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илевская С.П 20.01.21\"/>
    </mc:Choice>
  </mc:AlternateContent>
  <bookViews>
    <workbookView xWindow="0" yWindow="0" windowWidth="28800" windowHeight="12330" activeTab="3"/>
  </bookViews>
  <sheets>
    <sheet name="район" sheetId="1" r:id="rId1"/>
    <sheet name="край" sheetId="2" r:id="rId2"/>
    <sheet name="федер" sheetId="3" r:id="rId3"/>
    <sheet name="все источники" sheetId="5" r:id="rId4"/>
  </sheets>
  <definedNames>
    <definedName name="_xlnm.Print_Titles" localSheetId="2">федер!$10:$10</definedName>
    <definedName name="_xlnm.Print_Area" localSheetId="1">край!$A$1:$I$35</definedName>
    <definedName name="_xlnm.Print_Area" localSheetId="2">федер!$A$1:$I$18</definedName>
  </definedNames>
  <calcPr calcId="162913" iterate="1"/>
</workbook>
</file>

<file path=xl/calcChain.xml><?xml version="1.0" encoding="utf-8"?>
<calcChain xmlns="http://schemas.openxmlformats.org/spreadsheetml/2006/main">
  <c r="I40" i="5" l="1"/>
  <c r="I32" i="5" s="1"/>
  <c r="I44" i="5" l="1"/>
  <c r="H44" i="5"/>
  <c r="G44" i="5"/>
  <c r="E44" i="5"/>
  <c r="D44" i="5"/>
  <c r="H32" i="5"/>
  <c r="H28" i="5" s="1"/>
  <c r="H16" i="5" s="1"/>
  <c r="H13" i="5" s="1"/>
  <c r="I28" i="5"/>
  <c r="I16" i="5" s="1"/>
  <c r="I13" i="5" s="1"/>
  <c r="H31" i="5"/>
  <c r="I31" i="5"/>
  <c r="G31" i="5" l="1"/>
  <c r="G32" i="5"/>
  <c r="G28" i="5" s="1"/>
  <c r="G16" i="5" s="1"/>
  <c r="G13" i="5" s="1"/>
  <c r="D34" i="5"/>
  <c r="D36" i="5"/>
  <c r="D37" i="5"/>
  <c r="G25" i="5"/>
  <c r="G22" i="5"/>
  <c r="H22" i="5"/>
  <c r="I22" i="5"/>
  <c r="F23" i="2"/>
  <c r="I19" i="5"/>
  <c r="G19" i="5"/>
  <c r="H17" i="1"/>
  <c r="I17" i="1"/>
  <c r="F32" i="2" l="1"/>
  <c r="H32" i="2"/>
  <c r="I32" i="2"/>
  <c r="G32" i="2"/>
  <c r="H34" i="2"/>
  <c r="I34" i="2"/>
  <c r="G34" i="2"/>
  <c r="H22" i="2"/>
  <c r="H19" i="2" s="1"/>
  <c r="H16" i="2" s="1"/>
  <c r="H13" i="2" s="1"/>
  <c r="H21" i="2"/>
  <c r="I21" i="2"/>
  <c r="I18" i="2" s="1"/>
  <c r="I22" i="2"/>
  <c r="I19" i="2" s="1"/>
  <c r="I16" i="2" s="1"/>
  <c r="I13" i="2" s="1"/>
  <c r="G21" i="2"/>
  <c r="G18" i="2" s="1"/>
  <c r="G22" i="2"/>
  <c r="G19" i="2" s="1"/>
  <c r="G16" i="2" s="1"/>
  <c r="G17" i="1"/>
  <c r="H20" i="1"/>
  <c r="I20" i="1"/>
  <c r="H21" i="1"/>
  <c r="I21" i="1"/>
  <c r="G20" i="1"/>
  <c r="G21" i="1"/>
  <c r="H47" i="1"/>
  <c r="I47" i="1"/>
  <c r="G47" i="1"/>
  <c r="G46" i="1" s="1"/>
  <c r="G45" i="1" s="1"/>
  <c r="H50" i="1"/>
  <c r="I50" i="1"/>
  <c r="I46" i="1" s="1"/>
  <c r="I45" i="1" s="1"/>
  <c r="G50" i="1"/>
  <c r="H55" i="1"/>
  <c r="H54" i="1" s="1"/>
  <c r="H53" i="1" s="1"/>
  <c r="I55" i="1"/>
  <c r="I54" i="1" s="1"/>
  <c r="I53" i="1" s="1"/>
  <c r="G55" i="1"/>
  <c r="H22" i="1"/>
  <c r="I22" i="1"/>
  <c r="G22" i="1"/>
  <c r="I32" i="1"/>
  <c r="H32" i="1"/>
  <c r="H28" i="1" s="1"/>
  <c r="H43" i="1"/>
  <c r="I43" i="1"/>
  <c r="G43" i="1"/>
  <c r="H41" i="1"/>
  <c r="I41" i="1"/>
  <c r="H31" i="1"/>
  <c r="H27" i="1" s="1"/>
  <c r="I31" i="1"/>
  <c r="I27" i="1" s="1"/>
  <c r="G31" i="1"/>
  <c r="G27" i="1" s="1"/>
  <c r="G32" i="1"/>
  <c r="G28" i="1" s="1"/>
  <c r="G19" i="1" l="1"/>
  <c r="H46" i="1"/>
  <c r="H45" i="1" s="1"/>
  <c r="H20" i="2"/>
  <c r="H16" i="1"/>
  <c r="H13" i="1" s="1"/>
  <c r="I19" i="1"/>
  <c r="H19" i="1"/>
  <c r="I17" i="2"/>
  <c r="I15" i="2"/>
  <c r="H18" i="2"/>
  <c r="H15" i="2" s="1"/>
  <c r="I14" i="1"/>
  <c r="G15" i="2"/>
  <c r="G12" i="2" s="1"/>
  <c r="G13" i="2"/>
  <c r="G14" i="2"/>
  <c r="G11" i="2" s="1"/>
  <c r="G17" i="2"/>
  <c r="G16" i="1"/>
  <c r="G13" i="1" s="1"/>
  <c r="I15" i="1"/>
  <c r="H15" i="1"/>
  <c r="I30" i="1"/>
  <c r="G26" i="1"/>
  <c r="H30" i="1"/>
  <c r="H30" i="5" s="1"/>
  <c r="I28" i="1"/>
  <c r="I16" i="1" s="1"/>
  <c r="I13" i="1" s="1"/>
  <c r="H17" i="2"/>
  <c r="I20" i="2"/>
  <c r="G20" i="2"/>
  <c r="G30" i="1"/>
  <c r="E34" i="2"/>
  <c r="D34" i="2"/>
  <c r="E43" i="1"/>
  <c r="D43" i="1"/>
  <c r="D37" i="1"/>
  <c r="D36" i="1"/>
  <c r="D34" i="1"/>
  <c r="I30" i="5" l="1"/>
  <c r="H12" i="2"/>
  <c r="H14" i="2"/>
  <c r="H11" i="2" s="1"/>
  <c r="I12" i="2"/>
  <c r="I14" i="2"/>
  <c r="I11" i="2" s="1"/>
  <c r="I12" i="1"/>
  <c r="I11" i="1" s="1"/>
  <c r="H12" i="1"/>
  <c r="H14" i="1"/>
  <c r="H11" i="1" s="1"/>
  <c r="H15" i="3"/>
  <c r="I15" i="3"/>
  <c r="G15" i="3"/>
  <c r="E16" i="3"/>
  <c r="D16" i="3"/>
  <c r="E15" i="3"/>
  <c r="D15" i="3"/>
  <c r="F41" i="1"/>
  <c r="E41" i="1"/>
  <c r="D41" i="1"/>
  <c r="H60" i="5"/>
  <c r="I60" i="5"/>
  <c r="H61" i="5"/>
  <c r="I61" i="5"/>
  <c r="G61" i="5"/>
  <c r="G60" i="5"/>
  <c r="H57" i="5"/>
  <c r="I57" i="5"/>
  <c r="H58" i="5"/>
  <c r="I58" i="5"/>
  <c r="G58" i="5"/>
  <c r="G57" i="5"/>
  <c r="H52" i="5"/>
  <c r="I52" i="5"/>
  <c r="H53" i="5"/>
  <c r="I53" i="5"/>
  <c r="G53" i="5"/>
  <c r="G52" i="5"/>
  <c r="H49" i="5"/>
  <c r="I49" i="5"/>
  <c r="H50" i="5"/>
  <c r="I50" i="5"/>
  <c r="G50" i="5"/>
  <c r="G49" i="5"/>
  <c r="H43" i="5"/>
  <c r="H42" i="5" s="1"/>
  <c r="I43" i="5"/>
  <c r="I42" i="5" s="1"/>
  <c r="G43" i="5"/>
  <c r="G42" i="5" s="1"/>
  <c r="G30" i="5"/>
  <c r="D17" i="3"/>
  <c r="E17" i="3"/>
  <c r="F17" i="3"/>
  <c r="G17" i="3"/>
  <c r="H17" i="3"/>
  <c r="I17" i="3"/>
  <c r="D18" i="3"/>
  <c r="E18" i="3"/>
  <c r="F18" i="3"/>
  <c r="H29" i="5"/>
  <c r="H27" i="5" s="1"/>
  <c r="H26" i="5" s="1"/>
  <c r="I29" i="5"/>
  <c r="I27" i="5" s="1"/>
  <c r="I26" i="5" s="1"/>
  <c r="G29" i="5"/>
  <c r="G27" i="5" s="1"/>
  <c r="G26" i="5" s="1"/>
  <c r="H25" i="5"/>
  <c r="I25" i="5"/>
  <c r="H18" i="5"/>
  <c r="I18" i="5"/>
  <c r="G18" i="5"/>
  <c r="F20" i="2"/>
  <c r="E32" i="2"/>
  <c r="E33" i="2"/>
  <c r="F33" i="2"/>
  <c r="D32" i="2"/>
  <c r="D33" i="2"/>
  <c r="F17" i="2"/>
  <c r="F11" i="2"/>
  <c r="D11" i="2"/>
  <c r="G58" i="1"/>
  <c r="G54" i="1" s="1"/>
  <c r="G53" i="1" s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E55" i="1"/>
  <c r="F55" i="1"/>
  <c r="D55" i="1"/>
  <c r="E47" i="1"/>
  <c r="F47" i="1"/>
  <c r="E48" i="1"/>
  <c r="F48" i="1"/>
  <c r="E49" i="1"/>
  <c r="F49" i="1"/>
  <c r="E50" i="1"/>
  <c r="F50" i="1"/>
  <c r="E51" i="1"/>
  <c r="F51" i="1"/>
  <c r="E52" i="1"/>
  <c r="F52" i="1"/>
  <c r="D48" i="1"/>
  <c r="D49" i="1"/>
  <c r="D50" i="1"/>
  <c r="D51" i="1"/>
  <c r="D52" i="1"/>
  <c r="D47" i="1"/>
  <c r="E17" i="1"/>
  <c r="F17" i="1"/>
  <c r="E18" i="1"/>
  <c r="F18" i="1"/>
  <c r="E19" i="1"/>
  <c r="E22" i="1"/>
  <c r="F22" i="1"/>
  <c r="E25" i="1"/>
  <c r="F25" i="1"/>
  <c r="E26" i="1"/>
  <c r="F26" i="1"/>
  <c r="E29" i="1"/>
  <c r="F29" i="1"/>
  <c r="F30" i="1"/>
  <c r="E42" i="1"/>
  <c r="F42" i="1"/>
  <c r="D29" i="1"/>
  <c r="D30" i="1"/>
  <c r="D42" i="1"/>
  <c r="D18" i="1"/>
  <c r="D19" i="1"/>
  <c r="D22" i="1"/>
  <c r="D25" i="1"/>
  <c r="D27" i="1"/>
  <c r="D17" i="1"/>
  <c r="E11" i="1"/>
  <c r="F11" i="1"/>
  <c r="D11" i="1"/>
  <c r="G56" i="5" l="1"/>
  <c r="G48" i="5"/>
  <c r="H14" i="3"/>
  <c r="H13" i="3" s="1"/>
  <c r="H12" i="3" s="1"/>
  <c r="H11" i="3" s="1"/>
  <c r="I14" i="3"/>
  <c r="I13" i="3" s="1"/>
  <c r="I12" i="3" s="1"/>
  <c r="I11" i="3" s="1"/>
  <c r="G14" i="3"/>
  <c r="G13" i="3" s="1"/>
  <c r="G12" i="3" s="1"/>
  <c r="G11" i="3" s="1"/>
  <c r="I48" i="5"/>
  <c r="H48" i="5"/>
  <c r="I59" i="5"/>
  <c r="I51" i="5"/>
  <c r="G59" i="5"/>
  <c r="G55" i="5" l="1"/>
  <c r="I47" i="5"/>
  <c r="H51" i="5"/>
  <c r="I56" i="5"/>
  <c r="I55" i="5" s="1"/>
  <c r="G51" i="5"/>
  <c r="G47" i="5" s="1"/>
  <c r="H56" i="5"/>
  <c r="H59" i="5"/>
  <c r="H55" i="5" l="1"/>
  <c r="H54" i="5" s="1"/>
  <c r="H47" i="5"/>
  <c r="H46" i="5" s="1"/>
  <c r="G46" i="5"/>
  <c r="I54" i="5"/>
  <c r="G54" i="5"/>
  <c r="G41" i="1"/>
  <c r="G15" i="1" s="1"/>
  <c r="G12" i="1" l="1"/>
  <c r="G14" i="1"/>
  <c r="G11" i="1" s="1"/>
  <c r="H17" i="5"/>
  <c r="H15" i="5" s="1"/>
  <c r="I17" i="5"/>
  <c r="I15" i="5" s="1"/>
  <c r="G17" i="5"/>
  <c r="G15" i="5" s="1"/>
  <c r="I46" i="5"/>
  <c r="I14" i="5" l="1"/>
  <c r="I12" i="5"/>
  <c r="I11" i="5" s="1"/>
  <c r="H14" i="5"/>
  <c r="H12" i="5"/>
  <c r="H11" i="5" s="1"/>
  <c r="G14" i="5"/>
  <c r="G12" i="5"/>
  <c r="G11" i="5" s="1"/>
</calcChain>
</file>

<file path=xl/sharedStrings.xml><?xml version="1.0" encoding="utf-8"?>
<sst xmlns="http://schemas.openxmlformats.org/spreadsheetml/2006/main" count="484" uniqueCount="106">
  <si>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</si>
  <si>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</si>
  <si>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ГРБС</t>
  </si>
  <si>
    <t>Рз Пр</t>
  </si>
  <si>
    <t>ЦСР</t>
  </si>
  <si>
    <t>Расходы, тыс. руб.</t>
  </si>
  <si>
    <t>2020 год</t>
  </si>
  <si>
    <t>Всего</t>
  </si>
  <si>
    <t>Ответственный исполнитель, соисполнители, участники (ГРБС)</t>
  </si>
  <si>
    <t>Администрация</t>
  </si>
  <si>
    <t>3</t>
  </si>
  <si>
    <t>4</t>
  </si>
  <si>
    <t>5</t>
  </si>
  <si>
    <t>Муниципальная программа «Развитие физической культуры, спорта и формирование здорового образа жизни»</t>
  </si>
  <si>
    <r>
      <t xml:space="preserve">Подпрограмма 1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физической культуры и массового спорта</t>
    </r>
    <r>
      <rPr>
        <b/>
        <sz val="14"/>
        <color theme="1"/>
        <rFont val="Times New Roman"/>
        <family val="1"/>
        <charset val="204"/>
      </rPr>
      <t>»</t>
    </r>
  </si>
  <si>
    <r>
      <t xml:space="preserve">Основное мероприятие 1.1 Обеспечение деятельности муниципального учреждения физической культуры и спорта «Физкультурно-оздоровительный комплекс </t>
    </r>
    <r>
      <rPr>
        <sz val="14"/>
        <color theme="1"/>
        <rFont val="Times New Roman"/>
        <family val="1"/>
        <charset val="204"/>
      </rPr>
      <t>«</t>
    </r>
    <r>
      <rPr>
        <i/>
        <sz val="14"/>
        <color theme="1"/>
        <rFont val="Times New Roman"/>
        <family val="1"/>
        <charset val="204"/>
      </rPr>
      <t>Лидер»</t>
    </r>
  </si>
  <si>
    <t>Мероприятие 1.1.1                 Обеспечение реализации муниципальной услуги «Оказание и проведение спортивно-оздоровительной работы по развитию физической культуры и спорта среди различных групп населения»</t>
  </si>
  <si>
    <t>Основное мероприятие 1.2 Организация и проведение мероприятий по вовлечению населения в занятия физической культурой и массовым спортом</t>
  </si>
  <si>
    <t>Мероприятие 1.2.1            Организация и проведение соревнований и спортивно-массовых мероприятий различного уровня на территории Суксунского городского округа</t>
  </si>
  <si>
    <t>Основное мероприятие 1.3 Совершенстование спортивной инфраструктуры и материально-технической базы для занятий физической культурой и массовым спортом</t>
  </si>
  <si>
    <t>Мероприятие 1.3.1              Оснащение спортивных объединений (секций) спортивным обрдованием и инвентарем</t>
  </si>
  <si>
    <t>Основное мероприятие 1.4  Оснащение объектов спортивной инфраструктуры спортивно-технологическим оборудованием</t>
  </si>
  <si>
    <t>Мероприятие 1.4.1                Оснащение объектов спортивной инфраструктуры спортивно-технологическим оборудованием</t>
  </si>
  <si>
    <r>
      <t xml:space="preserve">Подпрограмма 2        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b/>
        <sz val="14"/>
        <color theme="1"/>
        <rFont val="Times New Roman"/>
        <family val="1"/>
        <charset val="204"/>
      </rPr>
      <t>»</t>
    </r>
  </si>
  <si>
    <t>Основное мероприятие 2.1                  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</t>
  </si>
  <si>
    <t>Мероприятие 2.1.1              Участие спортсменов Суксунского городского округа в соревнованиях различного уровня</t>
  </si>
  <si>
    <t>Основное мероприятие 2.2          Комплекс мер по развитию системы подготовки спортивного резерва</t>
  </si>
  <si>
    <t>Мероприятие 2.2.2                       Выявление и поддержка талантливых спортсменов, премирование спортсменов-победителей районных, краевых, всероссийских игр</t>
  </si>
  <si>
    <r>
      <t xml:space="preserve">Подпрограмма 3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физической культуры и спорта для людей с ограниченными возможностями здоровья и людей пенсионного возраста</t>
    </r>
    <r>
      <rPr>
        <b/>
        <sz val="14"/>
        <color theme="1"/>
        <rFont val="Times New Roman"/>
        <family val="1"/>
        <charset val="204"/>
      </rPr>
      <t>»</t>
    </r>
  </si>
  <si>
    <t>Мероприятие 3.1.1                   Участие людей с ОВЗ и людей пенсионного возраста в районных, межрайонных, краевых, всероссийских соревнованиях</t>
  </si>
  <si>
    <t>Мероприятия 3.1.2                    Приобретение спортивного оборудования и инвентаря для людей с ОВЗ и людей пенсионного возраста</t>
  </si>
  <si>
    <t xml:space="preserve">Основное мероприятие 3.2          Организация и проведение физкультурно-оздоровительных и спортивно-массовых мероприятий для людей с ОВЗ и людей пенсионного возраста </t>
  </si>
  <si>
    <t>2021 год</t>
  </si>
  <si>
    <t>2022 год</t>
  </si>
  <si>
    <t>Мероприятие 2.1.2               Приобретение спортивного инвентаря и оборудования для сборных команд Суксунского городского округа</t>
  </si>
  <si>
    <t>Мероприятие 1.2.2                                               Организация и проведение мероприятий по выполнению нормативов ВФСК ГТО на территории Суксункого городского округа, а также участие представителей округа в мероприятиях краевого уровня</t>
  </si>
  <si>
    <t>Мероприятие 1.3.4                                                      Строительство (реконструкция) стадионов, спортивных площадок и иных спортинвых объектов</t>
  </si>
  <si>
    <t>Основное мероприятие 3.1        Создание условий для поддеражния здорового образа жизни для людей с ОВЗ и людей пенсионного возраста</t>
  </si>
  <si>
    <t>Мероприятие 3.2.1                        Проведение физкультурно-оздоровительных и спортивно-массовых мероприятий для людей с ОВЗ</t>
  </si>
  <si>
    <t xml:space="preserve">Мероприятие 3.2.2                       Проведение физкультурно-оздоровительных и спортивно-массовых мероприятий для людей пенсионного возраста </t>
  </si>
  <si>
    <t>Мероприятие 2.2.1                              Участие в курсах повышения квалификации, обучение и переподготовка кадров с использоанием разнообразных форм и способов</t>
  </si>
  <si>
    <t>610</t>
  </si>
  <si>
    <t>1101</t>
  </si>
  <si>
    <t>1102</t>
  </si>
  <si>
    <t>01 0 00 00000</t>
  </si>
  <si>
    <t>01 1 00 00000</t>
  </si>
  <si>
    <t>01 1 01 00000</t>
  </si>
  <si>
    <t>01 1 01 00110</t>
  </si>
  <si>
    <t>01 1 02 00000</t>
  </si>
  <si>
    <t>01 1 02 2С010</t>
  </si>
  <si>
    <t>2 1 02 2С020</t>
  </si>
  <si>
    <t>01 1 03 00000</t>
  </si>
  <si>
    <t>01 1 03 2С030</t>
  </si>
  <si>
    <t>01 1 03 SФ130</t>
  </si>
  <si>
    <t>01 1 04 SФ130</t>
  </si>
  <si>
    <t>01 2 01 00000</t>
  </si>
  <si>
    <t>01 2 00 00000</t>
  </si>
  <si>
    <t>01 1 04 00000</t>
  </si>
  <si>
    <t>01 2 01 2С050</t>
  </si>
  <si>
    <t>01 2 01 2С060</t>
  </si>
  <si>
    <t>01 2 02 00000</t>
  </si>
  <si>
    <t>01 2 02 2С070</t>
  </si>
  <si>
    <t>01 2 02 2С080</t>
  </si>
  <si>
    <t>01 3 00 00000</t>
  </si>
  <si>
    <t>01 3 01 00000</t>
  </si>
  <si>
    <t>01 3 01 2С090</t>
  </si>
  <si>
    <t>01 3 01 2С100</t>
  </si>
  <si>
    <t>01 3 02 00000</t>
  </si>
  <si>
    <t>01 3 02 2С110</t>
  </si>
  <si>
    <t>01 3 02 2С120</t>
  </si>
  <si>
    <t>Управление образования</t>
  </si>
  <si>
    <t>1101, 1102</t>
  </si>
  <si>
    <t>620</t>
  </si>
  <si>
    <t>Устройство спортивной площадки МОУ «Киселевская общеобразовательная школа –интернат для детей с ограниченными возможностями здоровья», Пермский край, Суксунский район, д. Киселево, ул. Школьная, 14</t>
  </si>
  <si>
    <t>Крытая спортивная площадка МБУ «Молодёжный центр работы по месту жительства» Пермский край Суксунский район, п. Суксун, ул. Вишнёвая, д. 6</t>
  </si>
  <si>
    <t>Открытая спортивная площадка по адресу: Пермский край, Суксунский городской округ, д. Поедуги, ул. Сосновая, 23 (МОУ «Поедугинская основная общеобразовательная школа-детский сад»)</t>
  </si>
  <si>
    <t>Крытая спортивная площадка по адресу Пермский край, п. Суксун, ул. Маношина, 30  (МУ физической культуры и спорта «Физкультурно-оздоровительный комплекс «Лидер»,  «Физкультурно-оздоровительный комплекс «Лидер»)</t>
  </si>
  <si>
    <t>МУ физической культуры и спорта «Физкультурно – оздоровительный комплекс «Лидер», Суксунский район, п. Суксун, ул. Маношина,30</t>
  </si>
  <si>
    <t>Крытая спортивная площадка МАОУ «Ключевская средняя общеобразовательная школа», Суксунский городской округ, с. Ключи, ул. 40 лет Победы, д. 20</t>
  </si>
  <si>
    <t>Крытая спортивная площадка  МАОУ «Суксунская средняя общеобразовательная школа № 1», Суксунский городской округ, п. Суксун, ул. Школьная, д. 1</t>
  </si>
  <si>
    <t>Открытая спортивная площадка по адресу: Пермский край, Суксунский район, д. Сызганка, ул. Молодёжная, д.2</t>
  </si>
  <si>
    <t>01.1.05.             00000</t>
  </si>
  <si>
    <t>01.1.05. SH180</t>
  </si>
  <si>
    <t>Мероприятие 2.1.1                    Участие спортсменов Суксунского городского округа в соревнованиях различного уровня</t>
  </si>
  <si>
    <t>Основное мероприятие 1.5      Участие в реализации мероприятий, направленных на развитие преобразованных муниципальных образований (718-п)</t>
  </si>
  <si>
    <t>Основное мероприятие 1.4 Оснащение объектов спортивной инфраструктуры спортивно-технологическим оборудованием</t>
  </si>
  <si>
    <t>Мероприятие 1.3.2                                  Устройство спортивных площадок и оснащение объектов спортивным оборудованием и инвентарем для занятий физической культурой и спортом 108-п</t>
  </si>
  <si>
    <t>Мероприятие 1.3.2                                  Устройство спортивных площадок и оснащение объектов спортивным обрудованием и инвентрем для занятий физической культурой и спортом 108-п</t>
  </si>
  <si>
    <t>Основное мероприятие 1.5      Участие в реализации мероприятий, направленных на развитие преобразованных муниципальных образований 718-п</t>
  </si>
  <si>
    <t>Мероприяте 1.3.3      Обеспечение условий для развития физической культуры и спорта в образовательных организациях</t>
  </si>
  <si>
    <t>01 1 04 SФ180</t>
  </si>
  <si>
    <t>1101,1102</t>
  </si>
  <si>
    <t>Финансовое обеспечение реализации муниципальной программы Суксунского городского округа за счёт всех источников финансирования</t>
  </si>
  <si>
    <t>Приложение 4                                                                   к изменениям которые вносятся в муниципальную программу Суксунского городского округа «Развитие физической культуры, спорта и формирование здорового образа жизни», утвержденную постановлением Администрации Суксунского муниципального района от 27.12.2019 № 642 «Об утверждении муниципальной программы Суксунского городского округа «Развитие физической культуры, спорта и формирование здорового образа жизни»</t>
  </si>
  <si>
    <t>Ремонт административного здания МУ ФСК «ФОК «Лидер»</t>
  </si>
  <si>
    <t>Финансовое обеспечение реализации муниципальой программы Суксунского городского округа за счёт средств Суксунского городского округа</t>
  </si>
  <si>
    <t>Приложение 1                                                                   к изменениям которые вносятся в муниципальную программу Суксунского городского округа «Развитие физической культуры, спорта и формирование здорового образа жизни», утвержденную постановлением Администрации Суксунского муниципального района от 27.12.2019 № 642 «Об утверждении муниципальной программы Суксунского городского округа «Развитие физической культуры, спорта и формирование здорового образа жизни»</t>
  </si>
  <si>
    <t>«Приложение 3                                                              к мунципальной программе Суксунского городского округа «Развитие физической культуры, спорта и формирование здорового образа жизни»</t>
  </si>
  <si>
    <t>»</t>
  </si>
  <si>
    <t>Финансовое обеспечение реализации муниципальной программы Суксунского городского округа за счет средств Пермского края</t>
  </si>
  <si>
    <t>Приложение 2                                                                   к изменениям которые вносятся в муниципальную программу Суксунского городского округа «Развитие физической культуры, спорта и формирование здорового образа жизни», утвержденную постановлением Администрации Суксунского муниципального района от 27.12.2019 № 642 «Об утверждении муниципальной программы Суксунского городского округа «Развитие физической культуры, спорта и формирование здорового образа жизни»</t>
  </si>
  <si>
    <t>«Приложение 4                                                              к мунципальной программе Суксунского городского округа «Развитие физической культуры, спорта и формирование здорового образа жизни»</t>
  </si>
  <si>
    <t>«Приложение 6                                                                   к мунципальной программе Суксунского городского округа «Развитие физической культуры, спорта и формирование здорового образа жизни»</t>
  </si>
  <si>
    <t>Финансовое обеспечение реализации муниципальной программы Суксунского городского округа за счет средств федерального бюджета</t>
  </si>
  <si>
    <t>«Приложение 5                                                              к мунципальной программе Суксунского городского округа «Развитие физической культуры, спорта и формирование здорового образа жизни»</t>
  </si>
  <si>
    <t>Приложение 3                                                                   к изменениям которые вносятся в муниципальную программу Суксунского городского округа «Развитие физической культуры, спорта и формирование здорового образа жизни», утвержденную постановлением Администрации Суксунского муниципального района от 27.12.2019 № 642 «Об утверждении муниципальной программы Суксунского городского округа «Развитие физической культуры, спорта и формирование здорового образа жизни»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</si>
</sst>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/>
      <protection locked="0"/>
    </xf>
    <xf numFmtId="49" fontId="4" fillId="2" borderId="3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2" fontId="0" fillId="0" borderId="7" xfId="0" applyNumberFormat="1" applyBorder="1" applyAlignment="1">
      <alignment horizontal="left" vertical="center" wrapText="1"/>
    </xf>
    <xf numFmtId="2" fontId="0" fillId="0" borderId="3" xfId="0" applyNumberForma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A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0"/>
  <sheetViews>
    <sheetView view="pageBreakPreview" zoomScale="70" zoomScaleNormal="75" zoomScaleSheetLayoutView="70" workbookViewId="0">
      <selection activeCell="F40" sqref="F40"/>
    </sheetView>
  </sheetViews>
  <sheetFormatPr defaultColWidth="20.140625" defaultRowHeight="18.75" x14ac:dyDescent="0.25"/>
  <cols>
    <col min="1" max="1" width="1.42578125" style="14" customWidth="1"/>
    <col min="2" max="2" width="42.28515625" style="48" customWidth="1"/>
    <col min="3" max="3" width="22.5703125" style="48" customWidth="1"/>
    <col min="4" max="4" width="11.5703125" style="49" customWidth="1"/>
    <col min="5" max="5" width="12.42578125" style="49" customWidth="1"/>
    <col min="6" max="6" width="13.5703125" style="49" customWidth="1"/>
    <col min="7" max="7" width="17.42578125" style="14" customWidth="1"/>
    <col min="8" max="8" width="16.7109375" style="14" customWidth="1"/>
    <col min="9" max="9" width="17.85546875" style="14" customWidth="1"/>
    <col min="10" max="10" width="3" style="14" customWidth="1"/>
    <col min="11" max="16384" width="20.140625" style="14"/>
  </cols>
  <sheetData>
    <row r="1" spans="2:10" ht="15" customHeight="1" x14ac:dyDescent="0.25">
      <c r="E1" s="50"/>
    </row>
    <row r="2" spans="2:10" ht="255.75" customHeight="1" x14ac:dyDescent="0.25">
      <c r="G2" s="136" t="s">
        <v>96</v>
      </c>
      <c r="H2" s="137"/>
      <c r="I2" s="137"/>
    </row>
    <row r="3" spans="2:10" ht="10.5" customHeight="1" x14ac:dyDescent="0.25">
      <c r="G3" s="50"/>
      <c r="H3" s="48"/>
    </row>
    <row r="4" spans="2:10" ht="108" customHeight="1" x14ac:dyDescent="0.25">
      <c r="G4" s="136" t="s">
        <v>97</v>
      </c>
      <c r="H4" s="137"/>
      <c r="I4" s="137"/>
    </row>
    <row r="5" spans="2:10" ht="14.25" customHeight="1" x14ac:dyDescent="0.25">
      <c r="E5" s="50"/>
      <c r="F5" s="48"/>
    </row>
    <row r="6" spans="2:10" ht="38.25" customHeight="1" x14ac:dyDescent="0.25">
      <c r="B6" s="138" t="s">
        <v>95</v>
      </c>
      <c r="C6" s="138"/>
      <c r="D6" s="138"/>
      <c r="E6" s="138"/>
      <c r="F6" s="138"/>
      <c r="G6" s="138"/>
      <c r="H6" s="138"/>
      <c r="I6" s="138"/>
    </row>
    <row r="7" spans="2:10" ht="12.75" customHeight="1" x14ac:dyDescent="0.25">
      <c r="C7" s="51"/>
    </row>
    <row r="8" spans="2:10" s="16" customFormat="1" ht="54" customHeight="1" x14ac:dyDescent="0.25">
      <c r="B8" s="143" t="s">
        <v>0</v>
      </c>
      <c r="C8" s="143" t="s">
        <v>8</v>
      </c>
      <c r="D8" s="142" t="s">
        <v>1</v>
      </c>
      <c r="E8" s="142"/>
      <c r="F8" s="142"/>
      <c r="G8" s="139" t="s">
        <v>5</v>
      </c>
      <c r="H8" s="139"/>
      <c r="I8" s="139"/>
    </row>
    <row r="9" spans="2:10" s="16" customFormat="1" ht="54" customHeight="1" x14ac:dyDescent="0.25">
      <c r="B9" s="143"/>
      <c r="C9" s="143"/>
      <c r="D9" s="52" t="s">
        <v>2</v>
      </c>
      <c r="E9" s="52" t="s">
        <v>3</v>
      </c>
      <c r="F9" s="52" t="s">
        <v>4</v>
      </c>
      <c r="G9" s="15" t="s">
        <v>6</v>
      </c>
      <c r="H9" s="15" t="s">
        <v>32</v>
      </c>
      <c r="I9" s="15" t="s">
        <v>33</v>
      </c>
    </row>
    <row r="10" spans="2:10" s="16" customFormat="1" ht="21" customHeight="1" x14ac:dyDescent="0.3">
      <c r="B10" s="53">
        <v>1</v>
      </c>
      <c r="C10" s="53">
        <v>2</v>
      </c>
      <c r="D10" s="54" t="s">
        <v>10</v>
      </c>
      <c r="E10" s="54" t="s">
        <v>11</v>
      </c>
      <c r="F10" s="54" t="s">
        <v>12</v>
      </c>
      <c r="G10" s="15">
        <v>6</v>
      </c>
      <c r="H10" s="15">
        <v>7</v>
      </c>
      <c r="I10" s="15">
        <v>8</v>
      </c>
    </row>
    <row r="11" spans="2:10" s="16" customFormat="1" ht="30.75" customHeight="1" x14ac:dyDescent="0.25">
      <c r="B11" s="140" t="s">
        <v>13</v>
      </c>
      <c r="C11" s="53" t="s">
        <v>7</v>
      </c>
      <c r="D11" s="60" t="str">
        <f>'все источники'!D11:D13</f>
        <v>610</v>
      </c>
      <c r="E11" s="131" t="str">
        <f>'все источники'!E11:E13</f>
        <v>1101, 1102</v>
      </c>
      <c r="F11" s="131" t="str">
        <f>'все источники'!F11:F13</f>
        <v>01 0 00 00000</v>
      </c>
      <c r="G11" s="31">
        <f t="shared" ref="G11:I12" si="0">SUM(G14,G45,G53)</f>
        <v>9248.4219500000017</v>
      </c>
      <c r="H11" s="31">
        <f t="shared" si="0"/>
        <v>7530.2597500000002</v>
      </c>
      <c r="I11" s="31">
        <f>SUM(I12:I13)</f>
        <v>8347.3565999999992</v>
      </c>
      <c r="J11" s="13"/>
    </row>
    <row r="12" spans="2:10" s="16" customFormat="1" ht="32.25" customHeight="1" x14ac:dyDescent="0.25">
      <c r="B12" s="141"/>
      <c r="C12" s="53" t="s">
        <v>9</v>
      </c>
      <c r="D12" s="68">
        <v>610</v>
      </c>
      <c r="E12" s="132"/>
      <c r="F12" s="132"/>
      <c r="G12" s="31">
        <f t="shared" si="0"/>
        <v>7601.9464700000008</v>
      </c>
      <c r="H12" s="31">
        <f t="shared" si="0"/>
        <v>6692.8</v>
      </c>
      <c r="I12" s="31">
        <f t="shared" si="0"/>
        <v>7588.9</v>
      </c>
    </row>
    <row r="13" spans="2:10" s="20" customFormat="1" ht="46.5" customHeight="1" x14ac:dyDescent="0.25">
      <c r="B13" s="125"/>
      <c r="C13" s="53" t="s">
        <v>70</v>
      </c>
      <c r="D13" s="66">
        <v>620</v>
      </c>
      <c r="E13" s="125"/>
      <c r="F13" s="125"/>
      <c r="G13" s="46">
        <f>SUM(G16)</f>
        <v>1646.4754800000001</v>
      </c>
      <c r="H13" s="46">
        <f t="shared" ref="H13:I13" si="1">SUM(H16)</f>
        <v>837.45974999999999</v>
      </c>
      <c r="I13" s="46">
        <f t="shared" si="1"/>
        <v>758.45659999999998</v>
      </c>
    </row>
    <row r="14" spans="2:10" s="16" customFormat="1" ht="33.75" customHeight="1" x14ac:dyDescent="0.25">
      <c r="B14" s="129" t="s">
        <v>14</v>
      </c>
      <c r="C14" s="41" t="s">
        <v>7</v>
      </c>
      <c r="D14" s="54" t="s">
        <v>41</v>
      </c>
      <c r="E14" s="131" t="s">
        <v>71</v>
      </c>
      <c r="F14" s="131" t="s">
        <v>45</v>
      </c>
      <c r="G14" s="46">
        <f>SUM(G15:G16)</f>
        <v>8932.721950000001</v>
      </c>
      <c r="H14" s="46">
        <f t="shared" ref="H14" si="2">SUM(H15:H16)</f>
        <v>6905.2597500000002</v>
      </c>
      <c r="I14" s="46">
        <f>SUM(I19,I26,I41,I43)</f>
        <v>1417.4566</v>
      </c>
    </row>
    <row r="15" spans="2:10" s="16" customFormat="1" ht="33.75" customHeight="1" x14ac:dyDescent="0.25">
      <c r="B15" s="130"/>
      <c r="C15" s="41" t="s">
        <v>9</v>
      </c>
      <c r="D15" s="68">
        <v>610</v>
      </c>
      <c r="E15" s="132"/>
      <c r="F15" s="132"/>
      <c r="G15" s="46">
        <f>SUM(G17,G20,G27,G41,G43)</f>
        <v>7286.246470000001</v>
      </c>
      <c r="H15" s="46">
        <f>SUM(H17,H20,H27,H41,H43)</f>
        <v>6067.8</v>
      </c>
      <c r="I15" s="46">
        <f>SUM(I17,I20,I27,I41,I43)</f>
        <v>6915.9</v>
      </c>
    </row>
    <row r="16" spans="2:10" s="20" customFormat="1" ht="33.75" customHeight="1" x14ac:dyDescent="0.25">
      <c r="B16" s="125"/>
      <c r="C16" s="41" t="s">
        <v>70</v>
      </c>
      <c r="D16" s="69">
        <v>620</v>
      </c>
      <c r="E16" s="125"/>
      <c r="F16" s="125"/>
      <c r="G16" s="46">
        <f>SUM(G21,G28)</f>
        <v>1646.4754800000001</v>
      </c>
      <c r="H16" s="46">
        <f t="shared" ref="H16:I16" si="3">SUM(H21,H28)</f>
        <v>837.45974999999999</v>
      </c>
      <c r="I16" s="46">
        <f t="shared" si="3"/>
        <v>758.45659999999998</v>
      </c>
    </row>
    <row r="17" spans="2:9" s="16" customFormat="1" ht="122.25" customHeight="1" x14ac:dyDescent="0.25">
      <c r="B17" s="43" t="s">
        <v>15</v>
      </c>
      <c r="C17" s="36" t="s">
        <v>9</v>
      </c>
      <c r="D17" s="61" t="str">
        <f>'все источники'!D17</f>
        <v>610</v>
      </c>
      <c r="E17" s="61" t="str">
        <f>'все источники'!E17</f>
        <v>1101</v>
      </c>
      <c r="F17" s="61" t="str">
        <f>'все источники'!F17</f>
        <v>01 1 01 00000</v>
      </c>
      <c r="G17" s="37">
        <f>SUM(G18)</f>
        <v>6430.35</v>
      </c>
      <c r="H17" s="37">
        <f t="shared" ref="H17:I17" si="4">SUM(H18)</f>
        <v>5552.1</v>
      </c>
      <c r="I17" s="37">
        <f t="shared" si="4"/>
        <v>6256.9</v>
      </c>
    </row>
    <row r="18" spans="2:9" s="16" customFormat="1" ht="153.75" customHeight="1" x14ac:dyDescent="0.25">
      <c r="B18" s="55" t="s">
        <v>16</v>
      </c>
      <c r="C18" s="40" t="s">
        <v>9</v>
      </c>
      <c r="D18" s="61" t="str">
        <f>'все источники'!D18</f>
        <v>610</v>
      </c>
      <c r="E18" s="61" t="str">
        <f>'все источники'!E18</f>
        <v>1101</v>
      </c>
      <c r="F18" s="61" t="str">
        <f>'все источники'!F18</f>
        <v>01 1 01 00110</v>
      </c>
      <c r="G18" s="32">
        <v>6430.35</v>
      </c>
      <c r="H18" s="32">
        <v>5552.1</v>
      </c>
      <c r="I18" s="32">
        <v>6256.9</v>
      </c>
    </row>
    <row r="19" spans="2:9" s="16" customFormat="1" ht="34.5" customHeight="1" x14ac:dyDescent="0.25">
      <c r="B19" s="120" t="s">
        <v>17</v>
      </c>
      <c r="C19" s="36" t="s">
        <v>7</v>
      </c>
      <c r="D19" s="61" t="str">
        <f>'все источники'!D19</f>
        <v>610</v>
      </c>
      <c r="E19" s="123" t="str">
        <f>'все источники'!E19</f>
        <v>1101</v>
      </c>
      <c r="F19" s="123" t="s">
        <v>49</v>
      </c>
      <c r="G19" s="37">
        <f>SUM(G20:G21)</f>
        <v>167.56</v>
      </c>
      <c r="H19" s="37">
        <f>SUM(H20:H21)</f>
        <v>353.5</v>
      </c>
      <c r="I19" s="37">
        <f>SUM(I20:I21)</f>
        <v>627</v>
      </c>
    </row>
    <row r="20" spans="2:9" s="20" customFormat="1" ht="33" customHeight="1" x14ac:dyDescent="0.25">
      <c r="B20" s="121"/>
      <c r="C20" s="36" t="s">
        <v>9</v>
      </c>
      <c r="D20" s="61" t="s">
        <v>41</v>
      </c>
      <c r="E20" s="124"/>
      <c r="F20" s="124"/>
      <c r="G20" s="37">
        <f>SUM(G23,G25)</f>
        <v>167.56</v>
      </c>
      <c r="H20" s="37">
        <f t="shared" ref="H20:I20" si="5">SUM(H23,H25)</f>
        <v>297</v>
      </c>
      <c r="I20" s="37">
        <f t="shared" si="5"/>
        <v>559</v>
      </c>
    </row>
    <row r="21" spans="2:9" s="20" customFormat="1" ht="39" customHeight="1" x14ac:dyDescent="0.25">
      <c r="B21" s="122"/>
      <c r="C21" s="36" t="s">
        <v>70</v>
      </c>
      <c r="D21" s="61" t="s">
        <v>72</v>
      </c>
      <c r="E21" s="125"/>
      <c r="F21" s="125"/>
      <c r="G21" s="37">
        <f>SUM(G24)</f>
        <v>0</v>
      </c>
      <c r="H21" s="37">
        <f t="shared" ref="H21:I21" si="6">SUM(H24)</f>
        <v>56.5</v>
      </c>
      <c r="I21" s="37">
        <f t="shared" si="6"/>
        <v>68</v>
      </c>
    </row>
    <row r="22" spans="2:9" s="16" customFormat="1" ht="46.5" customHeight="1" x14ac:dyDescent="0.25">
      <c r="B22" s="126" t="s">
        <v>18</v>
      </c>
      <c r="C22" s="40" t="s">
        <v>7</v>
      </c>
      <c r="D22" s="61" t="str">
        <f>'все источники'!D22</f>
        <v>610</v>
      </c>
      <c r="E22" s="123" t="str">
        <f>'все источники'!E22</f>
        <v>1101</v>
      </c>
      <c r="F22" s="123" t="str">
        <f>'все источники'!F22</f>
        <v>01 1 02 2С010</v>
      </c>
      <c r="G22" s="32">
        <f>SUM(G23:G24)</f>
        <v>130</v>
      </c>
      <c r="H22" s="32">
        <f t="shared" ref="H22:I22" si="7">SUM(H23:H24)</f>
        <v>298.5</v>
      </c>
      <c r="I22" s="32">
        <f t="shared" si="7"/>
        <v>557</v>
      </c>
    </row>
    <row r="23" spans="2:9" s="20" customFormat="1" ht="44.25" customHeight="1" x14ac:dyDescent="0.25">
      <c r="B23" s="121"/>
      <c r="C23" s="36" t="s">
        <v>9</v>
      </c>
      <c r="D23" s="61" t="s">
        <v>41</v>
      </c>
      <c r="E23" s="124"/>
      <c r="F23" s="124"/>
      <c r="G23" s="32">
        <v>130</v>
      </c>
      <c r="H23" s="32">
        <v>242</v>
      </c>
      <c r="I23" s="32">
        <v>489</v>
      </c>
    </row>
    <row r="24" spans="2:9" s="20" customFormat="1" ht="43.5" customHeight="1" x14ac:dyDescent="0.25">
      <c r="B24" s="122"/>
      <c r="C24" s="36" t="s">
        <v>70</v>
      </c>
      <c r="D24" s="61" t="s">
        <v>72</v>
      </c>
      <c r="E24" s="125"/>
      <c r="F24" s="125"/>
      <c r="G24" s="32">
        <v>0</v>
      </c>
      <c r="H24" s="32">
        <v>56.5</v>
      </c>
      <c r="I24" s="32">
        <v>68</v>
      </c>
    </row>
    <row r="25" spans="2:9" s="16" customFormat="1" ht="155.25" customHeight="1" x14ac:dyDescent="0.25">
      <c r="B25" s="55" t="s">
        <v>35</v>
      </c>
      <c r="C25" s="40" t="s">
        <v>9</v>
      </c>
      <c r="D25" s="61" t="str">
        <f>'все источники'!D25</f>
        <v>610</v>
      </c>
      <c r="E25" s="61" t="str">
        <f>'все источники'!E25</f>
        <v>1101</v>
      </c>
      <c r="F25" s="61" t="str">
        <f>'все источники'!F25</f>
        <v>2 1 02 2С020</v>
      </c>
      <c r="G25" s="32">
        <v>37.56</v>
      </c>
      <c r="H25" s="32">
        <v>55</v>
      </c>
      <c r="I25" s="32">
        <v>70</v>
      </c>
    </row>
    <row r="26" spans="2:9" s="16" customFormat="1" ht="46.5" customHeight="1" x14ac:dyDescent="0.25">
      <c r="B26" s="120" t="s">
        <v>19</v>
      </c>
      <c r="C26" s="36" t="s">
        <v>7</v>
      </c>
      <c r="D26" s="36">
        <v>610</v>
      </c>
      <c r="E26" s="123" t="str">
        <f>'все источники'!E26</f>
        <v>1101</v>
      </c>
      <c r="F26" s="123" t="str">
        <f>'все источники'!F26</f>
        <v>01 1 03 00000</v>
      </c>
      <c r="G26" s="37">
        <f>SUM(G27:G28)</f>
        <v>2122.2984900000001</v>
      </c>
      <c r="H26" s="36">
        <v>999.65975000000003</v>
      </c>
      <c r="I26" s="47">
        <v>790.45659999999998</v>
      </c>
    </row>
    <row r="27" spans="2:9" s="25" customFormat="1" ht="43.5" customHeight="1" x14ac:dyDescent="0.25">
      <c r="B27" s="121"/>
      <c r="C27" s="36" t="s">
        <v>9</v>
      </c>
      <c r="D27" s="61" t="str">
        <f>'все источники'!D26</f>
        <v>610</v>
      </c>
      <c r="E27" s="124"/>
      <c r="F27" s="124"/>
      <c r="G27" s="37">
        <f>SUM(G29,G31)</f>
        <v>475.82301000000001</v>
      </c>
      <c r="H27" s="37">
        <f t="shared" ref="H27:I27" si="8">SUM(H29,H31)</f>
        <v>218.7</v>
      </c>
      <c r="I27" s="37">
        <f t="shared" si="8"/>
        <v>100</v>
      </c>
    </row>
    <row r="28" spans="2:9" s="25" customFormat="1" ht="42.75" customHeight="1" x14ac:dyDescent="0.25">
      <c r="B28" s="122"/>
      <c r="C28" s="36" t="s">
        <v>70</v>
      </c>
      <c r="D28" s="61" t="s">
        <v>72</v>
      </c>
      <c r="E28" s="125"/>
      <c r="F28" s="125"/>
      <c r="G28" s="37">
        <f>SUM(G32)</f>
        <v>1646.4754800000001</v>
      </c>
      <c r="H28" s="37">
        <f t="shared" ref="H28:I28" si="9">SUM(H32)</f>
        <v>780.95974999999999</v>
      </c>
      <c r="I28" s="37">
        <f t="shared" si="9"/>
        <v>690.45659999999998</v>
      </c>
    </row>
    <row r="29" spans="2:9" s="16" customFormat="1" ht="81" customHeight="1" x14ac:dyDescent="0.25">
      <c r="B29" s="58" t="s">
        <v>20</v>
      </c>
      <c r="C29" s="40" t="s">
        <v>9</v>
      </c>
      <c r="D29" s="61" t="str">
        <f>'все источники'!D29</f>
        <v>610</v>
      </c>
      <c r="E29" s="61" t="str">
        <f>'все источники'!E29</f>
        <v>1101</v>
      </c>
      <c r="F29" s="61" t="str">
        <f>'все источники'!F29</f>
        <v>01 1 03 2С030</v>
      </c>
      <c r="G29" s="32">
        <v>55</v>
      </c>
      <c r="H29" s="32">
        <v>218.7</v>
      </c>
      <c r="I29" s="32">
        <v>100</v>
      </c>
    </row>
    <row r="30" spans="2:9" s="16" customFormat="1" ht="42" customHeight="1" x14ac:dyDescent="0.25">
      <c r="B30" s="126" t="s">
        <v>86</v>
      </c>
      <c r="C30" s="48" t="s">
        <v>7</v>
      </c>
      <c r="D30" s="61" t="str">
        <f>'все источники'!D30</f>
        <v>610</v>
      </c>
      <c r="E30" s="123" t="s">
        <v>43</v>
      </c>
      <c r="F30" s="123" t="str">
        <f>'все источники'!F30</f>
        <v>01 1 03 SФ130</v>
      </c>
      <c r="G30" s="32">
        <f>SUM(G31:G32)</f>
        <v>2067.2984900000001</v>
      </c>
      <c r="H30" s="32">
        <f>SUM(H31:H32)</f>
        <v>780.95974999999999</v>
      </c>
      <c r="I30" s="32">
        <f t="shared" ref="I30" si="10">SUM(I31:I32)</f>
        <v>690.45659999999998</v>
      </c>
    </row>
    <row r="31" spans="2:9" s="25" customFormat="1" ht="43.5" customHeight="1" x14ac:dyDescent="0.25">
      <c r="B31" s="121"/>
      <c r="C31" s="40" t="s">
        <v>9</v>
      </c>
      <c r="D31" s="61" t="s">
        <v>41</v>
      </c>
      <c r="E31" s="127"/>
      <c r="F31" s="124"/>
      <c r="G31" s="32">
        <f>SUM(G34,G36,G37)</f>
        <v>420.82301000000001</v>
      </c>
      <c r="H31" s="32">
        <f t="shared" ref="H31:I31" si="11">SUM(H34,H36,H37)</f>
        <v>0</v>
      </c>
      <c r="I31" s="32">
        <f t="shared" si="11"/>
        <v>0</v>
      </c>
    </row>
    <row r="32" spans="2:9" s="19" customFormat="1" ht="51.75" customHeight="1" x14ac:dyDescent="0.25">
      <c r="B32" s="122"/>
      <c r="C32" s="40" t="s">
        <v>70</v>
      </c>
      <c r="D32" s="61" t="s">
        <v>72</v>
      </c>
      <c r="E32" s="128"/>
      <c r="F32" s="125"/>
      <c r="G32" s="32">
        <f>SUM(G33,G35)</f>
        <v>1646.4754800000001</v>
      </c>
      <c r="H32" s="32">
        <f>SUM(H38:H39)</f>
        <v>780.95974999999999</v>
      </c>
      <c r="I32" s="32">
        <f>SUM(I40)</f>
        <v>690.45659999999998</v>
      </c>
    </row>
    <row r="33" spans="2:9" s="25" customFormat="1" ht="164.25" customHeight="1" x14ac:dyDescent="0.25">
      <c r="B33" s="56" t="s">
        <v>73</v>
      </c>
      <c r="C33" s="40" t="s">
        <v>70</v>
      </c>
      <c r="D33" s="62" t="s">
        <v>72</v>
      </c>
      <c r="E33" s="119" t="s">
        <v>43</v>
      </c>
      <c r="F33" s="64" t="s">
        <v>53</v>
      </c>
      <c r="G33" s="32">
        <v>692.53912000000003</v>
      </c>
      <c r="H33" s="32">
        <v>0</v>
      </c>
      <c r="I33" s="32">
        <v>0</v>
      </c>
    </row>
    <row r="34" spans="2:9" s="25" customFormat="1" ht="102.75" customHeight="1" x14ac:dyDescent="0.25">
      <c r="B34" s="56" t="s">
        <v>74</v>
      </c>
      <c r="C34" s="40" t="s">
        <v>9</v>
      </c>
      <c r="D34" s="62" t="str">
        <f>'все источники'!D46</f>
        <v>610</v>
      </c>
      <c r="E34" s="119" t="s">
        <v>43</v>
      </c>
      <c r="F34" s="64" t="s">
        <v>53</v>
      </c>
      <c r="G34" s="32">
        <v>159.27500000000001</v>
      </c>
      <c r="H34" s="32">
        <v>0</v>
      </c>
      <c r="I34" s="32">
        <v>0</v>
      </c>
    </row>
    <row r="35" spans="2:9" s="25" customFormat="1" ht="141.75" customHeight="1" x14ac:dyDescent="0.25">
      <c r="B35" s="56" t="s">
        <v>75</v>
      </c>
      <c r="C35" s="40" t="s">
        <v>70</v>
      </c>
      <c r="D35" s="62" t="s">
        <v>72</v>
      </c>
      <c r="E35" s="119" t="s">
        <v>43</v>
      </c>
      <c r="F35" s="64" t="s">
        <v>53</v>
      </c>
      <c r="G35" s="32">
        <v>953.93636000000004</v>
      </c>
      <c r="H35" s="32">
        <v>0</v>
      </c>
      <c r="I35" s="32">
        <v>0</v>
      </c>
    </row>
    <row r="36" spans="2:9" s="25" customFormat="1" ht="159.75" customHeight="1" x14ac:dyDescent="0.25">
      <c r="B36" s="45" t="s">
        <v>76</v>
      </c>
      <c r="C36" s="40" t="s">
        <v>9</v>
      </c>
      <c r="D36" s="62" t="str">
        <f>'все источники'!D48</f>
        <v>610</v>
      </c>
      <c r="E36" s="64">
        <v>1102</v>
      </c>
      <c r="F36" s="64" t="s">
        <v>53</v>
      </c>
      <c r="G36" s="32">
        <v>217.62735000000001</v>
      </c>
      <c r="H36" s="32">
        <v>0</v>
      </c>
      <c r="I36" s="32">
        <v>0</v>
      </c>
    </row>
    <row r="37" spans="2:9" s="25" customFormat="1" ht="84" customHeight="1" x14ac:dyDescent="0.25">
      <c r="B37" s="56" t="s">
        <v>77</v>
      </c>
      <c r="C37" s="40" t="s">
        <v>9</v>
      </c>
      <c r="D37" s="62" t="str">
        <f>'все источники'!D49</f>
        <v>610</v>
      </c>
      <c r="E37" s="64">
        <v>1102</v>
      </c>
      <c r="F37" s="64" t="s">
        <v>53</v>
      </c>
      <c r="G37" s="32">
        <v>43.920659999999998</v>
      </c>
      <c r="H37" s="32">
        <v>0</v>
      </c>
      <c r="I37" s="32">
        <v>0</v>
      </c>
    </row>
    <row r="38" spans="2:9" s="25" customFormat="1" ht="103.5" customHeight="1" x14ac:dyDescent="0.25">
      <c r="B38" s="45" t="s">
        <v>78</v>
      </c>
      <c r="C38" s="40" t="s">
        <v>70</v>
      </c>
      <c r="D38" s="62" t="s">
        <v>72</v>
      </c>
      <c r="E38" s="64">
        <v>1102</v>
      </c>
      <c r="F38" s="64" t="s">
        <v>53</v>
      </c>
      <c r="G38" s="33">
        <v>0</v>
      </c>
      <c r="H38" s="32">
        <v>418.51145000000002</v>
      </c>
      <c r="I38" s="32">
        <v>0</v>
      </c>
    </row>
    <row r="39" spans="2:9" s="25" customFormat="1" ht="103.5" customHeight="1" x14ac:dyDescent="0.25">
      <c r="B39" s="45" t="s">
        <v>79</v>
      </c>
      <c r="C39" s="40" t="s">
        <v>70</v>
      </c>
      <c r="D39" s="62" t="s">
        <v>72</v>
      </c>
      <c r="E39" s="64">
        <v>1102</v>
      </c>
      <c r="F39" s="64" t="s">
        <v>53</v>
      </c>
      <c r="G39" s="33">
        <v>0</v>
      </c>
      <c r="H39" s="32">
        <v>362.44830000000002</v>
      </c>
      <c r="I39" s="32">
        <v>0</v>
      </c>
    </row>
    <row r="40" spans="2:9" s="25" customFormat="1" ht="87.75" customHeight="1" x14ac:dyDescent="0.25">
      <c r="B40" s="57" t="s">
        <v>80</v>
      </c>
      <c r="C40" s="40" t="s">
        <v>70</v>
      </c>
      <c r="D40" s="62" t="s">
        <v>72</v>
      </c>
      <c r="E40" s="64">
        <v>1102</v>
      </c>
      <c r="F40" s="64" t="s">
        <v>53</v>
      </c>
      <c r="G40" s="33">
        <v>0</v>
      </c>
      <c r="H40" s="32">
        <v>0</v>
      </c>
      <c r="I40" s="32">
        <v>690.45659999999998</v>
      </c>
    </row>
    <row r="41" spans="2:9" s="16" customFormat="1" ht="85.5" customHeight="1" x14ac:dyDescent="0.25">
      <c r="B41" s="43" t="s">
        <v>21</v>
      </c>
      <c r="C41" s="36" t="s">
        <v>9</v>
      </c>
      <c r="D41" s="62" t="str">
        <f>'все источники'!D42</f>
        <v>610</v>
      </c>
      <c r="E41" s="62" t="str">
        <f>'все источники'!E42</f>
        <v>1101</v>
      </c>
      <c r="F41" s="62" t="str">
        <f>'все источники'!F42</f>
        <v>01 1 04 00000</v>
      </c>
      <c r="G41" s="37">
        <f>G42</f>
        <v>0</v>
      </c>
      <c r="H41" s="21">
        <f t="shared" ref="H41:I41" si="12">H42</f>
        <v>0</v>
      </c>
      <c r="I41" s="21">
        <f t="shared" si="12"/>
        <v>0</v>
      </c>
    </row>
    <row r="42" spans="2:9" s="16" customFormat="1" ht="80.25" customHeight="1" x14ac:dyDescent="0.25">
      <c r="B42" s="55" t="s">
        <v>22</v>
      </c>
      <c r="C42" s="40" t="s">
        <v>9</v>
      </c>
      <c r="D42" s="62" t="str">
        <f>'все источники'!D43</f>
        <v>610</v>
      </c>
      <c r="E42" s="62" t="str">
        <f>'все источники'!E43</f>
        <v>1101</v>
      </c>
      <c r="F42" s="62" t="str">
        <f>'все источники'!F43</f>
        <v>01 1 04 SФ130</v>
      </c>
      <c r="G42" s="32">
        <v>0</v>
      </c>
      <c r="H42" s="22">
        <v>0</v>
      </c>
      <c r="I42" s="22">
        <v>0</v>
      </c>
    </row>
    <row r="43" spans="2:9" s="25" customFormat="1" ht="100.5" customHeight="1" x14ac:dyDescent="0.25">
      <c r="B43" s="35" t="s">
        <v>88</v>
      </c>
      <c r="C43" s="36" t="s">
        <v>9</v>
      </c>
      <c r="D43" s="61" t="str">
        <f>'все источники'!D46</f>
        <v>610</v>
      </c>
      <c r="E43" s="61" t="str">
        <f>'все источники'!E46</f>
        <v>1101</v>
      </c>
      <c r="F43" s="61" t="s">
        <v>81</v>
      </c>
      <c r="G43" s="37">
        <f>SUM(G44)</f>
        <v>212.51346000000001</v>
      </c>
      <c r="H43" s="37">
        <f t="shared" ref="H43:I43" si="13">SUM(H44)</f>
        <v>0</v>
      </c>
      <c r="I43" s="37">
        <f t="shared" si="13"/>
        <v>0</v>
      </c>
    </row>
    <row r="44" spans="2:9" s="25" customFormat="1" ht="50.25" customHeight="1" x14ac:dyDescent="0.25">
      <c r="B44" s="39" t="s">
        <v>94</v>
      </c>
      <c r="C44" s="40" t="s">
        <v>9</v>
      </c>
      <c r="D44" s="65">
        <v>610</v>
      </c>
      <c r="E44" s="65">
        <v>1101</v>
      </c>
      <c r="F44" s="63" t="s">
        <v>82</v>
      </c>
      <c r="G44" s="32">
        <v>212.51346000000001</v>
      </c>
      <c r="H44" s="32">
        <v>0</v>
      </c>
      <c r="I44" s="32">
        <v>0</v>
      </c>
    </row>
    <row r="45" spans="2:9" s="16" customFormat="1" ht="51.75" customHeight="1" x14ac:dyDescent="0.25">
      <c r="B45" s="129" t="s">
        <v>23</v>
      </c>
      <c r="C45" s="41" t="s">
        <v>7</v>
      </c>
      <c r="D45" s="134" t="s">
        <v>41</v>
      </c>
      <c r="E45" s="134" t="s">
        <v>42</v>
      </c>
      <c r="F45" s="134" t="s">
        <v>55</v>
      </c>
      <c r="G45" s="42">
        <f>SUM(G46)</f>
        <v>250</v>
      </c>
      <c r="H45" s="42">
        <f t="shared" ref="H45:I45" si="14">SUM(H46)</f>
        <v>500</v>
      </c>
      <c r="I45" s="42">
        <f t="shared" si="14"/>
        <v>550</v>
      </c>
    </row>
    <row r="46" spans="2:9" s="16" customFormat="1" ht="51.75" customHeight="1" x14ac:dyDescent="0.25">
      <c r="B46" s="133"/>
      <c r="C46" s="41" t="s">
        <v>9</v>
      </c>
      <c r="D46" s="135"/>
      <c r="E46" s="135"/>
      <c r="F46" s="135"/>
      <c r="G46" s="42">
        <f>SUM(G47,G50)</f>
        <v>250</v>
      </c>
      <c r="H46" s="42">
        <f t="shared" ref="H46:I46" si="15">SUM(H47,H50)</f>
        <v>500</v>
      </c>
      <c r="I46" s="42">
        <f t="shared" si="15"/>
        <v>550</v>
      </c>
    </row>
    <row r="47" spans="2:9" s="16" customFormat="1" ht="153" customHeight="1" x14ac:dyDescent="0.25">
      <c r="B47" s="43" t="s">
        <v>24</v>
      </c>
      <c r="C47" s="36" t="s">
        <v>9</v>
      </c>
      <c r="D47" s="61" t="str">
        <f>'все источники'!D48</f>
        <v>610</v>
      </c>
      <c r="E47" s="61" t="str">
        <f>'все источники'!E48</f>
        <v>1101</v>
      </c>
      <c r="F47" s="61" t="str">
        <f>'все источники'!F48</f>
        <v>01 2 01 00000</v>
      </c>
      <c r="G47" s="37">
        <f>SUM(G48:G49)</f>
        <v>250</v>
      </c>
      <c r="H47" s="37">
        <f t="shared" ref="H47:I47" si="16">SUM(H48:H49)</f>
        <v>500</v>
      </c>
      <c r="I47" s="37">
        <f t="shared" si="16"/>
        <v>500</v>
      </c>
    </row>
    <row r="48" spans="2:9" s="16" customFormat="1" ht="88.5" customHeight="1" x14ac:dyDescent="0.25">
      <c r="B48" s="55" t="s">
        <v>83</v>
      </c>
      <c r="C48" s="40" t="s">
        <v>9</v>
      </c>
      <c r="D48" s="61" t="str">
        <f>'все источники'!D49</f>
        <v>610</v>
      </c>
      <c r="E48" s="61" t="str">
        <f>'все источники'!E49</f>
        <v>1101</v>
      </c>
      <c r="F48" s="61" t="str">
        <f>'все источники'!F49</f>
        <v>01 2 01 2С050</v>
      </c>
      <c r="G48" s="32">
        <v>200</v>
      </c>
      <c r="H48" s="32">
        <v>450</v>
      </c>
      <c r="I48" s="32">
        <v>450</v>
      </c>
    </row>
    <row r="49" spans="2:10" s="16" customFormat="1" ht="98.25" customHeight="1" x14ac:dyDescent="0.25">
      <c r="B49" s="55" t="s">
        <v>34</v>
      </c>
      <c r="C49" s="40" t="s">
        <v>9</v>
      </c>
      <c r="D49" s="61" t="str">
        <f>'все источники'!D50</f>
        <v>610</v>
      </c>
      <c r="E49" s="61" t="str">
        <f>'все источники'!E50</f>
        <v>1101</v>
      </c>
      <c r="F49" s="61" t="str">
        <f>'все источники'!F50</f>
        <v>01 2 01 2С060</v>
      </c>
      <c r="G49" s="32">
        <v>50</v>
      </c>
      <c r="H49" s="32">
        <v>50</v>
      </c>
      <c r="I49" s="32">
        <v>50</v>
      </c>
    </row>
    <row r="50" spans="2:10" s="16" customFormat="1" ht="81.75" customHeight="1" x14ac:dyDescent="0.25">
      <c r="B50" s="43" t="s">
        <v>26</v>
      </c>
      <c r="C50" s="36" t="s">
        <v>9</v>
      </c>
      <c r="D50" s="61" t="str">
        <f>'все источники'!D51</f>
        <v>610</v>
      </c>
      <c r="E50" s="61" t="str">
        <f>'все источники'!E51</f>
        <v>1101</v>
      </c>
      <c r="F50" s="61" t="str">
        <f>'все источники'!F51</f>
        <v>01 2 02 00000</v>
      </c>
      <c r="G50" s="37">
        <f>SUM(G51:G52)</f>
        <v>0</v>
      </c>
      <c r="H50" s="37">
        <f t="shared" ref="H50:I50" si="17">SUM(H51:H52)</f>
        <v>0</v>
      </c>
      <c r="I50" s="37">
        <f t="shared" si="17"/>
        <v>50</v>
      </c>
    </row>
    <row r="51" spans="2:10" s="16" customFormat="1" ht="120" customHeight="1" x14ac:dyDescent="0.25">
      <c r="B51" s="55" t="s">
        <v>40</v>
      </c>
      <c r="C51" s="40" t="s">
        <v>9</v>
      </c>
      <c r="D51" s="61" t="str">
        <f>'все источники'!D52</f>
        <v>610</v>
      </c>
      <c r="E51" s="61" t="str">
        <f>'все источники'!E52</f>
        <v>1101</v>
      </c>
      <c r="F51" s="61" t="str">
        <f>'все источники'!F52</f>
        <v>01 2 02 2С070</v>
      </c>
      <c r="G51" s="32">
        <v>0</v>
      </c>
      <c r="H51" s="32">
        <v>0</v>
      </c>
      <c r="I51" s="32">
        <v>0</v>
      </c>
    </row>
    <row r="52" spans="2:10" s="16" customFormat="1" ht="126.75" customHeight="1" x14ac:dyDescent="0.25">
      <c r="B52" s="55" t="s">
        <v>27</v>
      </c>
      <c r="C52" s="40" t="s">
        <v>9</v>
      </c>
      <c r="D52" s="61" t="str">
        <f>'все источники'!D53</f>
        <v>610</v>
      </c>
      <c r="E52" s="61" t="str">
        <f>'все источники'!E53</f>
        <v>1101</v>
      </c>
      <c r="F52" s="61" t="str">
        <f>'все источники'!F53</f>
        <v>01 2 02 2С080</v>
      </c>
      <c r="G52" s="32">
        <v>0</v>
      </c>
      <c r="H52" s="32">
        <v>0</v>
      </c>
      <c r="I52" s="32">
        <v>50</v>
      </c>
    </row>
    <row r="53" spans="2:10" s="16" customFormat="1" ht="60" customHeight="1" x14ac:dyDescent="0.25">
      <c r="B53" s="129" t="s">
        <v>28</v>
      </c>
      <c r="C53" s="41" t="s">
        <v>7</v>
      </c>
      <c r="D53" s="134" t="s">
        <v>41</v>
      </c>
      <c r="E53" s="134" t="s">
        <v>42</v>
      </c>
      <c r="F53" s="134" t="s">
        <v>64</v>
      </c>
      <c r="G53" s="23">
        <f>SUM(G54)</f>
        <v>65.7</v>
      </c>
      <c r="H53" s="23">
        <f t="shared" ref="H53:I53" si="18">SUM(H54)</f>
        <v>125</v>
      </c>
      <c r="I53" s="23">
        <f t="shared" si="18"/>
        <v>123</v>
      </c>
    </row>
    <row r="54" spans="2:10" s="16" customFormat="1" ht="60" customHeight="1" x14ac:dyDescent="0.25">
      <c r="B54" s="133"/>
      <c r="C54" s="41" t="s">
        <v>9</v>
      </c>
      <c r="D54" s="135"/>
      <c r="E54" s="135"/>
      <c r="F54" s="135"/>
      <c r="G54" s="23">
        <f>SUM(G55,G58)</f>
        <v>65.7</v>
      </c>
      <c r="H54" s="23">
        <f t="shared" ref="H54:I54" si="19">SUM(H55,H58)</f>
        <v>125</v>
      </c>
      <c r="I54" s="23">
        <f t="shared" si="19"/>
        <v>123</v>
      </c>
    </row>
    <row r="55" spans="2:10" s="16" customFormat="1" ht="96.75" customHeight="1" x14ac:dyDescent="0.25">
      <c r="B55" s="44" t="s">
        <v>37</v>
      </c>
      <c r="C55" s="36" t="s">
        <v>9</v>
      </c>
      <c r="D55" s="61" t="str">
        <f>'все источники'!D56</f>
        <v>610</v>
      </c>
      <c r="E55" s="61" t="str">
        <f>'все источники'!E56</f>
        <v>1101</v>
      </c>
      <c r="F55" s="61" t="str">
        <f>'все источники'!F56</f>
        <v>01 3 01 00000</v>
      </c>
      <c r="G55" s="37">
        <f>SUM(G56:G57)</f>
        <v>20.7</v>
      </c>
      <c r="H55" s="37">
        <f t="shared" ref="H55:I55" si="20">SUM(H56:H57)</f>
        <v>90</v>
      </c>
      <c r="I55" s="37">
        <f t="shared" si="20"/>
        <v>60</v>
      </c>
    </row>
    <row r="56" spans="2:10" s="16" customFormat="1" ht="96.75" customHeight="1" x14ac:dyDescent="0.25">
      <c r="B56" s="45" t="s">
        <v>29</v>
      </c>
      <c r="C56" s="40" t="s">
        <v>9</v>
      </c>
      <c r="D56" s="61" t="str">
        <f>'все источники'!D57</f>
        <v>610</v>
      </c>
      <c r="E56" s="61" t="str">
        <f>'все источники'!E57</f>
        <v>1101</v>
      </c>
      <c r="F56" s="61" t="str">
        <f>'все источники'!F57</f>
        <v>01 3 01 2С090</v>
      </c>
      <c r="G56" s="32">
        <v>0.7</v>
      </c>
      <c r="H56" s="32">
        <v>35</v>
      </c>
      <c r="I56" s="32">
        <v>50</v>
      </c>
    </row>
    <row r="57" spans="2:10" s="16" customFormat="1" ht="98.25" customHeight="1" x14ac:dyDescent="0.25">
      <c r="B57" s="45" t="s">
        <v>30</v>
      </c>
      <c r="C57" s="40" t="s">
        <v>9</v>
      </c>
      <c r="D57" s="61" t="str">
        <f>'все источники'!D58</f>
        <v>610</v>
      </c>
      <c r="E57" s="61" t="str">
        <f>'все источники'!E58</f>
        <v>1101</v>
      </c>
      <c r="F57" s="61" t="str">
        <f>'все источники'!F58</f>
        <v>01 3 01 2С100</v>
      </c>
      <c r="G57" s="32">
        <v>20</v>
      </c>
      <c r="H57" s="32">
        <v>55</v>
      </c>
      <c r="I57" s="32">
        <v>10</v>
      </c>
    </row>
    <row r="58" spans="2:10" s="16" customFormat="1" ht="114.75" customHeight="1" x14ac:dyDescent="0.25">
      <c r="B58" s="44" t="s">
        <v>31</v>
      </c>
      <c r="C58" s="36" t="s">
        <v>9</v>
      </c>
      <c r="D58" s="61" t="str">
        <f>'все источники'!D59</f>
        <v>610</v>
      </c>
      <c r="E58" s="61" t="str">
        <f>'все источники'!E59</f>
        <v>1101</v>
      </c>
      <c r="F58" s="61" t="str">
        <f>'все источники'!F59</f>
        <v>01 3 02 00000</v>
      </c>
      <c r="G58" s="37">
        <f>SUM(G59:G60)</f>
        <v>45</v>
      </c>
      <c r="H58" s="37">
        <v>35</v>
      </c>
      <c r="I58" s="37">
        <v>63</v>
      </c>
    </row>
    <row r="59" spans="2:10" s="16" customFormat="1" ht="106.5" customHeight="1" x14ac:dyDescent="0.25">
      <c r="B59" s="45" t="s">
        <v>38</v>
      </c>
      <c r="C59" s="40" t="s">
        <v>9</v>
      </c>
      <c r="D59" s="61" t="str">
        <f>'все источники'!D60</f>
        <v>610</v>
      </c>
      <c r="E59" s="61" t="str">
        <f>'все источники'!E60</f>
        <v>1101</v>
      </c>
      <c r="F59" s="61" t="str">
        <f>'все источники'!F60</f>
        <v>01 3 02 2С110</v>
      </c>
      <c r="G59" s="32">
        <v>10</v>
      </c>
      <c r="H59" s="32">
        <v>0</v>
      </c>
      <c r="I59" s="32">
        <v>10</v>
      </c>
    </row>
    <row r="60" spans="2:10" s="16" customFormat="1" ht="104.25" customHeight="1" x14ac:dyDescent="0.3">
      <c r="B60" s="45" t="s">
        <v>39</v>
      </c>
      <c r="C60" s="40" t="s">
        <v>9</v>
      </c>
      <c r="D60" s="61" t="str">
        <f>'все источники'!D61</f>
        <v>610</v>
      </c>
      <c r="E60" s="61" t="str">
        <f>'все источники'!E61</f>
        <v>1101</v>
      </c>
      <c r="F60" s="61" t="str">
        <f>'все источники'!F61</f>
        <v>01 3 02 2С120</v>
      </c>
      <c r="G60" s="32">
        <v>35</v>
      </c>
      <c r="H60" s="32">
        <v>35</v>
      </c>
      <c r="I60" s="32">
        <v>53</v>
      </c>
      <c r="J60" s="70" t="s">
        <v>98</v>
      </c>
    </row>
  </sheetData>
  <mergeCells count="33">
    <mergeCell ref="G2:I2"/>
    <mergeCell ref="G4:I4"/>
    <mergeCell ref="B6:I6"/>
    <mergeCell ref="G8:I8"/>
    <mergeCell ref="B11:B13"/>
    <mergeCell ref="E11:E13"/>
    <mergeCell ref="F11:F13"/>
    <mergeCell ref="D8:F8"/>
    <mergeCell ref="C8:C9"/>
    <mergeCell ref="B8:B9"/>
    <mergeCell ref="B45:B46"/>
    <mergeCell ref="D45:D46"/>
    <mergeCell ref="E45:E46"/>
    <mergeCell ref="F45:F46"/>
    <mergeCell ref="B53:B54"/>
    <mergeCell ref="D53:D54"/>
    <mergeCell ref="E53:E54"/>
    <mergeCell ref="F53:F54"/>
    <mergeCell ref="B22:B24"/>
    <mergeCell ref="E22:E24"/>
    <mergeCell ref="F22:F24"/>
    <mergeCell ref="B19:B21"/>
    <mergeCell ref="B14:B16"/>
    <mergeCell ref="E14:E16"/>
    <mergeCell ref="F14:F16"/>
    <mergeCell ref="E19:E21"/>
    <mergeCell ref="F19:F21"/>
    <mergeCell ref="B26:B28"/>
    <mergeCell ref="E26:E28"/>
    <mergeCell ref="F26:F28"/>
    <mergeCell ref="B30:B32"/>
    <mergeCell ref="E30:E32"/>
    <mergeCell ref="F30:F32"/>
  </mergeCells>
  <pageMargins left="0.39370078740157483" right="0.39370078740157483" top="0.74803149606299213" bottom="0.27559055118110237" header="0.39370078740157483" footer="0.15748031496062992"/>
  <pageSetup paperSize="9" scale="60" fitToHeight="4" orientation="portrait" r:id="rId1"/>
  <headerFooter differentFirst="1">
    <oddHeader>&amp;C&amp;P</oddHead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11" zoomScaleNormal="75" zoomScaleSheetLayoutView="100" workbookViewId="0">
      <selection activeCell="E17" sqref="E17:E19"/>
    </sheetView>
  </sheetViews>
  <sheetFormatPr defaultColWidth="20.140625" defaultRowHeight="18.75" x14ac:dyDescent="0.25"/>
  <cols>
    <col min="1" max="1" width="1.42578125" style="14" customWidth="1"/>
    <col min="2" max="2" width="40.5703125" style="14" customWidth="1"/>
    <col min="3" max="3" width="22.5703125" style="14" customWidth="1"/>
    <col min="4" max="5" width="9.140625" style="10" customWidth="1"/>
    <col min="6" max="6" width="13.5703125" style="10" customWidth="1"/>
    <col min="7" max="7" width="16.7109375" style="14" customWidth="1"/>
    <col min="8" max="8" width="16.85546875" style="14" customWidth="1"/>
    <col min="9" max="9" width="16.7109375" style="14" customWidth="1"/>
    <col min="10" max="10" width="3.140625" style="14" customWidth="1"/>
    <col min="11" max="16384" width="20.140625" style="14"/>
  </cols>
  <sheetData>
    <row r="1" spans="2:12" x14ac:dyDescent="0.25">
      <c r="E1" s="11"/>
    </row>
    <row r="2" spans="2:12" ht="256.5" customHeight="1" x14ac:dyDescent="0.25">
      <c r="G2" s="136" t="s">
        <v>100</v>
      </c>
      <c r="H2" s="137"/>
      <c r="I2" s="137"/>
    </row>
    <row r="3" spans="2:12" ht="9" customHeight="1" x14ac:dyDescent="0.25">
      <c r="G3" s="11"/>
    </row>
    <row r="4" spans="2:12" ht="103.5" customHeight="1" x14ac:dyDescent="0.25">
      <c r="G4" s="136" t="s">
        <v>101</v>
      </c>
      <c r="H4" s="137"/>
      <c r="I4" s="137"/>
    </row>
    <row r="5" spans="2:12" x14ac:dyDescent="0.25">
      <c r="G5" s="11"/>
    </row>
    <row r="6" spans="2:12" ht="49.5" customHeight="1" x14ac:dyDescent="0.25">
      <c r="B6" s="138" t="s">
        <v>99</v>
      </c>
      <c r="C6" s="138"/>
      <c r="D6" s="138"/>
      <c r="E6" s="138"/>
      <c r="F6" s="138"/>
      <c r="G6" s="138"/>
      <c r="H6" s="138"/>
      <c r="I6" s="138"/>
    </row>
    <row r="7" spans="2:12" ht="18.75" customHeight="1" x14ac:dyDescent="0.25">
      <c r="C7" s="12"/>
    </row>
    <row r="8" spans="2:12" x14ac:dyDescent="0.25">
      <c r="B8" s="139" t="s">
        <v>0</v>
      </c>
      <c r="C8" s="139" t="s">
        <v>8</v>
      </c>
      <c r="D8" s="163" t="s">
        <v>1</v>
      </c>
      <c r="E8" s="163"/>
      <c r="F8" s="163"/>
      <c r="G8" s="139" t="s">
        <v>5</v>
      </c>
      <c r="H8" s="139"/>
      <c r="I8" s="139"/>
    </row>
    <row r="9" spans="2:12" x14ac:dyDescent="0.25">
      <c r="B9" s="139"/>
      <c r="C9" s="139"/>
      <c r="D9" s="17" t="s">
        <v>2</v>
      </c>
      <c r="E9" s="17" t="s">
        <v>3</v>
      </c>
      <c r="F9" s="17" t="s">
        <v>4</v>
      </c>
      <c r="G9" s="15" t="s">
        <v>6</v>
      </c>
      <c r="H9" s="15" t="s">
        <v>32</v>
      </c>
      <c r="I9" s="15" t="s">
        <v>33</v>
      </c>
    </row>
    <row r="10" spans="2:12" s="16" customFormat="1" ht="46.5" customHeight="1" x14ac:dyDescent="0.25">
      <c r="B10" s="15">
        <v>1</v>
      </c>
      <c r="C10" s="15">
        <v>2</v>
      </c>
      <c r="D10" s="18" t="s">
        <v>10</v>
      </c>
      <c r="E10" s="18" t="s">
        <v>11</v>
      </c>
      <c r="F10" s="18" t="s">
        <v>12</v>
      </c>
      <c r="G10" s="15">
        <v>6</v>
      </c>
      <c r="H10" s="15">
        <v>7</v>
      </c>
      <c r="I10" s="15">
        <v>8</v>
      </c>
    </row>
    <row r="11" spans="2:12" s="16" customFormat="1" ht="39" customHeight="1" x14ac:dyDescent="0.25">
      <c r="B11" s="151" t="s">
        <v>13</v>
      </c>
      <c r="C11" s="15" t="s">
        <v>7</v>
      </c>
      <c r="D11" s="131" t="str">
        <f>'все источники'!D11:D13</f>
        <v>610</v>
      </c>
      <c r="E11" s="131" t="s">
        <v>71</v>
      </c>
      <c r="F11" s="131" t="str">
        <f>'все источники'!F11:F13</f>
        <v>01 0 00 00000</v>
      </c>
      <c r="G11" s="38">
        <f>SUM(G14)</f>
        <v>6922.9907899999998</v>
      </c>
      <c r="H11" s="38">
        <f t="shared" ref="H11:I11" si="0">SUM(H14)</f>
        <v>2342.87923</v>
      </c>
      <c r="I11" s="38">
        <f t="shared" si="0"/>
        <v>0</v>
      </c>
    </row>
    <row r="12" spans="2:12" s="16" customFormat="1" ht="25.5" customHeight="1" x14ac:dyDescent="0.25">
      <c r="B12" s="152"/>
      <c r="C12" s="15" t="s">
        <v>9</v>
      </c>
      <c r="D12" s="162"/>
      <c r="E12" s="132"/>
      <c r="F12" s="132"/>
      <c r="G12" s="38">
        <f>SUM(G15)</f>
        <v>1572.0998599999998</v>
      </c>
      <c r="H12" s="38">
        <f t="shared" ref="H12:I12" si="1">SUM(H15)</f>
        <v>0</v>
      </c>
      <c r="I12" s="38">
        <f t="shared" si="1"/>
        <v>0</v>
      </c>
    </row>
    <row r="13" spans="2:12" s="16" customFormat="1" ht="46.5" customHeight="1" x14ac:dyDescent="0.25">
      <c r="B13" s="146"/>
      <c r="C13" s="26" t="s">
        <v>70</v>
      </c>
      <c r="D13" s="66">
        <v>620</v>
      </c>
      <c r="E13" s="125"/>
      <c r="F13" s="125"/>
      <c r="G13" s="38">
        <f>SUM(G16)</f>
        <v>5350.8909300000005</v>
      </c>
      <c r="H13" s="38">
        <f t="shared" ref="H13:I13" si="2">SUM(H16)</f>
        <v>2342.87923</v>
      </c>
      <c r="I13" s="38">
        <f t="shared" si="2"/>
        <v>0</v>
      </c>
      <c r="J13" s="13"/>
    </row>
    <row r="14" spans="2:12" s="16" customFormat="1" ht="41.25" customHeight="1" x14ac:dyDescent="0.25">
      <c r="B14" s="156" t="s">
        <v>14</v>
      </c>
      <c r="C14" s="6" t="s">
        <v>7</v>
      </c>
      <c r="D14" s="134" t="s">
        <v>41</v>
      </c>
      <c r="E14" s="131" t="s">
        <v>71</v>
      </c>
      <c r="F14" s="131" t="s">
        <v>45</v>
      </c>
      <c r="G14" s="23">
        <f>SUM(G15:G16)</f>
        <v>6922.9907899999998</v>
      </c>
      <c r="H14" s="23">
        <f t="shared" ref="H14:I14" si="3">SUM(H15:H16)</f>
        <v>2342.87923</v>
      </c>
      <c r="I14" s="23">
        <f t="shared" si="3"/>
        <v>0</v>
      </c>
    </row>
    <row r="15" spans="2:12" s="25" customFormat="1" ht="46.5" customHeight="1" x14ac:dyDescent="0.25">
      <c r="B15" s="157"/>
      <c r="C15" s="6" t="s">
        <v>9</v>
      </c>
      <c r="D15" s="125"/>
      <c r="E15" s="132"/>
      <c r="F15" s="132"/>
      <c r="G15" s="23">
        <f>SUM(G18,G32,G34)</f>
        <v>1572.0998599999998</v>
      </c>
      <c r="H15" s="23">
        <f t="shared" ref="H15:I15" si="4">SUM(H18,H32,H34)</f>
        <v>0</v>
      </c>
      <c r="I15" s="23">
        <f t="shared" si="4"/>
        <v>0</v>
      </c>
      <c r="L15" s="71"/>
    </row>
    <row r="16" spans="2:12" s="16" customFormat="1" ht="41.25" customHeight="1" x14ac:dyDescent="0.25">
      <c r="B16" s="158"/>
      <c r="C16" s="5" t="s">
        <v>70</v>
      </c>
      <c r="D16" s="67" t="s">
        <v>72</v>
      </c>
      <c r="E16" s="125"/>
      <c r="F16" s="125"/>
      <c r="G16" s="23">
        <f>SUM(G19)</f>
        <v>5350.8909300000005</v>
      </c>
      <c r="H16" s="23">
        <f t="shared" ref="H16:I16" si="5">SUM(H19)</f>
        <v>2342.87923</v>
      </c>
      <c r="I16" s="23">
        <f t="shared" si="5"/>
        <v>0</v>
      </c>
    </row>
    <row r="17" spans="1:9" s="25" customFormat="1" ht="33.75" customHeight="1" x14ac:dyDescent="0.25">
      <c r="B17" s="148" t="s">
        <v>19</v>
      </c>
      <c r="C17" s="16" t="s">
        <v>7</v>
      </c>
      <c r="D17" s="123" t="s">
        <v>41</v>
      </c>
      <c r="E17" s="147">
        <v>1102</v>
      </c>
      <c r="F17" s="123" t="str">
        <f>'все источники'!F26</f>
        <v>01 1 03 00000</v>
      </c>
      <c r="G17" s="21">
        <f>SUM(G18:G19)</f>
        <v>6710.4773400000004</v>
      </c>
      <c r="H17" s="21">
        <f>SUM(H18:H19)</f>
        <v>2342.87923</v>
      </c>
      <c r="I17" s="21">
        <f>SUM(I18:I19)</f>
        <v>0</v>
      </c>
    </row>
    <row r="18" spans="1:9" s="16" customFormat="1" ht="48" customHeight="1" x14ac:dyDescent="0.25">
      <c r="B18" s="149"/>
      <c r="C18" s="4" t="s">
        <v>9</v>
      </c>
      <c r="D18" s="125"/>
      <c r="E18" s="145"/>
      <c r="F18" s="124"/>
      <c r="G18" s="21">
        <f>SUM(G21)</f>
        <v>1359.5864099999999</v>
      </c>
      <c r="H18" s="21">
        <f>SUM(H21)</f>
        <v>0</v>
      </c>
      <c r="I18" s="21">
        <f>SUM(I21)</f>
        <v>0</v>
      </c>
    </row>
    <row r="19" spans="1:9" s="16" customFormat="1" ht="42" customHeight="1" x14ac:dyDescent="0.25">
      <c r="B19" s="150"/>
      <c r="C19" s="4" t="s">
        <v>70</v>
      </c>
      <c r="D19" s="61" t="s">
        <v>72</v>
      </c>
      <c r="E19" s="146"/>
      <c r="F19" s="125"/>
      <c r="G19" s="21">
        <f>SUM(G22,G31)</f>
        <v>5350.8909300000005</v>
      </c>
      <c r="H19" s="21">
        <f t="shared" ref="H19:I19" si="6">SUM(H22)</f>
        <v>2342.87923</v>
      </c>
      <c r="I19" s="21">
        <f t="shared" si="6"/>
        <v>0</v>
      </c>
    </row>
    <row r="20" spans="1:9" s="25" customFormat="1" ht="43.5" customHeight="1" x14ac:dyDescent="0.25">
      <c r="B20" s="153" t="s">
        <v>87</v>
      </c>
      <c r="C20" s="16" t="s">
        <v>7</v>
      </c>
      <c r="D20" s="161" t="s">
        <v>41</v>
      </c>
      <c r="E20" s="144">
        <v>1102</v>
      </c>
      <c r="F20" s="159" t="str">
        <f>'все источники'!F30</f>
        <v>01 1 03 SФ130</v>
      </c>
      <c r="G20" s="22">
        <f>SUM(G21:G22)</f>
        <v>6349.9232400000001</v>
      </c>
      <c r="H20" s="22">
        <f t="shared" ref="H20:I20" si="7">SUM(H21:H22)</f>
        <v>2342.87923</v>
      </c>
      <c r="I20" s="22">
        <f t="shared" si="7"/>
        <v>0</v>
      </c>
    </row>
    <row r="21" spans="1:9" s="25" customFormat="1" ht="44.25" customHeight="1" x14ac:dyDescent="0.25">
      <c r="B21" s="154"/>
      <c r="C21" s="5" t="s">
        <v>9</v>
      </c>
      <c r="D21" s="125"/>
      <c r="E21" s="145"/>
      <c r="F21" s="160"/>
      <c r="G21" s="22">
        <f>SUM(G24,G26,G27)</f>
        <v>1359.5864099999999</v>
      </c>
      <c r="H21" s="22">
        <f>SUM(H24,H26,H27)</f>
        <v>0</v>
      </c>
      <c r="I21" s="22">
        <f>SUM(I26,I27)</f>
        <v>0</v>
      </c>
    </row>
    <row r="22" spans="1:9" s="16" customFormat="1" ht="46.5" customHeight="1" x14ac:dyDescent="0.25">
      <c r="B22" s="155"/>
      <c r="C22" s="5" t="s">
        <v>70</v>
      </c>
      <c r="D22" s="62" t="s">
        <v>72</v>
      </c>
      <c r="E22" s="146"/>
      <c r="F22" s="160"/>
      <c r="G22" s="22">
        <f>SUM(G23,G25)</f>
        <v>4990.3368300000002</v>
      </c>
      <c r="H22" s="22">
        <f>SUM(H30,H23,H25,H28,H29)</f>
        <v>2342.87923</v>
      </c>
      <c r="I22" s="22">
        <f>SUM(I23,I25,I28,I29,I30)</f>
        <v>0</v>
      </c>
    </row>
    <row r="23" spans="1:9" s="25" customFormat="1" ht="158.25" customHeight="1" x14ac:dyDescent="0.25">
      <c r="B23" s="28" t="s">
        <v>73</v>
      </c>
      <c r="C23" s="5" t="s">
        <v>70</v>
      </c>
      <c r="D23" s="62" t="s">
        <v>72</v>
      </c>
      <c r="E23" s="62" t="s">
        <v>43</v>
      </c>
      <c r="F23" s="62" t="str">
        <f>'все источники'!F43</f>
        <v>01 1 04 SФ130</v>
      </c>
      <c r="G23" s="32">
        <v>2077.6174700000001</v>
      </c>
      <c r="H23" s="32">
        <v>0</v>
      </c>
      <c r="I23" s="32">
        <v>0</v>
      </c>
    </row>
    <row r="24" spans="1:9" s="25" customFormat="1" ht="112.5" customHeight="1" x14ac:dyDescent="0.25">
      <c r="A24" s="71"/>
      <c r="B24" s="28" t="s">
        <v>74</v>
      </c>
      <c r="C24" s="5" t="s">
        <v>9</v>
      </c>
      <c r="D24" s="62" t="s">
        <v>41</v>
      </c>
      <c r="E24" s="62" t="s">
        <v>43</v>
      </c>
      <c r="F24" s="62" t="s">
        <v>54</v>
      </c>
      <c r="G24" s="32">
        <v>477.82443999999998</v>
      </c>
      <c r="H24" s="32">
        <v>0</v>
      </c>
      <c r="I24" s="32">
        <v>0</v>
      </c>
    </row>
    <row r="25" spans="1:9" s="25" customFormat="1" ht="141.75" customHeight="1" x14ac:dyDescent="0.25">
      <c r="B25" s="28" t="s">
        <v>75</v>
      </c>
      <c r="C25" s="5" t="s">
        <v>70</v>
      </c>
      <c r="D25" s="62" t="s">
        <v>72</v>
      </c>
      <c r="E25" s="62" t="s">
        <v>43</v>
      </c>
      <c r="F25" s="62" t="s">
        <v>54</v>
      </c>
      <c r="G25" s="32">
        <v>2912.7193600000001</v>
      </c>
      <c r="H25" s="32">
        <v>0</v>
      </c>
      <c r="I25" s="32">
        <v>0</v>
      </c>
    </row>
    <row r="26" spans="1:9" s="25" customFormat="1" ht="168" customHeight="1" x14ac:dyDescent="0.25">
      <c r="B26" s="29" t="s">
        <v>76</v>
      </c>
      <c r="C26" s="5" t="s">
        <v>9</v>
      </c>
      <c r="D26" s="62" t="s">
        <v>41</v>
      </c>
      <c r="E26" s="62" t="s">
        <v>43</v>
      </c>
      <c r="F26" s="62" t="s">
        <v>54</v>
      </c>
      <c r="G26" s="32">
        <v>750</v>
      </c>
      <c r="H26" s="32">
        <v>0</v>
      </c>
      <c r="I26" s="32">
        <v>0</v>
      </c>
    </row>
    <row r="27" spans="1:9" s="25" customFormat="1" ht="102" customHeight="1" x14ac:dyDescent="0.25">
      <c r="B27" s="28" t="s">
        <v>77</v>
      </c>
      <c r="C27" s="5" t="s">
        <v>9</v>
      </c>
      <c r="D27" s="62" t="s">
        <v>41</v>
      </c>
      <c r="E27" s="62" t="s">
        <v>43</v>
      </c>
      <c r="F27" s="62" t="s">
        <v>54</v>
      </c>
      <c r="G27" s="32">
        <v>131.76196999999999</v>
      </c>
      <c r="H27" s="32">
        <v>0</v>
      </c>
      <c r="I27" s="32">
        <v>0</v>
      </c>
    </row>
    <row r="28" spans="1:9" s="25" customFormat="1" ht="106.5" customHeight="1" x14ac:dyDescent="0.25">
      <c r="B28" s="29" t="s">
        <v>78</v>
      </c>
      <c r="C28" s="5" t="s">
        <v>70</v>
      </c>
      <c r="D28" s="62" t="s">
        <v>72</v>
      </c>
      <c r="E28" s="62" t="s">
        <v>43</v>
      </c>
      <c r="F28" s="62" t="s">
        <v>54</v>
      </c>
      <c r="G28" s="32">
        <v>0</v>
      </c>
      <c r="H28" s="32">
        <v>1255.53433</v>
      </c>
      <c r="I28" s="32">
        <v>0</v>
      </c>
    </row>
    <row r="29" spans="1:9" s="25" customFormat="1" ht="110.25" customHeight="1" x14ac:dyDescent="0.25">
      <c r="B29" s="29" t="s">
        <v>79</v>
      </c>
      <c r="C29" s="5" t="s">
        <v>70</v>
      </c>
      <c r="D29" s="62" t="s">
        <v>72</v>
      </c>
      <c r="E29" s="62" t="s">
        <v>43</v>
      </c>
      <c r="F29" s="62" t="s">
        <v>54</v>
      </c>
      <c r="G29" s="32">
        <v>0</v>
      </c>
      <c r="H29" s="32">
        <v>1087.3449000000001</v>
      </c>
      <c r="I29" s="32">
        <v>0</v>
      </c>
    </row>
    <row r="30" spans="1:9" s="25" customFormat="1" ht="84" customHeight="1" x14ac:dyDescent="0.25">
      <c r="B30" s="30" t="s">
        <v>80</v>
      </c>
      <c r="C30" s="5" t="s">
        <v>70</v>
      </c>
      <c r="D30" s="62" t="s">
        <v>72</v>
      </c>
      <c r="E30" s="62" t="s">
        <v>43</v>
      </c>
      <c r="F30" s="62" t="s">
        <v>54</v>
      </c>
      <c r="G30" s="32">
        <v>0</v>
      </c>
      <c r="H30" s="32">
        <v>0</v>
      </c>
      <c r="I30" s="32">
        <v>0</v>
      </c>
    </row>
    <row r="31" spans="1:9" s="25" customFormat="1" ht="84" customHeight="1" x14ac:dyDescent="0.25">
      <c r="B31" s="30" t="s">
        <v>89</v>
      </c>
      <c r="C31" s="5" t="s">
        <v>70</v>
      </c>
      <c r="D31" s="62" t="s">
        <v>72</v>
      </c>
      <c r="E31" s="62" t="s">
        <v>42</v>
      </c>
      <c r="F31" s="62" t="s">
        <v>90</v>
      </c>
      <c r="G31" s="32">
        <v>360.55410000000001</v>
      </c>
      <c r="H31" s="32">
        <v>0</v>
      </c>
      <c r="I31" s="32">
        <v>0</v>
      </c>
    </row>
    <row r="32" spans="1:9" s="25" customFormat="1" ht="93" customHeight="1" x14ac:dyDescent="0.25">
      <c r="B32" s="7" t="s">
        <v>85</v>
      </c>
      <c r="C32" s="4" t="s">
        <v>9</v>
      </c>
      <c r="D32" s="62" t="str">
        <f>'все источники'!D42</f>
        <v>610</v>
      </c>
      <c r="E32" s="62" t="str">
        <f>'все источники'!E42</f>
        <v>1101</v>
      </c>
      <c r="F32" s="62" t="str">
        <f>'все источники'!F42</f>
        <v>01 1 04 00000</v>
      </c>
      <c r="G32" s="37">
        <f>SUM(G33)</f>
        <v>0</v>
      </c>
      <c r="H32" s="37">
        <f t="shared" ref="H32:I32" si="8">SUM(H33)</f>
        <v>0</v>
      </c>
      <c r="I32" s="37">
        <f t="shared" si="8"/>
        <v>0</v>
      </c>
    </row>
    <row r="33" spans="2:10" s="27" customFormat="1" ht="91.5" customHeight="1" x14ac:dyDescent="0.25">
      <c r="B33" s="8" t="s">
        <v>22</v>
      </c>
      <c r="C33" s="5" t="s">
        <v>9</v>
      </c>
      <c r="D33" s="62" t="str">
        <f>'все источники'!D43</f>
        <v>610</v>
      </c>
      <c r="E33" s="62" t="str">
        <f>'все источники'!E43</f>
        <v>1101</v>
      </c>
      <c r="F33" s="62" t="str">
        <f>'все источники'!F43</f>
        <v>01 1 04 SФ130</v>
      </c>
      <c r="G33" s="22">
        <v>0</v>
      </c>
      <c r="H33" s="22">
        <v>0</v>
      </c>
      <c r="I33" s="22">
        <v>0</v>
      </c>
    </row>
    <row r="34" spans="2:10" s="16" customFormat="1" ht="116.25" customHeight="1" x14ac:dyDescent="0.25">
      <c r="B34" s="35" t="s">
        <v>84</v>
      </c>
      <c r="C34" s="36" t="s">
        <v>9</v>
      </c>
      <c r="D34" s="61" t="str">
        <f>'все источники'!D18</f>
        <v>610</v>
      </c>
      <c r="E34" s="61" t="str">
        <f>'все источники'!E18</f>
        <v>1101</v>
      </c>
      <c r="F34" s="61" t="s">
        <v>81</v>
      </c>
      <c r="G34" s="37">
        <f>SUM(G35)</f>
        <v>212.51345000000001</v>
      </c>
      <c r="H34" s="37">
        <f t="shared" ref="H34:I34" si="9">SUM(H35)</f>
        <v>0</v>
      </c>
      <c r="I34" s="37">
        <f t="shared" si="9"/>
        <v>0</v>
      </c>
    </row>
    <row r="35" spans="2:10" s="25" customFormat="1" ht="66.75" customHeight="1" x14ac:dyDescent="0.3">
      <c r="B35" s="24" t="s">
        <v>94</v>
      </c>
      <c r="C35" s="5" t="s">
        <v>9</v>
      </c>
      <c r="D35" s="65">
        <v>610</v>
      </c>
      <c r="E35" s="65">
        <v>1101</v>
      </c>
      <c r="F35" s="63" t="s">
        <v>82</v>
      </c>
      <c r="G35" s="32">
        <v>212.51345000000001</v>
      </c>
      <c r="H35" s="22">
        <v>0</v>
      </c>
      <c r="I35" s="22">
        <v>0</v>
      </c>
      <c r="J35" s="70" t="s">
        <v>98</v>
      </c>
    </row>
  </sheetData>
  <mergeCells count="23">
    <mergeCell ref="G2:I2"/>
    <mergeCell ref="G4:I4"/>
    <mergeCell ref="B8:B9"/>
    <mergeCell ref="C8:C9"/>
    <mergeCell ref="D8:F8"/>
    <mergeCell ref="B6:I6"/>
    <mergeCell ref="G8:I8"/>
    <mergeCell ref="F20:F22"/>
    <mergeCell ref="F17:F19"/>
    <mergeCell ref="E11:E13"/>
    <mergeCell ref="F11:F13"/>
    <mergeCell ref="D14:D15"/>
    <mergeCell ref="D17:D18"/>
    <mergeCell ref="D20:D21"/>
    <mergeCell ref="E14:E16"/>
    <mergeCell ref="F14:F16"/>
    <mergeCell ref="D11:D12"/>
    <mergeCell ref="E20:E22"/>
    <mergeCell ref="E17:E19"/>
    <mergeCell ref="B17:B19"/>
    <mergeCell ref="B11:B13"/>
    <mergeCell ref="B20:B22"/>
    <mergeCell ref="B14:B16"/>
  </mergeCells>
  <pageMargins left="0.51181102362204722" right="0.19685039370078741" top="0.47244094488188981" bottom="0.39370078740157483" header="0.15748031496062992" footer="0.23622047244094491"/>
  <pageSetup paperSize="9" scale="65" fitToHeight="3" orientation="portrait" r:id="rId1"/>
  <headerFooter differentFirst="1">
    <oddHeader>&amp;C&amp;P</oddHeader>
  </headerFooter>
  <rowBreaks count="1" manualBreakCount="1">
    <brk id="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view="pageBreakPreview" topLeftCell="A8" zoomScale="90" zoomScaleNormal="75" zoomScaleSheetLayoutView="90" workbookViewId="0">
      <selection activeCell="G11" sqref="G11:I18"/>
    </sheetView>
  </sheetViews>
  <sheetFormatPr defaultColWidth="20.140625" defaultRowHeight="18.75" x14ac:dyDescent="0.25"/>
  <cols>
    <col min="1" max="1" width="1.42578125" style="3" customWidth="1"/>
    <col min="2" max="2" width="41.42578125" style="3" customWidth="1"/>
    <col min="3" max="3" width="21.85546875" style="3" customWidth="1"/>
    <col min="4" max="4" width="16.28515625" style="1" customWidth="1"/>
    <col min="5" max="5" width="7.85546875" style="1" customWidth="1"/>
    <col min="6" max="6" width="13.5703125" style="1" customWidth="1"/>
    <col min="7" max="9" width="13.42578125" style="3" customWidth="1"/>
    <col min="10" max="16384" width="20.140625" style="3"/>
  </cols>
  <sheetData>
    <row r="1" spans="2:10" s="9" customFormat="1" ht="18" customHeight="1" x14ac:dyDescent="0.25">
      <c r="D1" s="1"/>
      <c r="E1" s="2"/>
      <c r="F1" s="1"/>
    </row>
    <row r="2" spans="2:10" ht="232.5" customHeight="1" x14ac:dyDescent="0.25">
      <c r="F2" s="136" t="s">
        <v>105</v>
      </c>
      <c r="G2" s="164"/>
      <c r="H2" s="164"/>
      <c r="I2" s="164"/>
    </row>
    <row r="3" spans="2:10" ht="9" customHeight="1" x14ac:dyDescent="0.25">
      <c r="F3" s="11"/>
    </row>
    <row r="4" spans="2:10" ht="99" customHeight="1" x14ac:dyDescent="0.25">
      <c r="F4" s="136" t="s">
        <v>104</v>
      </c>
      <c r="G4" s="164"/>
      <c r="H4" s="164"/>
      <c r="I4" s="164"/>
    </row>
    <row r="5" spans="2:10" ht="9" customHeight="1" x14ac:dyDescent="0.25">
      <c r="E5" s="2"/>
      <c r="F5" s="3"/>
    </row>
    <row r="6" spans="2:10" ht="46.5" customHeight="1" x14ac:dyDescent="0.25">
      <c r="B6" s="165" t="s">
        <v>103</v>
      </c>
      <c r="C6" s="165"/>
      <c r="D6" s="165"/>
      <c r="E6" s="165"/>
      <c r="F6" s="165"/>
      <c r="G6" s="165"/>
      <c r="H6" s="165"/>
      <c r="I6" s="165"/>
    </row>
    <row r="7" spans="2:10" ht="15" customHeight="1" x14ac:dyDescent="0.25"/>
    <row r="8" spans="2:10" s="16" customFormat="1" ht="54" customHeight="1" x14ac:dyDescent="0.25">
      <c r="B8" s="151" t="s">
        <v>0</v>
      </c>
      <c r="C8" s="151" t="s">
        <v>8</v>
      </c>
      <c r="D8" s="167" t="s">
        <v>1</v>
      </c>
      <c r="E8" s="168"/>
      <c r="F8" s="169"/>
      <c r="G8" s="170" t="s">
        <v>5</v>
      </c>
      <c r="H8" s="171"/>
      <c r="I8" s="172"/>
    </row>
    <row r="9" spans="2:10" s="16" customFormat="1" ht="54" customHeight="1" x14ac:dyDescent="0.25">
      <c r="B9" s="166"/>
      <c r="C9" s="166"/>
      <c r="D9" s="17" t="s">
        <v>2</v>
      </c>
      <c r="E9" s="17" t="s">
        <v>3</v>
      </c>
      <c r="F9" s="17" t="s">
        <v>4</v>
      </c>
      <c r="G9" s="15" t="s">
        <v>6</v>
      </c>
      <c r="H9" s="15" t="s">
        <v>32</v>
      </c>
      <c r="I9" s="15" t="s">
        <v>33</v>
      </c>
    </row>
    <row r="10" spans="2:10" s="16" customFormat="1" ht="21" customHeight="1" x14ac:dyDescent="0.25">
      <c r="B10" s="15">
        <v>1</v>
      </c>
      <c r="C10" s="15">
        <v>2</v>
      </c>
      <c r="D10" s="18" t="s">
        <v>10</v>
      </c>
      <c r="E10" s="18" t="s">
        <v>11</v>
      </c>
      <c r="F10" s="18" t="s">
        <v>12</v>
      </c>
      <c r="G10" s="15">
        <v>6</v>
      </c>
      <c r="H10" s="15">
        <v>7</v>
      </c>
      <c r="I10" s="15">
        <v>8</v>
      </c>
    </row>
    <row r="11" spans="2:10" s="16" customFormat="1" ht="46.5" customHeight="1" x14ac:dyDescent="0.25">
      <c r="B11" s="151" t="s">
        <v>13</v>
      </c>
      <c r="C11" s="15" t="s">
        <v>7</v>
      </c>
      <c r="D11" s="134" t="s">
        <v>41</v>
      </c>
      <c r="E11" s="134" t="s">
        <v>91</v>
      </c>
      <c r="F11" s="134" t="s">
        <v>44</v>
      </c>
      <c r="G11" s="38">
        <f>G12</f>
        <v>0</v>
      </c>
      <c r="H11" s="38">
        <f t="shared" ref="H11:I11" si="0">H12</f>
        <v>0</v>
      </c>
      <c r="I11" s="38">
        <f t="shared" si="0"/>
        <v>0</v>
      </c>
      <c r="J11" s="13"/>
    </row>
    <row r="12" spans="2:10" s="16" customFormat="1" ht="46.5" customHeight="1" x14ac:dyDescent="0.25">
      <c r="B12" s="166"/>
      <c r="C12" s="15" t="s">
        <v>9</v>
      </c>
      <c r="D12" s="173"/>
      <c r="E12" s="173"/>
      <c r="F12" s="173"/>
      <c r="G12" s="38">
        <f>G13</f>
        <v>0</v>
      </c>
      <c r="H12" s="38">
        <f t="shared" ref="H12:I12" si="1">H13</f>
        <v>0</v>
      </c>
      <c r="I12" s="38">
        <f t="shared" si="1"/>
        <v>0</v>
      </c>
    </row>
    <row r="13" spans="2:10" s="16" customFormat="1" ht="33.75" customHeight="1" x14ac:dyDescent="0.25">
      <c r="B13" s="156" t="s">
        <v>14</v>
      </c>
      <c r="C13" s="6" t="s">
        <v>7</v>
      </c>
      <c r="D13" s="134" t="s">
        <v>41</v>
      </c>
      <c r="E13" s="134" t="s">
        <v>91</v>
      </c>
      <c r="F13" s="134" t="s">
        <v>44</v>
      </c>
      <c r="G13" s="23">
        <f>G14</f>
        <v>0</v>
      </c>
      <c r="H13" s="23">
        <f t="shared" ref="H13:I13" si="2">H14</f>
        <v>0</v>
      </c>
      <c r="I13" s="23">
        <f t="shared" si="2"/>
        <v>0</v>
      </c>
    </row>
    <row r="14" spans="2:10" s="16" customFormat="1" ht="33.75" customHeight="1" x14ac:dyDescent="0.25">
      <c r="B14" s="158"/>
      <c r="C14" s="6" t="s">
        <v>9</v>
      </c>
      <c r="D14" s="173"/>
      <c r="E14" s="173"/>
      <c r="F14" s="173"/>
      <c r="G14" s="23">
        <f>G15+G17</f>
        <v>0</v>
      </c>
      <c r="H14" s="23">
        <f t="shared" ref="H14:I14" si="3">H15+H17</f>
        <v>0</v>
      </c>
      <c r="I14" s="23">
        <f t="shared" si="3"/>
        <v>0</v>
      </c>
    </row>
    <row r="15" spans="2:10" s="19" customFormat="1" ht="116.25" customHeight="1" x14ac:dyDescent="0.25">
      <c r="B15" s="7" t="s">
        <v>19</v>
      </c>
      <c r="C15" s="4" t="s">
        <v>9</v>
      </c>
      <c r="D15" s="61" t="str">
        <f>'все источники'!D26</f>
        <v>610</v>
      </c>
      <c r="E15" s="61" t="str">
        <f>'все источники'!E26</f>
        <v>1101</v>
      </c>
      <c r="F15" s="61" t="s">
        <v>51</v>
      </c>
      <c r="G15" s="21">
        <f>G16</f>
        <v>0</v>
      </c>
      <c r="H15" s="21">
        <f t="shared" ref="H15:I15" si="4">H16</f>
        <v>0</v>
      </c>
      <c r="I15" s="21">
        <f t="shared" si="4"/>
        <v>0</v>
      </c>
    </row>
    <row r="16" spans="2:10" s="19" customFormat="1" ht="78" customHeight="1" x14ac:dyDescent="0.25">
      <c r="B16" s="8" t="s">
        <v>36</v>
      </c>
      <c r="C16" s="5" t="s">
        <v>9</v>
      </c>
      <c r="D16" s="62" t="str">
        <f>'все источники'!D41</f>
        <v>620</v>
      </c>
      <c r="E16" s="62" t="str">
        <f>'все источники'!E41</f>
        <v>1101</v>
      </c>
      <c r="F16" s="61" t="s">
        <v>51</v>
      </c>
      <c r="G16" s="22">
        <v>0</v>
      </c>
      <c r="H16" s="22">
        <v>0</v>
      </c>
      <c r="I16" s="22">
        <v>0</v>
      </c>
    </row>
    <row r="17" spans="2:9" s="16" customFormat="1" ht="85.5" customHeight="1" x14ac:dyDescent="0.25">
      <c r="B17" s="7" t="s">
        <v>21</v>
      </c>
      <c r="C17" s="4" t="s">
        <v>9</v>
      </c>
      <c r="D17" s="61" t="str">
        <f>'все источники'!D42</f>
        <v>610</v>
      </c>
      <c r="E17" s="61" t="str">
        <f>'все источники'!E42</f>
        <v>1101</v>
      </c>
      <c r="F17" s="61" t="str">
        <f>'все источники'!F42</f>
        <v>01 1 04 00000</v>
      </c>
      <c r="G17" s="21">
        <f>G18</f>
        <v>0</v>
      </c>
      <c r="H17" s="21">
        <f t="shared" ref="H17:I17" si="5">H18</f>
        <v>0</v>
      </c>
      <c r="I17" s="21">
        <f t="shared" si="5"/>
        <v>0</v>
      </c>
    </row>
    <row r="18" spans="2:9" s="16" customFormat="1" ht="85.5" customHeight="1" x14ac:dyDescent="0.25">
      <c r="B18" s="8" t="s">
        <v>22</v>
      </c>
      <c r="C18" s="5" t="s">
        <v>9</v>
      </c>
      <c r="D18" s="61" t="str">
        <f>'все источники'!D43</f>
        <v>610</v>
      </c>
      <c r="E18" s="61" t="str">
        <f>'все источники'!E43</f>
        <v>1101</v>
      </c>
      <c r="F18" s="61" t="str">
        <f>'все источники'!F43</f>
        <v>01 1 04 SФ130</v>
      </c>
      <c r="G18" s="22">
        <v>0</v>
      </c>
      <c r="H18" s="22">
        <v>0</v>
      </c>
      <c r="I18" s="22">
        <v>0</v>
      </c>
    </row>
  </sheetData>
  <mergeCells count="15">
    <mergeCell ref="F2:I2"/>
    <mergeCell ref="F4:I4"/>
    <mergeCell ref="B6:I6"/>
    <mergeCell ref="B13:B14"/>
    <mergeCell ref="B11:B12"/>
    <mergeCell ref="B8:B9"/>
    <mergeCell ref="C8:C9"/>
    <mergeCell ref="D8:F8"/>
    <mergeCell ref="G8:I8"/>
    <mergeCell ref="D13:D14"/>
    <mergeCell ref="E13:E14"/>
    <mergeCell ref="F13:F14"/>
    <mergeCell ref="F11:F12"/>
    <mergeCell ref="E11:E12"/>
    <mergeCell ref="D11:D12"/>
  </mergeCells>
  <pageMargins left="0.39370078740157483" right="0.27559055118110237" top="0.74803149606299213" bottom="0.74803149606299213" header="0.51181102362204722" footer="0.31496062992125984"/>
  <pageSetup paperSize="9" scale="67" fitToHeight="3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showRuler="0" view="pageBreakPreview" topLeftCell="A26" zoomScale="75" zoomScaleNormal="75" zoomScaleSheetLayoutView="75" workbookViewId="0">
      <selection activeCell="E29" sqref="E29"/>
    </sheetView>
  </sheetViews>
  <sheetFormatPr defaultColWidth="20.140625" defaultRowHeight="18.75" x14ac:dyDescent="0.25"/>
  <cols>
    <col min="1" max="1" width="0.85546875" style="14" customWidth="1"/>
    <col min="2" max="2" width="41.42578125" style="14" customWidth="1"/>
    <col min="3" max="3" width="22.28515625" style="14" customWidth="1"/>
    <col min="4" max="5" width="9.140625" style="10" customWidth="1"/>
    <col min="6" max="6" width="13.5703125" style="10" customWidth="1"/>
    <col min="7" max="7" width="19.28515625" style="14" customWidth="1"/>
    <col min="8" max="8" width="20.5703125" style="14" customWidth="1"/>
    <col min="9" max="9" width="18.5703125" style="14" customWidth="1"/>
    <col min="10" max="10" width="2.7109375" style="14" customWidth="1"/>
    <col min="11" max="16384" width="20.140625" style="14"/>
  </cols>
  <sheetData>
    <row r="1" spans="1:10" x14ac:dyDescent="0.25">
      <c r="B1" s="73"/>
      <c r="C1" s="73"/>
      <c r="D1" s="74"/>
      <c r="E1" s="75"/>
      <c r="F1" s="74"/>
      <c r="G1" s="73"/>
      <c r="H1" s="73"/>
      <c r="I1" s="73"/>
      <c r="J1" s="73"/>
    </row>
    <row r="2" spans="1:10" ht="236.25" customHeight="1" x14ac:dyDescent="0.25">
      <c r="B2" s="73"/>
      <c r="C2" s="73"/>
      <c r="D2" s="74"/>
      <c r="E2" s="74"/>
      <c r="F2" s="74"/>
      <c r="G2" s="193" t="s">
        <v>93</v>
      </c>
      <c r="H2" s="194"/>
      <c r="I2" s="194"/>
      <c r="J2" s="73"/>
    </row>
    <row r="3" spans="1:10" ht="8.25" customHeight="1" x14ac:dyDescent="0.25">
      <c r="B3" s="73"/>
      <c r="C3" s="73"/>
      <c r="D3" s="74"/>
      <c r="E3" s="74"/>
      <c r="F3" s="74"/>
      <c r="G3" s="75"/>
      <c r="H3" s="73"/>
      <c r="I3" s="73"/>
      <c r="J3" s="73"/>
    </row>
    <row r="4" spans="1:10" ht="102" customHeight="1" x14ac:dyDescent="0.25">
      <c r="B4" s="73"/>
      <c r="C4" s="73"/>
      <c r="D4" s="74"/>
      <c r="E4" s="74"/>
      <c r="F4" s="74"/>
      <c r="G4" s="193" t="s">
        <v>102</v>
      </c>
      <c r="H4" s="194"/>
      <c r="I4" s="194"/>
      <c r="J4" s="73"/>
    </row>
    <row r="5" spans="1:10" ht="6.75" customHeight="1" x14ac:dyDescent="0.25">
      <c r="B5" s="73"/>
      <c r="C5" s="73"/>
      <c r="D5" s="74"/>
      <c r="E5" s="74"/>
      <c r="F5" s="74"/>
      <c r="G5" s="75"/>
      <c r="H5" s="73"/>
      <c r="I5" s="73"/>
      <c r="J5" s="73"/>
    </row>
    <row r="6" spans="1:10" ht="50.25" customHeight="1" x14ac:dyDescent="0.25">
      <c r="B6" s="185" t="s">
        <v>92</v>
      </c>
      <c r="C6" s="185"/>
      <c r="D6" s="185"/>
      <c r="E6" s="185"/>
      <c r="F6" s="185"/>
      <c r="G6" s="185"/>
      <c r="H6" s="185"/>
      <c r="I6" s="185"/>
      <c r="J6" s="73"/>
    </row>
    <row r="7" spans="1:10" x14ac:dyDescent="0.25">
      <c r="B7" s="73"/>
      <c r="C7" s="76"/>
      <c r="D7" s="74"/>
      <c r="E7" s="74"/>
      <c r="F7" s="74"/>
      <c r="G7" s="73"/>
      <c r="H7" s="73"/>
      <c r="I7" s="73"/>
      <c r="J7" s="73"/>
    </row>
    <row r="8" spans="1:10" ht="42" customHeight="1" x14ac:dyDescent="0.25">
      <c r="B8" s="186" t="s">
        <v>0</v>
      </c>
      <c r="C8" s="186" t="s">
        <v>8</v>
      </c>
      <c r="D8" s="187" t="s">
        <v>1</v>
      </c>
      <c r="E8" s="187"/>
      <c r="F8" s="187"/>
      <c r="G8" s="186" t="s">
        <v>5</v>
      </c>
      <c r="H8" s="186"/>
      <c r="I8" s="186"/>
      <c r="J8" s="73"/>
    </row>
    <row r="9" spans="1:10" ht="48" customHeight="1" x14ac:dyDescent="0.25">
      <c r="B9" s="186"/>
      <c r="C9" s="186"/>
      <c r="D9" s="77" t="s">
        <v>2</v>
      </c>
      <c r="E9" s="77" t="s">
        <v>3</v>
      </c>
      <c r="F9" s="77" t="s">
        <v>4</v>
      </c>
      <c r="G9" s="78" t="s">
        <v>6</v>
      </c>
      <c r="H9" s="78" t="s">
        <v>32</v>
      </c>
      <c r="I9" s="78" t="s">
        <v>33</v>
      </c>
      <c r="J9" s="73"/>
    </row>
    <row r="10" spans="1:10" ht="20.25" customHeight="1" x14ac:dyDescent="0.25">
      <c r="B10" s="78">
        <v>1</v>
      </c>
      <c r="C10" s="78">
        <v>2</v>
      </c>
      <c r="D10" s="79" t="s">
        <v>10</v>
      </c>
      <c r="E10" s="79" t="s">
        <v>11</v>
      </c>
      <c r="F10" s="79" t="s">
        <v>12</v>
      </c>
      <c r="G10" s="78">
        <v>6</v>
      </c>
      <c r="H10" s="78">
        <v>7</v>
      </c>
      <c r="I10" s="78">
        <v>8</v>
      </c>
      <c r="J10" s="73"/>
    </row>
    <row r="11" spans="1:10" ht="38.25" customHeight="1" x14ac:dyDescent="0.25">
      <c r="B11" s="188" t="s">
        <v>13</v>
      </c>
      <c r="C11" s="80" t="s">
        <v>7</v>
      </c>
      <c r="D11" s="195" t="s">
        <v>41</v>
      </c>
      <c r="E11" s="195" t="s">
        <v>71</v>
      </c>
      <c r="F11" s="195" t="s">
        <v>44</v>
      </c>
      <c r="G11" s="81">
        <f>SUM(G12:G13)</f>
        <v>16171.412740000002</v>
      </c>
      <c r="H11" s="81">
        <f>SUM(H12:H13)</f>
        <v>9873.1389799999997</v>
      </c>
      <c r="I11" s="81">
        <f>SUM(I12:I13)</f>
        <v>8347.3565999999992</v>
      </c>
      <c r="J11" s="73"/>
    </row>
    <row r="12" spans="1:10" ht="33" customHeight="1" x14ac:dyDescent="0.25">
      <c r="A12" s="59"/>
      <c r="B12" s="189"/>
      <c r="C12" s="80" t="s">
        <v>9</v>
      </c>
      <c r="D12" s="196"/>
      <c r="E12" s="196"/>
      <c r="F12" s="196"/>
      <c r="G12" s="81">
        <f>SUM(G15,G47,G55)</f>
        <v>9174.046330000001</v>
      </c>
      <c r="H12" s="81">
        <f>SUM(H15,H47,H55)</f>
        <v>6692.8</v>
      </c>
      <c r="I12" s="81">
        <f>SUM(I15,I47,I55)</f>
        <v>7588.9</v>
      </c>
      <c r="J12" s="73"/>
    </row>
    <row r="13" spans="1:10" ht="46.5" customHeight="1" x14ac:dyDescent="0.25">
      <c r="B13" s="190"/>
      <c r="C13" s="82" t="s">
        <v>70</v>
      </c>
      <c r="D13" s="197"/>
      <c r="E13" s="197"/>
      <c r="F13" s="197"/>
      <c r="G13" s="81">
        <f>SUM(G16)</f>
        <v>6997.3664100000005</v>
      </c>
      <c r="H13" s="81">
        <f>SUM(H16)</f>
        <v>3180.33898</v>
      </c>
      <c r="I13" s="81">
        <f>SUM(I16)</f>
        <v>758.45659999999998</v>
      </c>
      <c r="J13" s="83"/>
    </row>
    <row r="14" spans="1:10" s="59" customFormat="1" ht="33.75" customHeight="1" x14ac:dyDescent="0.25">
      <c r="A14" s="14"/>
      <c r="B14" s="177" t="s">
        <v>14</v>
      </c>
      <c r="C14" s="84" t="s">
        <v>7</v>
      </c>
      <c r="D14" s="179" t="s">
        <v>41</v>
      </c>
      <c r="E14" s="179" t="s">
        <v>71</v>
      </c>
      <c r="F14" s="179" t="s">
        <v>45</v>
      </c>
      <c r="G14" s="85">
        <f>SUM(G15:G16)</f>
        <v>15855.712740000001</v>
      </c>
      <c r="H14" s="85">
        <f t="shared" ref="H14:I14" si="0">SUM(H15:H16)</f>
        <v>9248.1389799999997</v>
      </c>
      <c r="I14" s="72">
        <f t="shared" si="0"/>
        <v>7674.3565999999992</v>
      </c>
      <c r="J14" s="83"/>
    </row>
    <row r="15" spans="1:10" ht="37.5" customHeight="1" x14ac:dyDescent="0.25">
      <c r="A15" s="59"/>
      <c r="B15" s="191"/>
      <c r="C15" s="84" t="s">
        <v>9</v>
      </c>
      <c r="D15" s="198"/>
      <c r="E15" s="198"/>
      <c r="F15" s="198"/>
      <c r="G15" s="85">
        <f>SUM(G17,G20,G27,G42,G44)</f>
        <v>8858.3463300000003</v>
      </c>
      <c r="H15" s="85">
        <f t="shared" ref="H15:I15" si="1">SUM(H17,H20,H27,H42,H44)</f>
        <v>6067.8</v>
      </c>
      <c r="I15" s="72">
        <f t="shared" si="1"/>
        <v>6915.9</v>
      </c>
      <c r="J15" s="73"/>
    </row>
    <row r="16" spans="1:10" ht="43.5" customHeight="1" x14ac:dyDescent="0.25">
      <c r="B16" s="178"/>
      <c r="C16" s="86" t="s">
        <v>70</v>
      </c>
      <c r="D16" s="180"/>
      <c r="E16" s="180"/>
      <c r="F16" s="180"/>
      <c r="G16" s="85">
        <f>SUM(G21,G28)</f>
        <v>6997.3664100000005</v>
      </c>
      <c r="H16" s="85">
        <f t="shared" ref="H16:I16" si="2">SUM(H21,H28)</f>
        <v>3180.33898</v>
      </c>
      <c r="I16" s="72">
        <f t="shared" si="2"/>
        <v>758.45659999999998</v>
      </c>
      <c r="J16" s="73"/>
    </row>
    <row r="17" spans="1:10" s="59" customFormat="1" ht="123" customHeight="1" x14ac:dyDescent="0.25">
      <c r="A17" s="14"/>
      <c r="B17" s="87" t="s">
        <v>15</v>
      </c>
      <c r="C17" s="88" t="s">
        <v>9</v>
      </c>
      <c r="D17" s="89" t="s">
        <v>41</v>
      </c>
      <c r="E17" s="89" t="s">
        <v>42</v>
      </c>
      <c r="F17" s="89" t="s">
        <v>46</v>
      </c>
      <c r="G17" s="90">
        <f>G18</f>
        <v>6430.35</v>
      </c>
      <c r="H17" s="90">
        <f t="shared" ref="H17:I17" si="3">H18</f>
        <v>5552.1</v>
      </c>
      <c r="I17" s="91">
        <f t="shared" si="3"/>
        <v>6256.9</v>
      </c>
      <c r="J17" s="92"/>
    </row>
    <row r="18" spans="1:10" ht="160.5" customHeight="1" x14ac:dyDescent="0.25">
      <c r="B18" s="93" t="s">
        <v>16</v>
      </c>
      <c r="C18" s="94" t="s">
        <v>9</v>
      </c>
      <c r="D18" s="95" t="s">
        <v>41</v>
      </c>
      <c r="E18" s="95" t="s">
        <v>42</v>
      </c>
      <c r="F18" s="95" t="s">
        <v>47</v>
      </c>
      <c r="G18" s="96">
        <f>район!G18</f>
        <v>6430.35</v>
      </c>
      <c r="H18" s="97">
        <f>район!H18</f>
        <v>5552.1</v>
      </c>
      <c r="I18" s="97">
        <f>район!I18</f>
        <v>6256.9</v>
      </c>
      <c r="J18" s="73"/>
    </row>
    <row r="19" spans="1:10" ht="30.75" customHeight="1" x14ac:dyDescent="0.25">
      <c r="B19" s="192" t="s">
        <v>17</v>
      </c>
      <c r="C19" s="98" t="s">
        <v>7</v>
      </c>
      <c r="D19" s="184" t="s">
        <v>41</v>
      </c>
      <c r="E19" s="184" t="s">
        <v>42</v>
      </c>
      <c r="F19" s="184" t="s">
        <v>48</v>
      </c>
      <c r="G19" s="90">
        <f>SUM(G20:G21)</f>
        <v>167.56</v>
      </c>
      <c r="H19" s="90">
        <v>353.5</v>
      </c>
      <c r="I19" s="91">
        <f t="shared" ref="I19" si="4">SUM(I20:I21)</f>
        <v>627</v>
      </c>
      <c r="J19" s="73"/>
    </row>
    <row r="20" spans="1:10" ht="42.75" customHeight="1" x14ac:dyDescent="0.25">
      <c r="A20" s="34"/>
      <c r="B20" s="182"/>
      <c r="C20" s="88" t="s">
        <v>9</v>
      </c>
      <c r="D20" s="176"/>
      <c r="E20" s="176"/>
      <c r="F20" s="175"/>
      <c r="G20" s="90">
        <v>167.56</v>
      </c>
      <c r="H20" s="90">
        <v>297</v>
      </c>
      <c r="I20" s="91">
        <v>559</v>
      </c>
      <c r="J20" s="73"/>
    </row>
    <row r="21" spans="1:10" ht="42.75" customHeight="1" x14ac:dyDescent="0.25">
      <c r="A21" s="34"/>
      <c r="B21" s="183"/>
      <c r="C21" s="88" t="s">
        <v>70</v>
      </c>
      <c r="D21" s="89" t="s">
        <v>72</v>
      </c>
      <c r="E21" s="89" t="s">
        <v>43</v>
      </c>
      <c r="F21" s="176"/>
      <c r="G21" s="90">
        <v>0</v>
      </c>
      <c r="H21" s="90">
        <v>56.5</v>
      </c>
      <c r="I21" s="91">
        <v>68</v>
      </c>
      <c r="J21" s="73"/>
    </row>
    <row r="22" spans="1:10" s="34" customFormat="1" ht="39.75" customHeight="1" x14ac:dyDescent="0.25">
      <c r="A22" s="14"/>
      <c r="B22" s="181" t="s">
        <v>18</v>
      </c>
      <c r="C22" s="118" t="s">
        <v>7</v>
      </c>
      <c r="D22" s="174" t="s">
        <v>41</v>
      </c>
      <c r="E22" s="174" t="s">
        <v>42</v>
      </c>
      <c r="F22" s="174" t="s">
        <v>49</v>
      </c>
      <c r="G22" s="97">
        <f>SUM(G23:G24)</f>
        <v>130</v>
      </c>
      <c r="H22" s="97">
        <f>SUM(H23:H24)</f>
        <v>406.3</v>
      </c>
      <c r="I22" s="97">
        <f>SUM(I23:I24)</f>
        <v>557</v>
      </c>
      <c r="J22" s="73"/>
    </row>
    <row r="23" spans="1:10" s="34" customFormat="1" ht="36.75" customHeight="1" x14ac:dyDescent="0.25">
      <c r="B23" s="182"/>
      <c r="C23" s="94" t="s">
        <v>9</v>
      </c>
      <c r="D23" s="176"/>
      <c r="E23" s="176"/>
      <c r="F23" s="175"/>
      <c r="G23" s="97">
        <v>130</v>
      </c>
      <c r="H23" s="97">
        <v>349.8</v>
      </c>
      <c r="I23" s="97">
        <v>489</v>
      </c>
      <c r="J23" s="73"/>
    </row>
    <row r="24" spans="1:10" ht="39.75" customHeight="1" x14ac:dyDescent="0.25">
      <c r="A24" s="34"/>
      <c r="B24" s="183"/>
      <c r="C24" s="94" t="s">
        <v>70</v>
      </c>
      <c r="D24" s="95" t="s">
        <v>72</v>
      </c>
      <c r="E24" s="95" t="s">
        <v>43</v>
      </c>
      <c r="F24" s="176"/>
      <c r="G24" s="97">
        <v>0</v>
      </c>
      <c r="H24" s="97">
        <v>56.5</v>
      </c>
      <c r="I24" s="97">
        <v>68</v>
      </c>
      <c r="J24" s="73"/>
    </row>
    <row r="25" spans="1:10" s="34" customFormat="1" ht="160.5" customHeight="1" x14ac:dyDescent="0.25">
      <c r="A25" s="16"/>
      <c r="B25" s="93" t="s">
        <v>35</v>
      </c>
      <c r="C25" s="94" t="s">
        <v>9</v>
      </c>
      <c r="D25" s="95" t="s">
        <v>41</v>
      </c>
      <c r="E25" s="95" t="s">
        <v>42</v>
      </c>
      <c r="F25" s="95" t="s">
        <v>50</v>
      </c>
      <c r="G25" s="97">
        <f>район!G25</f>
        <v>37.56</v>
      </c>
      <c r="H25" s="97">
        <f>район!H25</f>
        <v>55</v>
      </c>
      <c r="I25" s="97">
        <f>район!I25</f>
        <v>70</v>
      </c>
      <c r="J25" s="73"/>
    </row>
    <row r="26" spans="1:10" s="34" customFormat="1" ht="39" customHeight="1" x14ac:dyDescent="0.25">
      <c r="A26" s="14"/>
      <c r="B26" s="192" t="s">
        <v>19</v>
      </c>
      <c r="C26" s="73" t="s">
        <v>7</v>
      </c>
      <c r="D26" s="184" t="s">
        <v>41</v>
      </c>
      <c r="E26" s="184" t="s">
        <v>42</v>
      </c>
      <c r="F26" s="184" t="s">
        <v>51</v>
      </c>
      <c r="G26" s="91">
        <f>SUM(G27:G28)</f>
        <v>8832.7758300000005</v>
      </c>
      <c r="H26" s="91">
        <f>SUM(H27:H28)</f>
        <v>3342.5389799999998</v>
      </c>
      <c r="I26" s="91">
        <f>SUM(I27:I28)</f>
        <v>790.45659999999998</v>
      </c>
      <c r="J26" s="73"/>
    </row>
    <row r="27" spans="1:10" s="16" customFormat="1" ht="37.5" customHeight="1" x14ac:dyDescent="0.25">
      <c r="A27" s="34"/>
      <c r="B27" s="182"/>
      <c r="C27" s="88" t="s">
        <v>9</v>
      </c>
      <c r="D27" s="176"/>
      <c r="E27" s="176"/>
      <c r="F27" s="175"/>
      <c r="G27" s="91">
        <f>SUM(G29,G31)</f>
        <v>1835.40942</v>
      </c>
      <c r="H27" s="91">
        <f>SUM(H29,H31)</f>
        <v>218.7</v>
      </c>
      <c r="I27" s="91">
        <f>SUM(I29,I31)</f>
        <v>100</v>
      </c>
      <c r="J27" s="73"/>
    </row>
    <row r="28" spans="1:10" ht="45" customHeight="1" x14ac:dyDescent="0.25">
      <c r="A28" s="34"/>
      <c r="B28" s="183"/>
      <c r="C28" s="88" t="s">
        <v>70</v>
      </c>
      <c r="D28" s="99" t="s">
        <v>72</v>
      </c>
      <c r="E28" s="99" t="s">
        <v>43</v>
      </c>
      <c r="F28" s="176"/>
      <c r="G28" s="91">
        <f>SUM(G32,G41)</f>
        <v>6997.3664100000005</v>
      </c>
      <c r="H28" s="91">
        <f t="shared" ref="H28:I28" si="5">SUM(H32,H41)</f>
        <v>3123.83898</v>
      </c>
      <c r="I28" s="91">
        <f t="shared" si="5"/>
        <v>690.45659999999998</v>
      </c>
      <c r="J28" s="73"/>
    </row>
    <row r="29" spans="1:10" s="34" customFormat="1" ht="90.75" customHeight="1" x14ac:dyDescent="0.25">
      <c r="A29" s="14"/>
      <c r="B29" s="100" t="s">
        <v>20</v>
      </c>
      <c r="C29" s="73" t="s">
        <v>9</v>
      </c>
      <c r="D29" s="101" t="s">
        <v>41</v>
      </c>
      <c r="E29" s="101" t="s">
        <v>42</v>
      </c>
      <c r="F29" s="101" t="s">
        <v>52</v>
      </c>
      <c r="G29" s="97">
        <f>район!G29</f>
        <v>55</v>
      </c>
      <c r="H29" s="97">
        <f>район!H29</f>
        <v>218.7</v>
      </c>
      <c r="I29" s="97">
        <f>район!I29</f>
        <v>100</v>
      </c>
      <c r="J29" s="73"/>
    </row>
    <row r="30" spans="1:10" s="34" customFormat="1" ht="39" customHeight="1" x14ac:dyDescent="0.25">
      <c r="A30" s="16"/>
      <c r="B30" s="181" t="s">
        <v>87</v>
      </c>
      <c r="C30" s="94" t="s">
        <v>7</v>
      </c>
      <c r="D30" s="174" t="s">
        <v>41</v>
      </c>
      <c r="E30" s="174" t="s">
        <v>43</v>
      </c>
      <c r="F30" s="174" t="s">
        <v>53</v>
      </c>
      <c r="G30" s="97">
        <f>район!G30+край!G20</f>
        <v>8417.2217300000011</v>
      </c>
      <c r="H30" s="97">
        <f>район!H30+край!H20</f>
        <v>3123.83898</v>
      </c>
      <c r="I30" s="97">
        <f>район!I30+край!I20</f>
        <v>690.45659999999998</v>
      </c>
      <c r="J30" s="73"/>
    </row>
    <row r="31" spans="1:10" ht="39.75" customHeight="1" x14ac:dyDescent="0.25">
      <c r="A31" s="34"/>
      <c r="B31" s="182"/>
      <c r="C31" s="94" t="s">
        <v>9</v>
      </c>
      <c r="D31" s="176"/>
      <c r="E31" s="145"/>
      <c r="F31" s="175"/>
      <c r="G31" s="97">
        <f>SUM(G34,G36,G37)</f>
        <v>1780.40942</v>
      </c>
      <c r="H31" s="97">
        <f t="shared" ref="H31:I31" si="6">SUM(H34,H36,H37)</f>
        <v>0</v>
      </c>
      <c r="I31" s="97">
        <f t="shared" si="6"/>
        <v>0</v>
      </c>
      <c r="J31" s="73"/>
    </row>
    <row r="32" spans="1:10" s="16" customFormat="1" ht="51.75" customHeight="1" x14ac:dyDescent="0.25">
      <c r="A32" s="34"/>
      <c r="B32" s="183"/>
      <c r="C32" s="94" t="s">
        <v>70</v>
      </c>
      <c r="D32" s="95" t="s">
        <v>72</v>
      </c>
      <c r="E32" s="146"/>
      <c r="F32" s="176"/>
      <c r="G32" s="97">
        <f>SUM(G33,G35,G38,G39,G40)</f>
        <v>6636.8123100000003</v>
      </c>
      <c r="H32" s="97">
        <f t="shared" ref="H32:I32" si="7">SUM(H33,H35,H38,H39,H40)</f>
        <v>3123.83898</v>
      </c>
      <c r="I32" s="97">
        <f t="shared" si="7"/>
        <v>690.45659999999998</v>
      </c>
      <c r="J32" s="73"/>
    </row>
    <row r="33" spans="1:10" s="34" customFormat="1" ht="164.25" customHeight="1" x14ac:dyDescent="0.25">
      <c r="B33" s="102" t="s">
        <v>73</v>
      </c>
      <c r="C33" s="103" t="s">
        <v>70</v>
      </c>
      <c r="D33" s="95" t="s">
        <v>72</v>
      </c>
      <c r="E33" s="95" t="s">
        <v>43</v>
      </c>
      <c r="F33" s="104" t="s">
        <v>53</v>
      </c>
      <c r="G33" s="97">
        <v>2770.1565900000001</v>
      </c>
      <c r="H33" s="97">
        <v>0</v>
      </c>
      <c r="I33" s="97">
        <v>0</v>
      </c>
      <c r="J33" s="73"/>
    </row>
    <row r="34" spans="1:10" s="34" customFormat="1" ht="105" customHeight="1" x14ac:dyDescent="0.25">
      <c r="B34" s="102" t="s">
        <v>74</v>
      </c>
      <c r="C34" s="103" t="s">
        <v>9</v>
      </c>
      <c r="D34" s="95" t="str">
        <f>'все источники'!D40</f>
        <v>620</v>
      </c>
      <c r="E34" s="95" t="s">
        <v>43</v>
      </c>
      <c r="F34" s="104" t="s">
        <v>53</v>
      </c>
      <c r="G34" s="97">
        <v>637.09943999999996</v>
      </c>
      <c r="H34" s="97">
        <v>0</v>
      </c>
      <c r="I34" s="97">
        <v>0</v>
      </c>
      <c r="J34" s="73"/>
    </row>
    <row r="35" spans="1:10" s="34" customFormat="1" ht="139.5" customHeight="1" x14ac:dyDescent="0.25">
      <c r="B35" s="102" t="s">
        <v>75</v>
      </c>
      <c r="C35" s="103" t="s">
        <v>70</v>
      </c>
      <c r="D35" s="95" t="s">
        <v>72</v>
      </c>
      <c r="E35" s="95" t="s">
        <v>43</v>
      </c>
      <c r="F35" s="104" t="s">
        <v>53</v>
      </c>
      <c r="G35" s="97">
        <v>3866.6557200000002</v>
      </c>
      <c r="H35" s="97">
        <v>0</v>
      </c>
      <c r="I35" s="97">
        <v>0</v>
      </c>
      <c r="J35" s="73"/>
    </row>
    <row r="36" spans="1:10" s="34" customFormat="1" ht="157.5" customHeight="1" x14ac:dyDescent="0.25">
      <c r="B36" s="105" t="s">
        <v>76</v>
      </c>
      <c r="C36" s="103" t="s">
        <v>9</v>
      </c>
      <c r="D36" s="95" t="str">
        <f>'все источники'!D42</f>
        <v>610</v>
      </c>
      <c r="E36" s="104">
        <v>1102</v>
      </c>
      <c r="F36" s="104" t="s">
        <v>53</v>
      </c>
      <c r="G36" s="97">
        <v>967.62734999999998</v>
      </c>
      <c r="H36" s="97">
        <v>0</v>
      </c>
      <c r="I36" s="97">
        <v>0</v>
      </c>
      <c r="J36" s="73"/>
    </row>
    <row r="37" spans="1:10" s="34" customFormat="1" ht="102" customHeight="1" x14ac:dyDescent="0.25">
      <c r="B37" s="102" t="s">
        <v>77</v>
      </c>
      <c r="C37" s="103" t="s">
        <v>9</v>
      </c>
      <c r="D37" s="95" t="str">
        <f>'все источники'!D43</f>
        <v>610</v>
      </c>
      <c r="E37" s="104">
        <v>1102</v>
      </c>
      <c r="F37" s="104" t="s">
        <v>53</v>
      </c>
      <c r="G37" s="97">
        <v>175.68262999999999</v>
      </c>
      <c r="H37" s="97">
        <v>0</v>
      </c>
      <c r="I37" s="97">
        <v>0</v>
      </c>
      <c r="J37" s="73"/>
    </row>
    <row r="38" spans="1:10" s="34" customFormat="1" ht="104.25" customHeight="1" x14ac:dyDescent="0.25">
      <c r="B38" s="105" t="s">
        <v>78</v>
      </c>
      <c r="C38" s="103" t="s">
        <v>70</v>
      </c>
      <c r="D38" s="95" t="s">
        <v>72</v>
      </c>
      <c r="E38" s="104">
        <v>1102</v>
      </c>
      <c r="F38" s="104" t="s">
        <v>53</v>
      </c>
      <c r="G38" s="106">
        <v>0</v>
      </c>
      <c r="H38" s="97">
        <v>1674.0457799999999</v>
      </c>
      <c r="I38" s="97">
        <v>0</v>
      </c>
      <c r="J38" s="73"/>
    </row>
    <row r="39" spans="1:10" s="34" customFormat="1" ht="99" customHeight="1" x14ac:dyDescent="0.25">
      <c r="B39" s="105" t="s">
        <v>79</v>
      </c>
      <c r="C39" s="103" t="s">
        <v>70</v>
      </c>
      <c r="D39" s="95" t="s">
        <v>72</v>
      </c>
      <c r="E39" s="104">
        <v>1102</v>
      </c>
      <c r="F39" s="104" t="s">
        <v>53</v>
      </c>
      <c r="G39" s="106">
        <v>0</v>
      </c>
      <c r="H39" s="97">
        <v>1449.7932000000001</v>
      </c>
      <c r="I39" s="97">
        <v>0</v>
      </c>
      <c r="J39" s="73"/>
    </row>
    <row r="40" spans="1:10" s="34" customFormat="1" ht="84" customHeight="1" x14ac:dyDescent="0.25">
      <c r="B40" s="107" t="s">
        <v>80</v>
      </c>
      <c r="C40" s="103" t="s">
        <v>70</v>
      </c>
      <c r="D40" s="95" t="s">
        <v>72</v>
      </c>
      <c r="E40" s="104">
        <v>1102</v>
      </c>
      <c r="F40" s="104" t="s">
        <v>53</v>
      </c>
      <c r="G40" s="106">
        <v>0</v>
      </c>
      <c r="H40" s="97">
        <v>0</v>
      </c>
      <c r="I40" s="97">
        <f>2761.8264-2071.3698</f>
        <v>690.45659999999998</v>
      </c>
      <c r="J40" s="73"/>
    </row>
    <row r="41" spans="1:10" s="34" customFormat="1" ht="84" customHeight="1" x14ac:dyDescent="0.25">
      <c r="A41" s="19"/>
      <c r="B41" s="108" t="s">
        <v>89</v>
      </c>
      <c r="C41" s="94" t="s">
        <v>70</v>
      </c>
      <c r="D41" s="95" t="s">
        <v>72</v>
      </c>
      <c r="E41" s="95" t="s">
        <v>42</v>
      </c>
      <c r="F41" s="95" t="s">
        <v>90</v>
      </c>
      <c r="G41" s="97">
        <v>360.55410000000001</v>
      </c>
      <c r="H41" s="97">
        <v>0</v>
      </c>
      <c r="I41" s="97">
        <v>0</v>
      </c>
      <c r="J41" s="73"/>
    </row>
    <row r="42" spans="1:10" s="34" customFormat="1" ht="88.5" customHeight="1" x14ac:dyDescent="0.25">
      <c r="A42" s="14"/>
      <c r="B42" s="87" t="s">
        <v>21</v>
      </c>
      <c r="C42" s="88" t="s">
        <v>9</v>
      </c>
      <c r="D42" s="89" t="s">
        <v>41</v>
      </c>
      <c r="E42" s="89" t="s">
        <v>42</v>
      </c>
      <c r="F42" s="89" t="s">
        <v>57</v>
      </c>
      <c r="G42" s="91">
        <f>G43</f>
        <v>0</v>
      </c>
      <c r="H42" s="91">
        <f t="shared" ref="H42:I42" si="8">H43</f>
        <v>0</v>
      </c>
      <c r="I42" s="91">
        <f t="shared" si="8"/>
        <v>0</v>
      </c>
      <c r="J42" s="73"/>
    </row>
    <row r="43" spans="1:10" s="19" customFormat="1" ht="78" customHeight="1" x14ac:dyDescent="0.25">
      <c r="A43" s="14"/>
      <c r="B43" s="93" t="s">
        <v>22</v>
      </c>
      <c r="C43" s="94" t="s">
        <v>9</v>
      </c>
      <c r="D43" s="95" t="s">
        <v>41</v>
      </c>
      <c r="E43" s="95" t="s">
        <v>42</v>
      </c>
      <c r="F43" s="95" t="s">
        <v>54</v>
      </c>
      <c r="G43" s="97">
        <f>район!G42+край!G33+федер!G18</f>
        <v>0</v>
      </c>
      <c r="H43" s="97">
        <f>район!H42+край!H33+федер!H18</f>
        <v>0</v>
      </c>
      <c r="I43" s="97">
        <f>район!I42+край!I33+федер!I18</f>
        <v>0</v>
      </c>
      <c r="J43" s="73"/>
    </row>
    <row r="44" spans="1:10" ht="100.5" customHeight="1" x14ac:dyDescent="0.25">
      <c r="A44" s="59"/>
      <c r="B44" s="109" t="s">
        <v>88</v>
      </c>
      <c r="C44" s="110" t="s">
        <v>9</v>
      </c>
      <c r="D44" s="89">
        <f>'все источники'!D45</f>
        <v>610</v>
      </c>
      <c r="E44" s="89">
        <f>'все источники'!E45</f>
        <v>1101</v>
      </c>
      <c r="F44" s="89" t="s">
        <v>81</v>
      </c>
      <c r="G44" s="91">
        <f>SUM(G45)</f>
        <v>425.02690999999999</v>
      </c>
      <c r="H44" s="91">
        <f t="shared" ref="H44:I44" si="9">SUM(H45)</f>
        <v>0</v>
      </c>
      <c r="I44" s="91">
        <f t="shared" si="9"/>
        <v>0</v>
      </c>
      <c r="J44" s="73"/>
    </row>
    <row r="45" spans="1:10" ht="55.5" customHeight="1" x14ac:dyDescent="0.25">
      <c r="A45" s="59"/>
      <c r="B45" s="111" t="s">
        <v>94</v>
      </c>
      <c r="C45" s="103" t="s">
        <v>9</v>
      </c>
      <c r="D45" s="112">
        <v>610</v>
      </c>
      <c r="E45" s="112">
        <v>1101</v>
      </c>
      <c r="F45" s="101" t="s">
        <v>82</v>
      </c>
      <c r="G45" s="96">
        <v>425.02690999999999</v>
      </c>
      <c r="H45" s="96">
        <v>0</v>
      </c>
      <c r="I45" s="96">
        <v>0</v>
      </c>
      <c r="J45" s="73"/>
    </row>
    <row r="46" spans="1:10" s="59" customFormat="1" ht="44.25" customHeight="1" x14ac:dyDescent="0.25">
      <c r="A46" s="14"/>
      <c r="B46" s="177" t="s">
        <v>23</v>
      </c>
      <c r="C46" s="84" t="s">
        <v>7</v>
      </c>
      <c r="D46" s="179" t="s">
        <v>41</v>
      </c>
      <c r="E46" s="179" t="s">
        <v>42</v>
      </c>
      <c r="F46" s="113" t="s">
        <v>56</v>
      </c>
      <c r="G46" s="85">
        <f>G47</f>
        <v>250</v>
      </c>
      <c r="H46" s="85">
        <f t="shared" ref="H46:I46" si="10">H47</f>
        <v>500</v>
      </c>
      <c r="I46" s="85">
        <f t="shared" si="10"/>
        <v>550</v>
      </c>
      <c r="J46" s="73"/>
    </row>
    <row r="47" spans="1:10" s="59" customFormat="1" ht="63" customHeight="1" x14ac:dyDescent="0.25">
      <c r="A47" s="14"/>
      <c r="B47" s="178"/>
      <c r="C47" s="84" t="s">
        <v>9</v>
      </c>
      <c r="D47" s="180"/>
      <c r="E47" s="180"/>
      <c r="F47" s="114"/>
      <c r="G47" s="85">
        <f>G48+G51</f>
        <v>250</v>
      </c>
      <c r="H47" s="85">
        <f>H48+H51</f>
        <v>500</v>
      </c>
      <c r="I47" s="85">
        <f>SUM(I48,I51)</f>
        <v>550</v>
      </c>
      <c r="J47" s="73"/>
    </row>
    <row r="48" spans="1:10" ht="148.5" customHeight="1" x14ac:dyDescent="0.25">
      <c r="B48" s="87" t="s">
        <v>24</v>
      </c>
      <c r="C48" s="88" t="s">
        <v>9</v>
      </c>
      <c r="D48" s="89" t="s">
        <v>41</v>
      </c>
      <c r="E48" s="89" t="s">
        <v>42</v>
      </c>
      <c r="F48" s="89" t="s">
        <v>55</v>
      </c>
      <c r="G48" s="90">
        <f>SUM(G49:G50)</f>
        <v>250</v>
      </c>
      <c r="H48" s="90">
        <f t="shared" ref="H48:I48" si="11">SUM(H49:H50)</f>
        <v>500</v>
      </c>
      <c r="I48" s="90">
        <f t="shared" si="11"/>
        <v>500</v>
      </c>
      <c r="J48" s="73"/>
    </row>
    <row r="49" spans="2:11" ht="84.75" customHeight="1" x14ac:dyDescent="0.25">
      <c r="B49" s="93" t="s">
        <v>25</v>
      </c>
      <c r="C49" s="94" t="s">
        <v>9</v>
      </c>
      <c r="D49" s="95" t="s">
        <v>41</v>
      </c>
      <c r="E49" s="95" t="s">
        <v>42</v>
      </c>
      <c r="F49" s="95" t="s">
        <v>58</v>
      </c>
      <c r="G49" s="96">
        <f>район!G48</f>
        <v>200</v>
      </c>
      <c r="H49" s="96">
        <f>район!H48</f>
        <v>450</v>
      </c>
      <c r="I49" s="96">
        <f>район!I48</f>
        <v>450</v>
      </c>
      <c r="J49" s="73"/>
    </row>
    <row r="50" spans="2:11" ht="103.5" customHeight="1" x14ac:dyDescent="0.25">
      <c r="B50" s="93" t="s">
        <v>34</v>
      </c>
      <c r="C50" s="94" t="s">
        <v>9</v>
      </c>
      <c r="D50" s="95" t="s">
        <v>41</v>
      </c>
      <c r="E50" s="95" t="s">
        <v>42</v>
      </c>
      <c r="F50" s="95" t="s">
        <v>59</v>
      </c>
      <c r="G50" s="96">
        <f>район!G49</f>
        <v>50</v>
      </c>
      <c r="H50" s="96">
        <f>район!H49</f>
        <v>50</v>
      </c>
      <c r="I50" s="96">
        <f>район!I49</f>
        <v>50</v>
      </c>
      <c r="J50" s="73"/>
    </row>
    <row r="51" spans="2:11" ht="84.75" customHeight="1" x14ac:dyDescent="0.25">
      <c r="B51" s="87" t="s">
        <v>26</v>
      </c>
      <c r="C51" s="88" t="s">
        <v>9</v>
      </c>
      <c r="D51" s="89" t="s">
        <v>41</v>
      </c>
      <c r="E51" s="89" t="s">
        <v>42</v>
      </c>
      <c r="F51" s="89" t="s">
        <v>60</v>
      </c>
      <c r="G51" s="90">
        <f>SUM(G52:G53)</f>
        <v>0</v>
      </c>
      <c r="H51" s="90">
        <f t="shared" ref="H51:I51" si="12">SUM(H52:H53)</f>
        <v>0</v>
      </c>
      <c r="I51" s="90">
        <f t="shared" si="12"/>
        <v>50</v>
      </c>
      <c r="J51" s="73"/>
    </row>
    <row r="52" spans="2:11" ht="121.5" customHeight="1" x14ac:dyDescent="0.25">
      <c r="B52" s="93" t="s">
        <v>40</v>
      </c>
      <c r="C52" s="94" t="s">
        <v>9</v>
      </c>
      <c r="D52" s="95" t="s">
        <v>41</v>
      </c>
      <c r="E52" s="95" t="s">
        <v>42</v>
      </c>
      <c r="F52" s="95" t="s">
        <v>61</v>
      </c>
      <c r="G52" s="96">
        <f>район!G51</f>
        <v>0</v>
      </c>
      <c r="H52" s="96">
        <f>район!H51</f>
        <v>0</v>
      </c>
      <c r="I52" s="96">
        <f>район!I51</f>
        <v>0</v>
      </c>
      <c r="J52" s="73"/>
    </row>
    <row r="53" spans="2:11" ht="123" customHeight="1" x14ac:dyDescent="0.25">
      <c r="B53" s="93" t="s">
        <v>27</v>
      </c>
      <c r="C53" s="94" t="s">
        <v>9</v>
      </c>
      <c r="D53" s="95" t="s">
        <v>41</v>
      </c>
      <c r="E53" s="95" t="s">
        <v>42</v>
      </c>
      <c r="F53" s="95" t="s">
        <v>62</v>
      </c>
      <c r="G53" s="96">
        <f>район!G52</f>
        <v>0</v>
      </c>
      <c r="H53" s="96">
        <f>район!H52</f>
        <v>0</v>
      </c>
      <c r="I53" s="96">
        <f>район!I52</f>
        <v>50</v>
      </c>
      <c r="J53" s="73"/>
    </row>
    <row r="54" spans="2:11" ht="42" customHeight="1" x14ac:dyDescent="0.25">
      <c r="B54" s="177" t="s">
        <v>28</v>
      </c>
      <c r="C54" s="84" t="s">
        <v>7</v>
      </c>
      <c r="D54" s="179" t="s">
        <v>41</v>
      </c>
      <c r="E54" s="179" t="s">
        <v>42</v>
      </c>
      <c r="F54" s="179" t="s">
        <v>63</v>
      </c>
      <c r="G54" s="85">
        <f>G55</f>
        <v>65.7</v>
      </c>
      <c r="H54" s="85">
        <f t="shared" ref="H54:I54" si="13">H55</f>
        <v>125</v>
      </c>
      <c r="I54" s="85">
        <f t="shared" si="13"/>
        <v>123</v>
      </c>
      <c r="J54" s="73"/>
    </row>
    <row r="55" spans="2:11" ht="78.75" customHeight="1" x14ac:dyDescent="0.25">
      <c r="B55" s="178"/>
      <c r="C55" s="84" t="s">
        <v>9</v>
      </c>
      <c r="D55" s="180"/>
      <c r="E55" s="180"/>
      <c r="F55" s="180"/>
      <c r="G55" s="85">
        <f>SUM(G56,G59)</f>
        <v>65.7</v>
      </c>
      <c r="H55" s="85">
        <f t="shared" ref="H55:I55" si="14">SUM(H56,H59)</f>
        <v>125</v>
      </c>
      <c r="I55" s="85">
        <f t="shared" si="14"/>
        <v>123</v>
      </c>
      <c r="J55" s="73"/>
    </row>
    <row r="56" spans="2:11" ht="60" customHeight="1" x14ac:dyDescent="0.25">
      <c r="B56" s="115" t="s">
        <v>37</v>
      </c>
      <c r="C56" s="88" t="s">
        <v>9</v>
      </c>
      <c r="D56" s="89" t="s">
        <v>41</v>
      </c>
      <c r="E56" s="89" t="s">
        <v>42</v>
      </c>
      <c r="F56" s="89" t="s">
        <v>64</v>
      </c>
      <c r="G56" s="90">
        <f>SUM(G57:G58)</f>
        <v>20.7</v>
      </c>
      <c r="H56" s="90">
        <f t="shared" ref="H56:I56" si="15">SUM(H57:H58)</f>
        <v>90</v>
      </c>
      <c r="I56" s="90">
        <f t="shared" si="15"/>
        <v>60</v>
      </c>
      <c r="J56" s="73"/>
    </row>
    <row r="57" spans="2:11" ht="60" customHeight="1" x14ac:dyDescent="0.25">
      <c r="B57" s="116" t="s">
        <v>29</v>
      </c>
      <c r="C57" s="94" t="s">
        <v>9</v>
      </c>
      <c r="D57" s="95" t="s">
        <v>41</v>
      </c>
      <c r="E57" s="95" t="s">
        <v>42</v>
      </c>
      <c r="F57" s="95" t="s">
        <v>65</v>
      </c>
      <c r="G57" s="96">
        <f>район!G56</f>
        <v>0.7</v>
      </c>
      <c r="H57" s="96">
        <f>район!H56</f>
        <v>35</v>
      </c>
      <c r="I57" s="96">
        <f>район!I56</f>
        <v>50</v>
      </c>
      <c r="J57" s="73"/>
    </row>
    <row r="58" spans="2:11" ht="105" customHeight="1" x14ac:dyDescent="0.25">
      <c r="B58" s="116" t="s">
        <v>30</v>
      </c>
      <c r="C58" s="94" t="s">
        <v>9</v>
      </c>
      <c r="D58" s="95" t="s">
        <v>41</v>
      </c>
      <c r="E58" s="95" t="s">
        <v>42</v>
      </c>
      <c r="F58" s="95" t="s">
        <v>66</v>
      </c>
      <c r="G58" s="96">
        <f>район!G57</f>
        <v>20</v>
      </c>
      <c r="H58" s="96">
        <f>район!H57</f>
        <v>55</v>
      </c>
      <c r="I58" s="96">
        <f>район!I57</f>
        <v>10</v>
      </c>
      <c r="J58" s="73"/>
    </row>
    <row r="59" spans="2:11" ht="96.75" customHeight="1" x14ac:dyDescent="0.25">
      <c r="B59" s="115" t="s">
        <v>31</v>
      </c>
      <c r="C59" s="88" t="s">
        <v>9</v>
      </c>
      <c r="D59" s="89" t="s">
        <v>41</v>
      </c>
      <c r="E59" s="89" t="s">
        <v>42</v>
      </c>
      <c r="F59" s="89" t="s">
        <v>67</v>
      </c>
      <c r="G59" s="91">
        <f>SUM(G60:G61)</f>
        <v>45</v>
      </c>
      <c r="H59" s="91">
        <f t="shared" ref="H59:I59" si="16">SUM(H60:H61)</f>
        <v>35</v>
      </c>
      <c r="I59" s="91">
        <f t="shared" si="16"/>
        <v>63</v>
      </c>
      <c r="J59" s="73"/>
    </row>
    <row r="60" spans="2:11" ht="98.25" customHeight="1" x14ac:dyDescent="0.25">
      <c r="B60" s="116" t="s">
        <v>38</v>
      </c>
      <c r="C60" s="94" t="s">
        <v>9</v>
      </c>
      <c r="D60" s="95" t="s">
        <v>41</v>
      </c>
      <c r="E60" s="95" t="s">
        <v>42</v>
      </c>
      <c r="F60" s="95" t="s">
        <v>68</v>
      </c>
      <c r="G60" s="97">
        <f>район!G59</f>
        <v>10</v>
      </c>
      <c r="H60" s="97">
        <f>район!H59</f>
        <v>0</v>
      </c>
      <c r="I60" s="97">
        <f>район!I59</f>
        <v>10</v>
      </c>
      <c r="J60" s="73"/>
      <c r="K60" s="71"/>
    </row>
    <row r="61" spans="2:11" ht="102" customHeight="1" x14ac:dyDescent="0.3">
      <c r="B61" s="116" t="s">
        <v>39</v>
      </c>
      <c r="C61" s="94" t="s">
        <v>9</v>
      </c>
      <c r="D61" s="95" t="s">
        <v>41</v>
      </c>
      <c r="E61" s="95" t="s">
        <v>42</v>
      </c>
      <c r="F61" s="95" t="s">
        <v>69</v>
      </c>
      <c r="G61" s="97">
        <f>район!G60</f>
        <v>35</v>
      </c>
      <c r="H61" s="97">
        <f>район!H60</f>
        <v>35</v>
      </c>
      <c r="I61" s="97">
        <f>район!I60</f>
        <v>53</v>
      </c>
      <c r="J61" s="117" t="s">
        <v>98</v>
      </c>
    </row>
    <row r="62" spans="2:11" ht="106.5" customHeight="1" x14ac:dyDescent="0.25"/>
    <row r="63" spans="2:11" ht="96" customHeight="1" x14ac:dyDescent="0.25"/>
  </sheetData>
  <mergeCells count="38">
    <mergeCell ref="G2:I2"/>
    <mergeCell ref="G4:I4"/>
    <mergeCell ref="F54:F55"/>
    <mergeCell ref="D11:D13"/>
    <mergeCell ref="E11:E13"/>
    <mergeCell ref="D46:D47"/>
    <mergeCell ref="F11:F13"/>
    <mergeCell ref="F14:F16"/>
    <mergeCell ref="D14:D16"/>
    <mergeCell ref="E14:E16"/>
    <mergeCell ref="E54:E55"/>
    <mergeCell ref="E46:E47"/>
    <mergeCell ref="F19:F21"/>
    <mergeCell ref="E19:E20"/>
    <mergeCell ref="E22:E23"/>
    <mergeCell ref="F22:F24"/>
    <mergeCell ref="F26:F28"/>
    <mergeCell ref="B6:I6"/>
    <mergeCell ref="B8:B9"/>
    <mergeCell ref="C8:C9"/>
    <mergeCell ref="D8:F8"/>
    <mergeCell ref="G8:I8"/>
    <mergeCell ref="B11:B13"/>
    <mergeCell ref="B14:B16"/>
    <mergeCell ref="E26:E27"/>
    <mergeCell ref="B19:B21"/>
    <mergeCell ref="D19:D20"/>
    <mergeCell ref="B22:B24"/>
    <mergeCell ref="D22:D23"/>
    <mergeCell ref="B26:B28"/>
    <mergeCell ref="D26:D27"/>
    <mergeCell ref="F30:F32"/>
    <mergeCell ref="B46:B47"/>
    <mergeCell ref="D54:D55"/>
    <mergeCell ref="B54:B55"/>
    <mergeCell ref="B30:B32"/>
    <mergeCell ref="D30:D31"/>
    <mergeCell ref="E30:E32"/>
  </mergeCells>
  <pageMargins left="0.39370078740157483" right="0.23622047244094491" top="0.55118110236220474" bottom="0.39370078740157483" header="7.874015748031496E-2" footer="0.31496062992125984"/>
  <pageSetup paperSize="9" scale="61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район</vt:lpstr>
      <vt:lpstr>край</vt:lpstr>
      <vt:lpstr>федер</vt:lpstr>
      <vt:lpstr>все источники</vt:lpstr>
      <vt:lpstr>федер!Заголовки_для_печати</vt:lpstr>
      <vt:lpstr>край!Область_печати</vt:lpstr>
      <vt:lpstr>федер!Область_печати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Ладейщикова</dc:creator>
  <cp:lastModifiedBy>RePack by Diakov</cp:lastModifiedBy>
  <cp:lastPrinted>2022-01-21T04:40:24Z</cp:lastPrinted>
  <dcterms:created xsi:type="dcterms:W3CDTF">2017-10-05T10:22:35Z</dcterms:created>
  <dcterms:modified xsi:type="dcterms:W3CDTF">2022-01-21T04:40:25Z</dcterms:modified>
</cp:coreProperties>
</file>