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660" windowWidth="23256" windowHeight="11892" activeTab="3"/>
  </bookViews>
  <sheets>
    <sheet name="1" sheetId="8" r:id="rId1"/>
    <sheet name="2" sheetId="1" r:id="rId2"/>
    <sheet name="3" sheetId="2" r:id="rId3"/>
    <sheet name="4" sheetId="4" r:id="rId4"/>
    <sheet name="5" sheetId="5" r:id="rId5"/>
    <sheet name="6" sheetId="6" r:id="rId6"/>
  </sheets>
  <definedNames>
    <definedName name="_xlnm._FilterDatabase" localSheetId="2" hidden="1">'3'!$E$92:$E$100</definedName>
    <definedName name="APPT" localSheetId="2">'3'!#REF!</definedName>
    <definedName name="FIO" localSheetId="2">'3'!#REF!</definedName>
    <definedName name="LAST_CELL" localSheetId="2">'3'!$G$755</definedName>
    <definedName name="SIGN" localSheetId="2">'3'!$A$19:$E$19</definedName>
    <definedName name="_xlnm.Print_Titles" localSheetId="0">'1'!$10:$10</definedName>
    <definedName name="_xlnm.Print_Titles" localSheetId="1">'2'!$12:$12</definedName>
    <definedName name="_xlnm.Print_Titles" localSheetId="3">'4'!$9:$11</definedName>
    <definedName name="_xlnm.Print_Titles" localSheetId="4">'5'!$9:$9</definedName>
    <definedName name="_xlnm.Print_Area" localSheetId="4">'5'!$A$1:$F$27</definedName>
    <definedName name="_xlnm.Print_Area" localSheetId="5">'6'!$A$1:$G$52</definedName>
  </definedNames>
  <calcPr calcId="145621"/>
</workbook>
</file>

<file path=xl/calcChain.xml><?xml version="1.0" encoding="utf-8"?>
<calcChain xmlns="http://schemas.openxmlformats.org/spreadsheetml/2006/main">
  <c r="F136" i="8" l="1"/>
  <c r="F135" i="8"/>
  <c r="F134" i="8"/>
  <c r="F133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E111" i="8"/>
  <c r="F111" i="8" s="1"/>
  <c r="D111" i="8"/>
  <c r="F110" i="8"/>
  <c r="E109" i="8"/>
  <c r="F109" i="8" s="1"/>
  <c r="D109" i="8"/>
  <c r="F108" i="8"/>
  <c r="E107" i="8"/>
  <c r="F107" i="8" s="1"/>
  <c r="D107" i="8"/>
  <c r="F106" i="8"/>
  <c r="F105" i="8"/>
  <c r="E104" i="8"/>
  <c r="F104" i="8" s="1"/>
  <c r="D104" i="8"/>
  <c r="F103" i="8"/>
  <c r="E102" i="8"/>
  <c r="F102" i="8" s="1"/>
  <c r="D102" i="8"/>
  <c r="F101" i="8"/>
  <c r="F100" i="8"/>
  <c r="F99" i="8"/>
  <c r="F98" i="8"/>
  <c r="F97" i="8"/>
  <c r="F96" i="8"/>
  <c r="F95" i="8"/>
  <c r="F94" i="8"/>
  <c r="E94" i="8"/>
  <c r="D94" i="8"/>
  <c r="F93" i="8"/>
  <c r="F92" i="8"/>
  <c r="F91" i="8"/>
  <c r="F90" i="8"/>
  <c r="E89" i="8"/>
  <c r="F89" i="8" s="1"/>
  <c r="D89" i="8"/>
  <c r="F88" i="8"/>
  <c r="F87" i="8"/>
  <c r="F86" i="8"/>
  <c r="E86" i="8"/>
  <c r="D86" i="8"/>
  <c r="F84" i="8"/>
  <c r="F83" i="8"/>
  <c r="F82" i="8"/>
  <c r="F81" i="8"/>
  <c r="F80" i="8"/>
  <c r="F79" i="8"/>
  <c r="E79" i="8"/>
  <c r="D79" i="8"/>
  <c r="F76" i="8"/>
  <c r="F75" i="8"/>
  <c r="F74" i="8"/>
  <c r="F73" i="8"/>
  <c r="F72" i="8"/>
  <c r="F71" i="8"/>
  <c r="E70" i="8"/>
  <c r="F70" i="8" s="1"/>
  <c r="D70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E42" i="8"/>
  <c r="F42" i="8" s="1"/>
  <c r="D42" i="8"/>
  <c r="F41" i="8"/>
  <c r="E40" i="8"/>
  <c r="F40" i="8" s="1"/>
  <c r="D40" i="8"/>
  <c r="F39" i="8"/>
  <c r="E38" i="8"/>
  <c r="F38" i="8" s="1"/>
  <c r="D38" i="8"/>
  <c r="F37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21" i="8"/>
  <c r="F21" i="8" s="1"/>
  <c r="D21" i="8"/>
  <c r="D20" i="8"/>
  <c r="D137" i="8" s="1"/>
  <c r="F19" i="8"/>
  <c r="F18" i="8"/>
  <c r="F17" i="8"/>
  <c r="F16" i="8"/>
  <c r="E15" i="8"/>
  <c r="F15" i="8" s="1"/>
  <c r="D15" i="8"/>
  <c r="F14" i="8"/>
  <c r="F13" i="8"/>
  <c r="F12" i="8"/>
  <c r="E11" i="8"/>
  <c r="F11" i="8" s="1"/>
  <c r="D11" i="8"/>
  <c r="E20" i="8" l="1"/>
  <c r="F20" i="8" s="1"/>
  <c r="E137" i="8"/>
  <c r="F137" i="8" s="1"/>
  <c r="E22" i="5"/>
  <c r="D22" i="5"/>
  <c r="F49" i="6" l="1"/>
  <c r="D49" i="6"/>
  <c r="D12" i="6"/>
  <c r="D15" i="6"/>
  <c r="F15" i="6"/>
  <c r="D29" i="6" l="1"/>
  <c r="F29" i="6" l="1"/>
  <c r="F12" i="6" s="1"/>
  <c r="F51" i="6" s="1"/>
  <c r="E29" i="6"/>
  <c r="E12" i="6" s="1"/>
  <c r="G49" i="6"/>
  <c r="E49" i="6"/>
  <c r="G29" i="6"/>
  <c r="G12" i="6" s="1"/>
  <c r="D51" i="6"/>
  <c r="F11" i="6"/>
  <c r="E21" i="5"/>
  <c r="E20" i="5" s="1"/>
  <c r="D21" i="5"/>
  <c r="D20" i="5" s="1"/>
  <c r="D15" i="5" s="1"/>
  <c r="D14" i="5" s="1"/>
  <c r="D13" i="5" s="1"/>
  <c r="D12" i="5" s="1"/>
  <c r="E18" i="5"/>
  <c r="E17" i="5" s="1"/>
  <c r="E16" i="5" s="1"/>
  <c r="D18" i="5"/>
  <c r="D17" i="5" s="1"/>
  <c r="D16" i="5" s="1"/>
  <c r="E51" i="6" l="1"/>
  <c r="G51" i="6"/>
  <c r="E15" i="5"/>
  <c r="E14" i="5" s="1"/>
  <c r="E13" i="5" s="1"/>
  <c r="E12" i="5" s="1"/>
  <c r="D527" i="4"/>
  <c r="F526" i="4"/>
  <c r="E525" i="4"/>
  <c r="F525" i="4" s="1"/>
  <c r="F524" i="4"/>
  <c r="E523" i="4"/>
  <c r="F523" i="4" s="1"/>
  <c r="F522" i="4"/>
  <c r="E521" i="4"/>
  <c r="F521" i="4" s="1"/>
  <c r="F520" i="4"/>
  <c r="E519" i="4"/>
  <c r="F519" i="4" s="1"/>
  <c r="F518" i="4"/>
  <c r="E517" i="4"/>
  <c r="F517" i="4" s="1"/>
  <c r="F516" i="4"/>
  <c r="E515" i="4"/>
  <c r="F515" i="4" s="1"/>
  <c r="F514" i="4"/>
  <c r="E513" i="4"/>
  <c r="F513" i="4" s="1"/>
  <c r="F512" i="4"/>
  <c r="E511" i="4"/>
  <c r="F511" i="4" s="1"/>
  <c r="F510" i="4"/>
  <c r="F509" i="4"/>
  <c r="E508" i="4"/>
  <c r="F508" i="4" s="1"/>
  <c r="F507" i="4"/>
  <c r="E506" i="4"/>
  <c r="F506" i="4" s="1"/>
  <c r="F505" i="4"/>
  <c r="F504" i="4"/>
  <c r="F503" i="4"/>
  <c r="F502" i="4"/>
  <c r="E501" i="4"/>
  <c r="F501" i="4" s="1"/>
  <c r="F499" i="4"/>
  <c r="F498" i="4"/>
  <c r="E497" i="4"/>
  <c r="F497" i="4" s="1"/>
  <c r="F496" i="4"/>
  <c r="E495" i="4"/>
  <c r="F495" i="4" s="1"/>
  <c r="F494" i="4"/>
  <c r="E493" i="4"/>
  <c r="F493" i="4" s="1"/>
  <c r="F492" i="4"/>
  <c r="F491" i="4"/>
  <c r="E490" i="4"/>
  <c r="F490" i="4" s="1"/>
  <c r="F489" i="4"/>
  <c r="F488" i="4"/>
  <c r="E487" i="4"/>
  <c r="F487" i="4" s="1"/>
  <c r="F486" i="4"/>
  <c r="F485" i="4"/>
  <c r="E484" i="4"/>
  <c r="F484" i="4" s="1"/>
  <c r="F483" i="4"/>
  <c r="E482" i="4"/>
  <c r="F482" i="4" s="1"/>
  <c r="F481" i="4"/>
  <c r="E480" i="4"/>
  <c r="F480" i="4" s="1"/>
  <c r="F479" i="4"/>
  <c r="F478" i="4"/>
  <c r="E477" i="4"/>
  <c r="F477" i="4" s="1"/>
  <c r="F476" i="4"/>
  <c r="F475" i="4"/>
  <c r="E474" i="4"/>
  <c r="F474" i="4" s="1"/>
  <c r="F473" i="4"/>
  <c r="E472" i="4"/>
  <c r="F472" i="4" s="1"/>
  <c r="F471" i="4"/>
  <c r="F470" i="4"/>
  <c r="E469" i="4"/>
  <c r="F469" i="4" s="1"/>
  <c r="F468" i="4"/>
  <c r="E467" i="4"/>
  <c r="F467" i="4" s="1"/>
  <c r="F466" i="4"/>
  <c r="E465" i="4"/>
  <c r="F465" i="4" s="1"/>
  <c r="F464" i="4"/>
  <c r="F463" i="4"/>
  <c r="F462" i="4"/>
  <c r="E461" i="4"/>
  <c r="F461" i="4" s="1"/>
  <c r="F460" i="4"/>
  <c r="E459" i="4"/>
  <c r="F459" i="4" s="1"/>
  <c r="F458" i="4"/>
  <c r="E457" i="4"/>
  <c r="F457" i="4" s="1"/>
  <c r="F456" i="4"/>
  <c r="F455" i="4"/>
  <c r="F454" i="4"/>
  <c r="E453" i="4"/>
  <c r="D453" i="4"/>
  <c r="F452" i="4"/>
  <c r="E451" i="4"/>
  <c r="F451" i="4" s="1"/>
  <c r="F450" i="4"/>
  <c r="E449" i="4"/>
  <c r="F449" i="4" s="1"/>
  <c r="F447" i="4"/>
  <c r="E446" i="4"/>
  <c r="F446" i="4" s="1"/>
  <c r="F443" i="4"/>
  <c r="E442" i="4"/>
  <c r="F442" i="4" s="1"/>
  <c r="F441" i="4"/>
  <c r="E440" i="4"/>
  <c r="F440" i="4" s="1"/>
  <c r="F439" i="4"/>
  <c r="E438" i="4"/>
  <c r="F436" i="4"/>
  <c r="E435" i="4"/>
  <c r="F435" i="4" s="1"/>
  <c r="F434" i="4"/>
  <c r="E433" i="4"/>
  <c r="F433" i="4" s="1"/>
  <c r="F432" i="4"/>
  <c r="E431" i="4"/>
  <c r="F431" i="4" s="1"/>
  <c r="F429" i="4"/>
  <c r="E428" i="4"/>
  <c r="F428" i="4" s="1"/>
  <c r="F427" i="4"/>
  <c r="E426" i="4"/>
  <c r="F426" i="4" s="1"/>
  <c r="F423" i="4"/>
  <c r="E422" i="4"/>
  <c r="F422" i="4" s="1"/>
  <c r="F420" i="4"/>
  <c r="E419" i="4"/>
  <c r="F419" i="4" s="1"/>
  <c r="F415" i="4"/>
  <c r="E414" i="4"/>
  <c r="F411" i="4"/>
  <c r="E410" i="4"/>
  <c r="F410" i="4" s="1"/>
  <c r="F409" i="4"/>
  <c r="F408" i="4"/>
  <c r="E407" i="4"/>
  <c r="F407" i="4" s="1"/>
  <c r="E406" i="4"/>
  <c r="F406" i="4" s="1"/>
  <c r="F405" i="4"/>
  <c r="E404" i="4"/>
  <c r="F404" i="4" s="1"/>
  <c r="F403" i="4"/>
  <c r="E402" i="4"/>
  <c r="F402" i="4" s="1"/>
  <c r="F399" i="4"/>
  <c r="E398" i="4"/>
  <c r="F398" i="4" s="1"/>
  <c r="F396" i="4"/>
  <c r="E395" i="4"/>
  <c r="F395" i="4" s="1"/>
  <c r="F394" i="4"/>
  <c r="E393" i="4"/>
  <c r="F393" i="4" s="1"/>
  <c r="F392" i="4"/>
  <c r="E391" i="4"/>
  <c r="F391" i="4" s="1"/>
  <c r="F390" i="4"/>
  <c r="E389" i="4"/>
  <c r="F389" i="4" s="1"/>
  <c r="F388" i="4"/>
  <c r="E387" i="4"/>
  <c r="F387" i="4" s="1"/>
  <c r="F386" i="4"/>
  <c r="E385" i="4"/>
  <c r="F385" i="4" s="1"/>
  <c r="F384" i="4"/>
  <c r="E383" i="4"/>
  <c r="F383" i="4" s="1"/>
  <c r="F382" i="4"/>
  <c r="E381" i="4"/>
  <c r="F381" i="4" s="1"/>
  <c r="F380" i="4"/>
  <c r="E379" i="4"/>
  <c r="F379" i="4" s="1"/>
  <c r="F378" i="4"/>
  <c r="E377" i="4"/>
  <c r="F377" i="4" s="1"/>
  <c r="F376" i="4"/>
  <c r="E375" i="4"/>
  <c r="F375" i="4" s="1"/>
  <c r="F374" i="4"/>
  <c r="F373" i="4"/>
  <c r="E372" i="4"/>
  <c r="F368" i="4"/>
  <c r="E367" i="4"/>
  <c r="F367" i="4" s="1"/>
  <c r="F366" i="4"/>
  <c r="E365" i="4"/>
  <c r="F362" i="4"/>
  <c r="E361" i="4"/>
  <c r="F359" i="4"/>
  <c r="F358" i="4"/>
  <c r="E357" i="4"/>
  <c r="F357" i="4" s="1"/>
  <c r="F353" i="4"/>
  <c r="F352" i="4"/>
  <c r="E351" i="4"/>
  <c r="F349" i="4"/>
  <c r="E348" i="4"/>
  <c r="F348" i="4" s="1"/>
  <c r="F347" i="4"/>
  <c r="F346" i="4"/>
  <c r="E345" i="4"/>
  <c r="F341" i="4"/>
  <c r="E340" i="4"/>
  <c r="F340" i="4" s="1"/>
  <c r="F339" i="4"/>
  <c r="E338" i="4"/>
  <c r="F336" i="4"/>
  <c r="E335" i="4"/>
  <c r="F335" i="4" s="1"/>
  <c r="E334" i="4"/>
  <c r="F332" i="4"/>
  <c r="E331" i="4"/>
  <c r="F331" i="4" s="1"/>
  <c r="F330" i="4"/>
  <c r="E329" i="4"/>
  <c r="F329" i="4" s="1"/>
  <c r="F328" i="4"/>
  <c r="E327" i="4"/>
  <c r="F327" i="4" s="1"/>
  <c r="F326" i="4"/>
  <c r="E325" i="4"/>
  <c r="F325" i="4" s="1"/>
  <c r="F323" i="4"/>
  <c r="E322" i="4"/>
  <c r="F322" i="4" s="1"/>
  <c r="F320" i="4"/>
  <c r="E319" i="4"/>
  <c r="F316" i="4"/>
  <c r="F315" i="4"/>
  <c r="E314" i="4"/>
  <c r="F314" i="4" s="1"/>
  <c r="F313" i="4"/>
  <c r="E312" i="4"/>
  <c r="F312" i="4" s="1"/>
  <c r="F308" i="4"/>
  <c r="F307" i="4"/>
  <c r="E306" i="4"/>
  <c r="E305" i="4" s="1"/>
  <c r="F305" i="4" s="1"/>
  <c r="F303" i="4"/>
  <c r="E302" i="4"/>
  <c r="F298" i="4"/>
  <c r="E297" i="4"/>
  <c r="F297" i="4" s="1"/>
  <c r="F296" i="4"/>
  <c r="E295" i="4"/>
  <c r="F295" i="4" s="1"/>
  <c r="F294" i="4"/>
  <c r="E293" i="4"/>
  <c r="F293" i="4" s="1"/>
  <c r="F290" i="4"/>
  <c r="E289" i="4"/>
  <c r="E288" i="4" s="1"/>
  <c r="F288" i="4" s="1"/>
  <c r="F287" i="4"/>
  <c r="E286" i="4"/>
  <c r="F286" i="4" s="1"/>
  <c r="F285" i="4"/>
  <c r="E284" i="4"/>
  <c r="F284" i="4" s="1"/>
  <c r="F283" i="4"/>
  <c r="E282" i="4"/>
  <c r="F282" i="4" s="1"/>
  <c r="F281" i="4"/>
  <c r="E280" i="4"/>
  <c r="F278" i="4"/>
  <c r="E277" i="4"/>
  <c r="F277" i="4" s="1"/>
  <c r="F276" i="4"/>
  <c r="E275" i="4"/>
  <c r="F272" i="4"/>
  <c r="E271" i="4"/>
  <c r="F271" i="4" s="1"/>
  <c r="F270" i="4"/>
  <c r="E269" i="4"/>
  <c r="F269" i="4" s="1"/>
  <c r="F268" i="4"/>
  <c r="F267" i="4"/>
  <c r="E266" i="4"/>
  <c r="F266" i="4" s="1"/>
  <c r="F264" i="4"/>
  <c r="E263" i="4"/>
  <c r="F263" i="4" s="1"/>
  <c r="F262" i="4"/>
  <c r="E261" i="4"/>
  <c r="F261" i="4" s="1"/>
  <c r="F260" i="4"/>
  <c r="E259" i="4"/>
  <c r="F257" i="4"/>
  <c r="E256" i="4"/>
  <c r="F256" i="4" s="1"/>
  <c r="F255" i="4"/>
  <c r="E254" i="4"/>
  <c r="F250" i="4"/>
  <c r="F249" i="4"/>
  <c r="F248" i="4"/>
  <c r="E247" i="4"/>
  <c r="F244" i="4"/>
  <c r="E243" i="4"/>
  <c r="F243" i="4" s="1"/>
  <c r="F242" i="4"/>
  <c r="E241" i="4"/>
  <c r="F241" i="4" s="1"/>
  <c r="F240" i="4"/>
  <c r="E239" i="4"/>
  <c r="F239" i="4" s="1"/>
  <c r="F236" i="4"/>
  <c r="E235" i="4"/>
  <c r="F233" i="4"/>
  <c r="E232" i="4"/>
  <c r="F232" i="4" s="1"/>
  <c r="F231" i="4"/>
  <c r="E230" i="4"/>
  <c r="F230" i="4" s="1"/>
  <c r="F229" i="4"/>
  <c r="F228" i="4"/>
  <c r="F227" i="4"/>
  <c r="E226" i="4"/>
  <c r="F226" i="4" s="1"/>
  <c r="F225" i="4"/>
  <c r="E224" i="4"/>
  <c r="F224" i="4" s="1"/>
  <c r="F223" i="4"/>
  <c r="E222" i="4"/>
  <c r="F222" i="4" s="1"/>
  <c r="F220" i="4"/>
  <c r="E219" i="4"/>
  <c r="F219" i="4" s="1"/>
  <c r="F218" i="4"/>
  <c r="E217" i="4"/>
  <c r="F217" i="4" s="1"/>
  <c r="F216" i="4"/>
  <c r="E215" i="4"/>
  <c r="F215" i="4" s="1"/>
  <c r="F214" i="4"/>
  <c r="E213" i="4"/>
  <c r="F209" i="4"/>
  <c r="E208" i="4"/>
  <c r="E207" i="4" s="1"/>
  <c r="F204" i="4"/>
  <c r="F203" i="4"/>
  <c r="F202" i="4"/>
  <c r="E201" i="4"/>
  <c r="E200" i="4" s="1"/>
  <c r="F200" i="4" s="1"/>
  <c r="F198" i="4"/>
  <c r="F197" i="4"/>
  <c r="E196" i="4"/>
  <c r="F196" i="4" s="1"/>
  <c r="F195" i="4"/>
  <c r="E194" i="4"/>
  <c r="F194" i="4" s="1"/>
  <c r="F193" i="4"/>
  <c r="F192" i="4"/>
  <c r="F191" i="4"/>
  <c r="E190" i="4"/>
  <c r="F187" i="4"/>
  <c r="E186" i="4"/>
  <c r="F184" i="4"/>
  <c r="E183" i="4"/>
  <c r="E182" i="4" s="1"/>
  <c r="F182" i="4" s="1"/>
  <c r="F181" i="4"/>
  <c r="E180" i="4"/>
  <c r="F180" i="4" s="1"/>
  <c r="F178" i="4"/>
  <c r="E177" i="4"/>
  <c r="F177" i="4" s="1"/>
  <c r="F174" i="4"/>
  <c r="E173" i="4"/>
  <c r="F173" i="4" s="1"/>
  <c r="F172" i="4"/>
  <c r="E171" i="4"/>
  <c r="F169" i="4"/>
  <c r="E168" i="4"/>
  <c r="E167" i="4" s="1"/>
  <c r="F165" i="4"/>
  <c r="E164" i="4"/>
  <c r="E163" i="4" s="1"/>
  <c r="F163" i="4" s="1"/>
  <c r="F161" i="4"/>
  <c r="E160" i="4"/>
  <c r="F158" i="4"/>
  <c r="E157" i="4"/>
  <c r="E156" i="4" s="1"/>
  <c r="F156" i="4" s="1"/>
  <c r="F155" i="4"/>
  <c r="E154" i="4"/>
  <c r="F154" i="4" s="1"/>
  <c r="F150" i="4"/>
  <c r="E149" i="4"/>
  <c r="F149" i="4" s="1"/>
  <c r="F147" i="4"/>
  <c r="E146" i="4"/>
  <c r="F146" i="4" s="1"/>
  <c r="F143" i="4"/>
  <c r="E142" i="4"/>
  <c r="E141" i="4" s="1"/>
  <c r="F141" i="4" s="1"/>
  <c r="F140" i="4"/>
  <c r="E139" i="4"/>
  <c r="F139" i="4" s="1"/>
  <c r="F138" i="4"/>
  <c r="E137" i="4"/>
  <c r="F137" i="4" s="1"/>
  <c r="F136" i="4"/>
  <c r="E135" i="4"/>
  <c r="F135" i="4" s="1"/>
  <c r="F134" i="4"/>
  <c r="E133" i="4"/>
  <c r="F133" i="4" s="1"/>
  <c r="F131" i="4"/>
  <c r="E130" i="4"/>
  <c r="F130" i="4" s="1"/>
  <c r="F126" i="4"/>
  <c r="E125" i="4"/>
  <c r="E124" i="4" s="1"/>
  <c r="F124" i="4" s="1"/>
  <c r="F123" i="4"/>
  <c r="F122" i="4"/>
  <c r="E121" i="4"/>
  <c r="E120" i="4" s="1"/>
  <c r="F120" i="4" s="1"/>
  <c r="F119" i="4"/>
  <c r="F118" i="4"/>
  <c r="F117" i="4"/>
  <c r="E116" i="4"/>
  <c r="F116" i="4" s="1"/>
  <c r="F114" i="4"/>
  <c r="E113" i="4"/>
  <c r="E112" i="4" s="1"/>
  <c r="F112" i="4" s="1"/>
  <c r="F111" i="4"/>
  <c r="E110" i="4"/>
  <c r="F109" i="4"/>
  <c r="F108" i="4"/>
  <c r="F107" i="4"/>
  <c r="E106" i="4"/>
  <c r="F106" i="4" s="1"/>
  <c r="F103" i="4"/>
  <c r="E102" i="4"/>
  <c r="F102" i="4" s="1"/>
  <c r="F100" i="4"/>
  <c r="E99" i="4"/>
  <c r="F99" i="4" s="1"/>
  <c r="E98" i="4"/>
  <c r="F96" i="4"/>
  <c r="E95" i="4"/>
  <c r="F95" i="4" s="1"/>
  <c r="F94" i="4"/>
  <c r="E93" i="4"/>
  <c r="F93" i="4" s="1"/>
  <c r="F92" i="4"/>
  <c r="E91" i="4"/>
  <c r="F89" i="4"/>
  <c r="E88" i="4"/>
  <c r="F88" i="4" s="1"/>
  <c r="F85" i="4"/>
  <c r="E84" i="4"/>
  <c r="F84" i="4" s="1"/>
  <c r="F83" i="4"/>
  <c r="E82" i="4"/>
  <c r="E81" i="4" s="1"/>
  <c r="F81" i="4" s="1"/>
  <c r="F80" i="4"/>
  <c r="E79" i="4"/>
  <c r="E78" i="4" s="1"/>
  <c r="F78" i="4" s="1"/>
  <c r="F77" i="4"/>
  <c r="F76" i="4"/>
  <c r="E75" i="4"/>
  <c r="F75" i="4" s="1"/>
  <c r="F73" i="4"/>
  <c r="E72" i="4"/>
  <c r="F72" i="4" s="1"/>
  <c r="F71" i="4"/>
  <c r="E70" i="4"/>
  <c r="F70" i="4" s="1"/>
  <c r="F69" i="4"/>
  <c r="E68" i="4"/>
  <c r="F68" i="4" s="1"/>
  <c r="F67" i="4"/>
  <c r="F66" i="4"/>
  <c r="E65" i="4"/>
  <c r="F65" i="4" s="1"/>
  <c r="F63" i="4"/>
  <c r="E62" i="4"/>
  <c r="F62" i="4" s="1"/>
  <c r="F59" i="4"/>
  <c r="E58" i="4"/>
  <c r="F58" i="4" s="1"/>
  <c r="F56" i="4"/>
  <c r="E55" i="4"/>
  <c r="F55" i="4" s="1"/>
  <c r="F54" i="4"/>
  <c r="F51" i="4"/>
  <c r="E50" i="4"/>
  <c r="F50" i="4" s="1"/>
  <c r="F49" i="4"/>
  <c r="E48" i="4"/>
  <c r="F48" i="4" s="1"/>
  <c r="F46" i="4"/>
  <c r="E45" i="4"/>
  <c r="F45" i="4" s="1"/>
  <c r="F41" i="4"/>
  <c r="E40" i="4"/>
  <c r="F40" i="4" s="1"/>
  <c r="F38" i="4"/>
  <c r="E37" i="4"/>
  <c r="F37" i="4" s="1"/>
  <c r="F36" i="4"/>
  <c r="E35" i="4"/>
  <c r="F32" i="4"/>
  <c r="E31" i="4"/>
  <c r="F31" i="4" s="1"/>
  <c r="F30" i="4"/>
  <c r="E29" i="4"/>
  <c r="F26" i="4"/>
  <c r="E25" i="4"/>
  <c r="F25" i="4" s="1"/>
  <c r="F24" i="4"/>
  <c r="E23" i="4"/>
  <c r="F21" i="4"/>
  <c r="E20" i="4"/>
  <c r="F20" i="4" s="1"/>
  <c r="F19" i="4"/>
  <c r="E18" i="4"/>
  <c r="F18" i="4" s="1"/>
  <c r="F16" i="4"/>
  <c r="E15" i="4"/>
  <c r="E14" i="4" s="1"/>
  <c r="E221" i="4" l="1"/>
  <c r="F221" i="4" s="1"/>
  <c r="E39" i="4"/>
  <c r="F39" i="4" s="1"/>
  <c r="E179" i="4"/>
  <c r="F179" i="4" s="1"/>
  <c r="F453" i="4"/>
  <c r="E17" i="4"/>
  <c r="F17" i="4" s="1"/>
  <c r="E34" i="4"/>
  <c r="F34" i="4" s="1"/>
  <c r="E101" i="4"/>
  <c r="F101" i="4" s="1"/>
  <c r="E176" i="4"/>
  <c r="F176" i="4" s="1"/>
  <c r="E153" i="4"/>
  <c r="F113" i="4"/>
  <c r="E53" i="4"/>
  <c r="F53" i="4" s="1"/>
  <c r="E44" i="4"/>
  <c r="F142" i="4"/>
  <c r="E148" i="4"/>
  <c r="F148" i="4" s="1"/>
  <c r="E321" i="4"/>
  <c r="F321" i="4" s="1"/>
  <c r="E445" i="4"/>
  <c r="E444" i="4" s="1"/>
  <c r="F444" i="4" s="1"/>
  <c r="E105" i="4"/>
  <c r="F105" i="4" s="1"/>
  <c r="F208" i="4"/>
  <c r="F289" i="4"/>
  <c r="E22" i="4"/>
  <c r="F22" i="4" s="1"/>
  <c r="E28" i="4"/>
  <c r="F28" i="4" s="1"/>
  <c r="E61" i="4"/>
  <c r="F61" i="4" s="1"/>
  <c r="F168" i="4"/>
  <c r="E253" i="4"/>
  <c r="F253" i="4" s="1"/>
  <c r="E258" i="4"/>
  <c r="F258" i="4" s="1"/>
  <c r="E421" i="4"/>
  <c r="F421" i="4" s="1"/>
  <c r="E418" i="4"/>
  <c r="F35" i="4"/>
  <c r="F82" i="4"/>
  <c r="F110" i="4"/>
  <c r="F125" i="4"/>
  <c r="E189" i="4"/>
  <c r="F189" i="4" s="1"/>
  <c r="E265" i="4"/>
  <c r="F265" i="4" s="1"/>
  <c r="F23" i="4"/>
  <c r="E74" i="4"/>
  <c r="F74" i="4" s="1"/>
  <c r="E115" i="4"/>
  <c r="F115" i="4" s="1"/>
  <c r="E129" i="4"/>
  <c r="F129" i="4" s="1"/>
  <c r="E170" i="4"/>
  <c r="F170" i="4" s="1"/>
  <c r="E212" i="4"/>
  <c r="F212" i="4" s="1"/>
  <c r="E238" i="4"/>
  <c r="E304" i="4"/>
  <c r="F304" i="4" s="1"/>
  <c r="E311" i="4"/>
  <c r="E310" i="4" s="1"/>
  <c r="F310" i="4" s="1"/>
  <c r="E344" i="4"/>
  <c r="F344" i="4" s="1"/>
  <c r="E356" i="4"/>
  <c r="F356" i="4" s="1"/>
  <c r="E397" i="4"/>
  <c r="F397" i="4" s="1"/>
  <c r="E401" i="4"/>
  <c r="E400" i="4" s="1"/>
  <c r="F400" i="4" s="1"/>
  <c r="E500" i="4"/>
  <c r="F500" i="4" s="1"/>
  <c r="E90" i="4"/>
  <c r="F90" i="4" s="1"/>
  <c r="E337" i="4"/>
  <c r="F337" i="4" s="1"/>
  <c r="E364" i="4"/>
  <c r="F364" i="4" s="1"/>
  <c r="F14" i="4"/>
  <c r="E206" i="4"/>
  <c r="F207" i="4"/>
  <c r="F29" i="4"/>
  <c r="F98" i="4"/>
  <c r="F121" i="4"/>
  <c r="E371" i="4"/>
  <c r="E437" i="4"/>
  <c r="F437" i="4" s="1"/>
  <c r="F438" i="4"/>
  <c r="F15" i="4"/>
  <c r="F44" i="4"/>
  <c r="E47" i="4"/>
  <c r="F47" i="4" s="1"/>
  <c r="E57" i="4"/>
  <c r="F57" i="4" s="1"/>
  <c r="E64" i="4"/>
  <c r="F64" i="4" s="1"/>
  <c r="F79" i="4"/>
  <c r="E87" i="4"/>
  <c r="F91" i="4"/>
  <c r="E145" i="4"/>
  <c r="F157" i="4"/>
  <c r="F164" i="4"/>
  <c r="F171" i="4"/>
  <c r="F201" i="4"/>
  <c r="E246" i="4"/>
  <c r="F247" i="4"/>
  <c r="E279" i="4"/>
  <c r="F279" i="4" s="1"/>
  <c r="F280" i="4"/>
  <c r="E301" i="4"/>
  <c r="F302" i="4"/>
  <c r="E318" i="4"/>
  <c r="F319" i="4"/>
  <c r="E333" i="4"/>
  <c r="F333" i="4" s="1"/>
  <c r="F334" i="4"/>
  <c r="E350" i="4"/>
  <c r="F351" i="4"/>
  <c r="F365" i="4"/>
  <c r="F372" i="4"/>
  <c r="E413" i="4"/>
  <c r="F414" i="4"/>
  <c r="E430" i="4"/>
  <c r="F430" i="4" s="1"/>
  <c r="F445" i="4"/>
  <c r="E448" i="4"/>
  <c r="F448" i="4" s="1"/>
  <c r="F183" i="4"/>
  <c r="F190" i="4"/>
  <c r="F254" i="4"/>
  <c r="E292" i="4"/>
  <c r="E324" i="4"/>
  <c r="F324" i="4" s="1"/>
  <c r="E360" i="4"/>
  <c r="F360" i="4" s="1"/>
  <c r="F361" i="4"/>
  <c r="E162" i="4"/>
  <c r="F162" i="4" s="1"/>
  <c r="E199" i="4"/>
  <c r="F199" i="4" s="1"/>
  <c r="F213" i="4"/>
  <c r="E234" i="4"/>
  <c r="F235" i="4"/>
  <c r="F259" i="4"/>
  <c r="F306" i="4"/>
  <c r="F338" i="4"/>
  <c r="F345" i="4"/>
  <c r="E363" i="4"/>
  <c r="F363" i="4" s="1"/>
  <c r="E425" i="4"/>
  <c r="E185" i="4"/>
  <c r="F185" i="4" s="1"/>
  <c r="F186" i="4"/>
  <c r="E274" i="4"/>
  <c r="F275" i="4"/>
  <c r="E132" i="4"/>
  <c r="F132" i="4" s="1"/>
  <c r="F153" i="4"/>
  <c r="E159" i="4"/>
  <c r="F159" i="4" s="1"/>
  <c r="F160" i="4"/>
  <c r="E166" i="4"/>
  <c r="F166" i="4" s="1"/>
  <c r="F167" i="4"/>
  <c r="E417" i="4" l="1"/>
  <c r="F417" i="4" s="1"/>
  <c r="E33" i="4"/>
  <c r="F33" i="4" s="1"/>
  <c r="E52" i="4"/>
  <c r="F52" i="4" s="1"/>
  <c r="F401" i="4"/>
  <c r="F311" i="4"/>
  <c r="E27" i="4"/>
  <c r="F27" i="4" s="1"/>
  <c r="E97" i="4"/>
  <c r="F97" i="4" s="1"/>
  <c r="E355" i="4"/>
  <c r="F355" i="4" s="1"/>
  <c r="F418" i="4"/>
  <c r="E13" i="4"/>
  <c r="F13" i="4" s="1"/>
  <c r="E175" i="4"/>
  <c r="F175" i="4" s="1"/>
  <c r="E252" i="4"/>
  <c r="E188" i="4"/>
  <c r="F188" i="4" s="1"/>
  <c r="E104" i="4"/>
  <c r="F104" i="4" s="1"/>
  <c r="F238" i="4"/>
  <c r="E237" i="4"/>
  <c r="F237" i="4" s="1"/>
  <c r="E152" i="4"/>
  <c r="E211" i="4"/>
  <c r="F234" i="4"/>
  <c r="F87" i="4"/>
  <c r="E86" i="4"/>
  <c r="F86" i="4" s="1"/>
  <c r="F371" i="4"/>
  <c r="E370" i="4"/>
  <c r="F252" i="4"/>
  <c r="F145" i="4"/>
  <c r="E144" i="4"/>
  <c r="F144" i="4" s="1"/>
  <c r="F206" i="4"/>
  <c r="E205" i="4"/>
  <c r="F205" i="4" s="1"/>
  <c r="E424" i="4"/>
  <c r="F425" i="4"/>
  <c r="F301" i="4"/>
  <c r="E300" i="4"/>
  <c r="E128" i="4"/>
  <c r="E60" i="4"/>
  <c r="F60" i="4" s="1"/>
  <c r="F274" i="4"/>
  <c r="E273" i="4"/>
  <c r="F273" i="4" s="1"/>
  <c r="E291" i="4"/>
  <c r="F291" i="4" s="1"/>
  <c r="F292" i="4"/>
  <c r="E412" i="4"/>
  <c r="F412" i="4" s="1"/>
  <c r="F413" i="4"/>
  <c r="E343" i="4"/>
  <c r="F350" i="4"/>
  <c r="F318" i="4"/>
  <c r="E317" i="4"/>
  <c r="E245" i="4"/>
  <c r="F245" i="4" s="1"/>
  <c r="F246" i="4"/>
  <c r="E43" i="4"/>
  <c r="E12" i="4" l="1"/>
  <c r="F12" i="4" s="1"/>
  <c r="E354" i="4"/>
  <c r="F354" i="4" s="1"/>
  <c r="E42" i="4"/>
  <c r="F42" i="4" s="1"/>
  <c r="F43" i="4"/>
  <c r="F424" i="4"/>
  <c r="E416" i="4"/>
  <c r="F416" i="4" s="1"/>
  <c r="E342" i="4"/>
  <c r="F342" i="4" s="1"/>
  <c r="F343" i="4"/>
  <c r="F128" i="4"/>
  <c r="E127" i="4"/>
  <c r="F127" i="4" s="1"/>
  <c r="E251" i="4"/>
  <c r="F251" i="4" s="1"/>
  <c r="F317" i="4"/>
  <c r="E309" i="4"/>
  <c r="F309" i="4" s="1"/>
  <c r="E299" i="4"/>
  <c r="F299" i="4" s="1"/>
  <c r="F300" i="4"/>
  <c r="E369" i="4"/>
  <c r="F369" i="4" s="1"/>
  <c r="F370" i="4"/>
  <c r="E210" i="4"/>
  <c r="F210" i="4" s="1"/>
  <c r="F211" i="4"/>
  <c r="E151" i="4"/>
  <c r="F151" i="4" s="1"/>
  <c r="F152" i="4"/>
  <c r="E527" i="4" l="1"/>
  <c r="F527" i="4" s="1"/>
  <c r="H750" i="2" l="1"/>
  <c r="H749" i="2"/>
  <c r="H748" i="2"/>
  <c r="H747" i="2"/>
  <c r="H746" i="2"/>
  <c r="H745" i="2"/>
  <c r="H744" i="2"/>
  <c r="H743" i="2"/>
  <c r="G742" i="2"/>
  <c r="H742" i="2" s="1"/>
  <c r="F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G720" i="2"/>
  <c r="H720" i="2" s="1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G707" i="2"/>
  <c r="F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G676" i="2"/>
  <c r="H676" i="2" s="1"/>
  <c r="F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G646" i="2"/>
  <c r="H646" i="2" s="1"/>
  <c r="F646" i="2"/>
  <c r="H645" i="2"/>
  <c r="H644" i="2"/>
  <c r="H643" i="2"/>
  <c r="H642" i="2"/>
  <c r="G641" i="2"/>
  <c r="H641" i="2" s="1"/>
  <c r="F641" i="2"/>
  <c r="H640" i="2"/>
  <c r="H639" i="2"/>
  <c r="H638" i="2"/>
  <c r="H637" i="2"/>
  <c r="H636" i="2"/>
  <c r="G636" i="2"/>
  <c r="F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G622" i="2"/>
  <c r="F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G594" i="2"/>
  <c r="F594" i="2"/>
  <c r="H593" i="2"/>
  <c r="H592" i="2"/>
  <c r="H591" i="2"/>
  <c r="H590" i="2"/>
  <c r="H589" i="2"/>
  <c r="H588" i="2"/>
  <c r="G587" i="2"/>
  <c r="F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G477" i="2"/>
  <c r="F477" i="2"/>
  <c r="H476" i="2"/>
  <c r="H475" i="2"/>
  <c r="H474" i="2"/>
  <c r="H473" i="2"/>
  <c r="H472" i="2"/>
  <c r="H471" i="2"/>
  <c r="H470" i="2"/>
  <c r="H469" i="2"/>
  <c r="H468" i="2"/>
  <c r="H467" i="2"/>
  <c r="G466" i="2"/>
  <c r="H466" i="2" s="1"/>
  <c r="F466" i="2"/>
  <c r="H465" i="2"/>
  <c r="H464" i="2"/>
  <c r="H463" i="2"/>
  <c r="H462" i="2"/>
  <c r="H461" i="2"/>
  <c r="H460" i="2"/>
  <c r="G459" i="2"/>
  <c r="H459" i="2" s="1"/>
  <c r="F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G428" i="2"/>
  <c r="H428" i="2" s="1"/>
  <c r="F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G403" i="2"/>
  <c r="H403" i="2" s="1"/>
  <c r="F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G377" i="2"/>
  <c r="H377" i="2" s="1"/>
  <c r="F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G344" i="2"/>
  <c r="H344" i="2" s="1"/>
  <c r="F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G256" i="2"/>
  <c r="H256" i="2" s="1"/>
  <c r="F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G208" i="2"/>
  <c r="F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G157" i="2"/>
  <c r="H157" i="2" s="1"/>
  <c r="F157" i="2"/>
  <c r="H156" i="2"/>
  <c r="H155" i="2"/>
  <c r="H154" i="2"/>
  <c r="H153" i="2"/>
  <c r="H152" i="2"/>
  <c r="G151" i="2"/>
  <c r="H151" i="2" s="1"/>
  <c r="F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G14" i="2"/>
  <c r="H14" i="2" s="1"/>
  <c r="F14" i="2"/>
  <c r="H13" i="2"/>
  <c r="H208" i="2" l="1"/>
  <c r="H587" i="2"/>
  <c r="H594" i="2"/>
  <c r="H477" i="2"/>
  <c r="AE30" i="1"/>
  <c r="AE14" i="1" s="1"/>
  <c r="AE32" i="1"/>
  <c r="AG15" i="1" l="1"/>
  <c r="AG16" i="1"/>
  <c r="AG17" i="1"/>
  <c r="AG18" i="1"/>
  <c r="AG19" i="1"/>
  <c r="AG20" i="1"/>
  <c r="AG21" i="1"/>
  <c r="AG22" i="1"/>
  <c r="AG26" i="1"/>
  <c r="AG27" i="1"/>
  <c r="AG28" i="1"/>
  <c r="AG29" i="1"/>
  <c r="AG30" i="1"/>
  <c r="AG31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70" i="1"/>
  <c r="AG71" i="1"/>
  <c r="AG72" i="1"/>
  <c r="AG73" i="1"/>
  <c r="AG74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2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6" i="1"/>
  <c r="AG537" i="1"/>
  <c r="AG538" i="1"/>
  <c r="AG539" i="1"/>
  <c r="AG540" i="1"/>
  <c r="AG541" i="1"/>
  <c r="AG542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1" i="1"/>
  <c r="AG592" i="1"/>
  <c r="AG593" i="1"/>
  <c r="AG594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F543" i="1"/>
  <c r="AG543" i="1" s="1"/>
  <c r="AF544" i="1"/>
  <c r="AG544" i="1" s="1"/>
  <c r="AF399" i="1"/>
  <c r="AG399" i="1" s="1"/>
  <c r="AF376" i="1"/>
  <c r="AF375" i="1" s="1"/>
  <c r="AG375" i="1" s="1"/>
  <c r="AF353" i="1"/>
  <c r="AF352" i="1" s="1"/>
  <c r="AG352" i="1" s="1"/>
  <c r="AF313" i="1"/>
  <c r="AG313" i="1" s="1"/>
  <c r="AF331" i="1"/>
  <c r="AG331" i="1" s="1"/>
  <c r="AF311" i="1"/>
  <c r="AG311" i="1" s="1"/>
  <c r="AF595" i="1"/>
  <c r="AG595" i="1" s="1"/>
  <c r="AF640" i="1"/>
  <c r="AG640" i="1" s="1"/>
  <c r="AF422" i="1"/>
  <c r="AG422" i="1" s="1"/>
  <c r="AF240" i="1"/>
  <c r="AG240" i="1" s="1"/>
  <c r="AF186" i="1"/>
  <c r="AG186" i="1" s="1"/>
  <c r="AF590" i="1" l="1"/>
  <c r="AG590" i="1" s="1"/>
  <c r="AF535" i="1"/>
  <c r="AG535" i="1" s="1"/>
  <c r="AG376" i="1"/>
  <c r="AG353" i="1"/>
  <c r="AF310" i="1"/>
  <c r="AG310" i="1" s="1"/>
  <c r="AF75" i="1"/>
  <c r="AG75" i="1" s="1"/>
  <c r="AF69" i="1"/>
  <c r="AF53" i="1"/>
  <c r="AG53" i="1" s="1"/>
  <c r="AF32" i="1"/>
  <c r="AG32" i="1" s="1"/>
  <c r="AF25" i="1"/>
  <c r="AF24" i="1" l="1"/>
  <c r="AG25" i="1"/>
  <c r="AF68" i="1"/>
  <c r="AG69" i="1"/>
  <c r="AF23" i="1" l="1"/>
  <c r="AG24" i="1"/>
  <c r="AF67" i="1"/>
  <c r="AG68" i="1"/>
  <c r="AF14" i="1" l="1"/>
  <c r="AG14" i="1" s="1"/>
  <c r="AG23" i="1"/>
  <c r="AF66" i="1"/>
  <c r="AG66" i="1" s="1"/>
  <c r="AG67" i="1"/>
</calcChain>
</file>

<file path=xl/sharedStrings.xml><?xml version="1.0" encoding="utf-8"?>
<sst xmlns="http://schemas.openxmlformats.org/spreadsheetml/2006/main" count="8303" uniqueCount="1390">
  <si>
    <t>Раздел</t>
  </si>
  <si>
    <t>Подраздел</t>
  </si>
  <si>
    <t>Целевая статья</t>
  </si>
  <si>
    <t>Вид расходов</t>
  </si>
  <si>
    <t>Рз, ПР</t>
  </si>
  <si>
    <t>ЦСР</t>
  </si>
  <si>
    <t>ВР</t>
  </si>
  <si>
    <t>2021</t>
  </si>
  <si>
    <t>2021 (Ф)</t>
  </si>
  <si>
    <t>2021 (Р)</t>
  </si>
  <si>
    <t>2021 (М)</t>
  </si>
  <si>
    <t>2021 (П)</t>
  </si>
  <si>
    <t>Наименование</t>
  </si>
  <si>
    <t>ОБЩЕГОСУДАРСТВЕННЫЕ ВОПРОСЫ</t>
  </si>
  <si>
    <t>01.00</t>
  </si>
  <si>
    <t>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</si>
  <si>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</si>
  <si>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</si>
  <si>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02</t>
  </si>
  <si>
    <t>Обеспечение деятельности органов местного самоуправления в рамках непрограммных направлений расходов</t>
  </si>
  <si>
    <t>91.0.00.00000</t>
  </si>
  <si>
    <t>Обеспечение деятельности главы городского округа</t>
  </si>
  <si>
    <t>91.0.00.00050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</si>
  <si>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</si>
  <si>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</si>
  <si>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Конкурс городских и муниципальных округов Пермского края по достижению наиболее результативных значений показателей управленческой деятельности</t>
  </si>
  <si>
    <t>91.0.00.2P110</t>
  </si>
  <si>
    <t>Поощрение за достижение показателей деятельности управленческих команд</t>
  </si>
  <si>
    <t>91.0.00.5549F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</si>
  <si>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</si>
  <si>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01.03</t>
  </si>
  <si>
    <t>03</t>
  </si>
  <si>
    <t>Депутаты Думы городского округа</t>
  </si>
  <si>
    <t>91.0.00.00020</t>
  </si>
  <si>
    <t>Содержание органов местного самоуправления</t>
  </si>
  <si>
    <t>91.0.00.00030</t>
  </si>
  <si>
    <t>Закупка товаров, работ и услуг для обеспечения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</si>
  <si>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</si>
  <si>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</si>
  <si>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</si>
  <si>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04</t>
  </si>
  <si>
    <t>Иные бюджетные ассигнования</t>
  </si>
  <si>
    <t>800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</si>
  <si>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</si>
  <si>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91.0.00.2T060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</si>
  <si>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</si>
  <si>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91.0.00.2К080</t>
  </si>
  <si>
    <t>Составление протоколов об административных правонарушениях</t>
  </si>
  <si>
    <t>91.0.00.2П040</t>
  </si>
  <si>
    <t>Осуществление полномочий по созданию и организации деятельности административных комиссий</t>
  </si>
  <si>
    <t>91.0.00.2П060</t>
  </si>
  <si>
    <t>Образование комиссий по делам несовершеннолетних и защите их прав и организация их деятельности</t>
  </si>
  <si>
    <t>91.0.00.2С050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</si>
  <si>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</si>
  <si>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91.0.00.2С090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</si>
  <si>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</si>
  <si>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91.0.00.2С250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</si>
  <si>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</si>
  <si>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91.0.00.2У100</t>
  </si>
  <si>
    <t>Администрирование отдельных государственных полномочий по поддержке сельскохозяйственного производства</t>
  </si>
  <si>
    <t>91.0.00.2У110</t>
  </si>
  <si>
    <t>Судебная система</t>
  </si>
  <si>
    <t>01.05</t>
  </si>
  <si>
    <t>05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</si>
  <si>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</si>
  <si>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91.0.00.51200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</si>
  <si>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</si>
  <si>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</si>
  <si>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06</t>
  </si>
  <si>
    <t>Муниципальная программа "Управление муниципальными финансами и муниципальным долгом Суксунского городского округа"</t>
  </si>
  <si>
    <t>08.0.00.00000</t>
  </si>
  <si>
    <t>Подпрограмма "Обеспечение реализации Программы"</t>
  </si>
  <si>
    <t>08.4.00.00000</t>
  </si>
  <si>
    <t>Основное мероприятие "Обеспечение выполнения функций органами местного самоуправления"</t>
  </si>
  <si>
    <t>08.4.01.00000</t>
  </si>
  <si>
    <t>08.4.01.00030</t>
  </si>
  <si>
    <t>Руководитель контрольно-счетного органа муниципального образования</t>
  </si>
  <si>
    <t>91.0.00.00010</t>
  </si>
  <si>
    <t>Обеспечение проведения выборов и референдумов</t>
  </si>
  <si>
    <t>01.07</t>
  </si>
  <si>
    <t>07</t>
  </si>
  <si>
    <t>Мероприятия, осуществляемые в рамках непрограммных направлений расходов</t>
  </si>
  <si>
    <t>92.0.00.00000</t>
  </si>
  <si>
    <t>Проведение выборов в представительные органы муниципального образования</t>
  </si>
  <si>
    <t>92.0.00.2Я040</t>
  </si>
  <si>
    <t>Резервные фонды</t>
  </si>
  <si>
    <t>01.11</t>
  </si>
  <si>
    <t>11</t>
  </si>
  <si>
    <t>Подпрограмма "Организация и совершенствование бюджетного процесса"</t>
  </si>
  <si>
    <t>08.1.00.00000</t>
  </si>
  <si>
    <t>Основное мероприятие "Финансовое обеспечение непредвиденных и чрезвычайных ситуаций за счет резервного фонда Администрации Суксунского городского округа"</t>
  </si>
  <si>
    <t>08.1.01.00000</t>
  </si>
  <si>
    <t>Финансовое обеспечение непредвиденных и чрезвычайных ситуаций за счет резервного фонда Администрации Суксунского городского округа</t>
  </si>
  <si>
    <t>08.1.01.2Ф010</t>
  </si>
  <si>
    <t>Другие общегосударственные вопросы</t>
  </si>
  <si>
    <t>01.13</t>
  </si>
  <si>
    <t>13</t>
  </si>
  <si>
    <t>Муниципальная программа "Обеспечение безопасности жизнедеятельности жителей Суксунского городского округа"</t>
  </si>
  <si>
    <t>04.0.00.00000</t>
  </si>
  <si>
    <t>Подпрограмма "Охрана общественного порядка"</t>
  </si>
  <si>
    <t>04.1.00.00000</t>
  </si>
  <si>
    <t>Основное мероприятие "Ограничение влияния на криминогенную обстановку"</t>
  </si>
  <si>
    <t>04.1.03.00000</t>
  </si>
  <si>
    <t>Мероприятия для детей</t>
  </si>
  <si>
    <t>04.1.03.2П180</t>
  </si>
  <si>
    <t>Муниципальная программа "Управление имуществом, земельными ресурсами и градостроительной деятельностью Суксунского городского округа"</t>
  </si>
  <si>
    <t>07.0.00.00000</t>
  </si>
  <si>
    <t>Подпрограмма "Управление имуществом Суксунского городского округа"</t>
  </si>
  <si>
    <t>07.1.00.00000</t>
  </si>
  <si>
    <t>Основное мероприятие "Эффективный учет муниципального имущества"</t>
  </si>
  <si>
    <t>07.1.01.00000</t>
  </si>
  <si>
    <t>Проведение технической инвентаризации объектов недвижимого имущества</t>
  </si>
  <si>
    <t>07.1.01.2И010</t>
  </si>
  <si>
    <t>Претензионно-исковая работа с должниками</t>
  </si>
  <si>
    <t>07.1.01.2И050</t>
  </si>
  <si>
    <t>Основное мероприятие "Эффективное управление муниципальным имуществом"</t>
  </si>
  <si>
    <t>07.1.02.00000</t>
  </si>
  <si>
    <t>Проведение независимой оценки рыночной стоимости объектов муниципальной собственности</t>
  </si>
  <si>
    <t>07.1.02.2И070</t>
  </si>
  <si>
    <t>Информирование о торгах по объектам муниципальной собственности</t>
  </si>
  <si>
    <t>07.1.02.2И090</t>
  </si>
  <si>
    <t>Основное мероприятие "Обеспечение надлежащего использования и содержания муниципального имущества"</t>
  </si>
  <si>
    <t>07.1.03.00000</t>
  </si>
  <si>
    <t>Обеспечение ремонта, содержания и обслуживания нежилого муниципального фонда объектов имущества, входящих в муниципальную казну</t>
  </si>
  <si>
    <t>07.1.03.2И150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</si>
  <si>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</si>
  <si>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</si>
  <si>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"Управление земельными ресурсами Суксунского городского округа"</t>
  </si>
  <si>
    <t>07.2.00.00000</t>
  </si>
  <si>
    <t>Основное мероприятие "Эффективное управление земельными ресурсами"</t>
  </si>
  <si>
    <t>07.2.01.00000</t>
  </si>
  <si>
    <t>Информирование населения посредством СМИ о распоряжении земельными участками</t>
  </si>
  <si>
    <t>07.2.01.2И200</t>
  </si>
  <si>
    <t>Совершенствование системы учета заключенных договоров аренды земельных участков, расчета арендной платы, контроля за поступлением денежных средств по договорам аренды</t>
  </si>
  <si>
    <t>07.2.01.2И210</t>
  </si>
  <si>
    <t>Основное мероприятие "Эффективное распоряжение земельными ресурсами"</t>
  </si>
  <si>
    <t>07.2.02.00000</t>
  </si>
  <si>
    <t>Проведение работ по формированию и постановке на учет в государственном кадастре недвижимости земельных участков, в том числе под объектами муниципальной собственности</t>
  </si>
  <si>
    <t>07.2.02.2И240</t>
  </si>
  <si>
    <t>Проведение работ по оформлению невостребованных земельных долей и признанию права муниципальной собственности на них</t>
  </si>
  <si>
    <t>07.2.02.2И270</t>
  </si>
  <si>
    <t>Осуществление претензионно-исковой работы с должниками</t>
  </si>
  <si>
    <t>07.2.02.2И290</t>
  </si>
  <si>
    <t>Совершенствование системы электронного межведомственного взаимодействия при предоставлении земельных участков</t>
  </si>
  <si>
    <t>07.2.02.2И300</t>
  </si>
  <si>
    <t>Подпрограмма "Управление градостроительной деятельностью Суксунского городского округа"</t>
  </si>
  <si>
    <t>07.3.00.00000</t>
  </si>
  <si>
    <t>Основное мероприятие "Эффективное управление градостроительной деятельностью"</t>
  </si>
  <si>
    <t>07.3.01.00000</t>
  </si>
  <si>
    <t>Информирование населения посредством СМИ по вопросам градостроительной деятельности</t>
  </si>
  <si>
    <t>07.3.01.2И390</t>
  </si>
  <si>
    <t>Осуществление работы по направлению заказной корреспонденции по вопросам градостроительства</t>
  </si>
  <si>
    <t>07.3.01.2И400</t>
  </si>
  <si>
    <t>Муниципальная программа "Обеспечение взаимодействия общества и власти"</t>
  </si>
  <si>
    <t>09.0.00.00000</t>
  </si>
  <si>
    <t>Подпрограмма "Поддержка социально ориентированных некоммерческих организаций"</t>
  </si>
  <si>
    <t>09.2.00.00000</t>
  </si>
  <si>
    <t>Основное мероприятие "Оказание содействия общественным объединениям"</t>
  </si>
  <si>
    <t>09.2.01.00000</t>
  </si>
  <si>
    <t>Поддержка деятельности и оказание содействия общественным объединениям в проведении мероприятий</t>
  </si>
  <si>
    <t>09.2.01.2В020</t>
  </si>
  <si>
    <t>Основное мероприятие "Вовлечение ветеранских организаций в деятельность по патриотическому воспитанию"</t>
  </si>
  <si>
    <t>09.2.02.00000</t>
  </si>
  <si>
    <t>Проведение мероприятий патриотической направленности, чествование Почетных граждан</t>
  </si>
  <si>
    <t>09.2.02.2В030</t>
  </si>
  <si>
    <t>Основное мероприятие "Поддержание жизненной активности людей старшего возраста"</t>
  </si>
  <si>
    <t>09.2.03.00000</t>
  </si>
  <si>
    <t>Проведение конкурса "Ветеранское подворье"</t>
  </si>
  <si>
    <t>09.2.03.2В040</t>
  </si>
  <si>
    <t>Проведение мероприятий, посвященных международному Дню пожилых людей</t>
  </si>
  <si>
    <t>09.2.03.2В050</t>
  </si>
  <si>
    <t>Проведение мероприятий, посвященных годовщине аварии на ЧАЭС</t>
  </si>
  <si>
    <t>09.2.03.2В060</t>
  </si>
  <si>
    <t>Проведение мероприятий для граждан пожилого возраста из числа пострадавших от политических репрессий, посвященных Дню памяти жертв политических репрессий</t>
  </si>
  <si>
    <t>09.2.03.2В070</t>
  </si>
  <si>
    <t>Подпрограмма "Реализация национальной политики в Суксунском городском округе"</t>
  </si>
  <si>
    <t>09.3.00.00000</t>
  </si>
  <si>
    <t>Основное мероприятие "Создание условий для деятельности национальных центров"</t>
  </si>
  <si>
    <t>09.3.01.00000</t>
  </si>
  <si>
    <t>Оказание консультативной, ресурсной и финансовой поддержки деятельности национальных центров</t>
  </si>
  <si>
    <t>09.3.01.2В080</t>
  </si>
  <si>
    <t>Основное мероприятие "Сохранение и поддержка национальной самобытности культуры народов, традиционно проживающих в Суксунском городском округе"</t>
  </si>
  <si>
    <t>09.3.02.00000</t>
  </si>
  <si>
    <t>Проведение национальных и религиозных праздников</t>
  </si>
  <si>
    <t>09.3.02.2В090</t>
  </si>
  <si>
    <t>Участие творческих национальных коллективов в мероприятиях, в фестивалях, конкурсах различного уровня</t>
  </si>
  <si>
    <t>09.3.02.2В100</t>
  </si>
  <si>
    <t>Уплата взносов в Совет муниципальных образований Пермского края</t>
  </si>
  <si>
    <t>91.0.00.00040</t>
  </si>
  <si>
    <t>Обеспечение деятельности (оказание услуг, выполнение работ) муниципальных учреждений (организаций)</t>
  </si>
  <si>
    <t>91.0.00.00110</t>
  </si>
  <si>
    <t>Государственная регистрация актов гражданского состояния</t>
  </si>
  <si>
    <t>91.0.00.59300</t>
  </si>
  <si>
    <t>Информирование населения</t>
  </si>
  <si>
    <t>92.0.00.2Я010</t>
  </si>
  <si>
    <t>Исполнение решений судов, вступивших в законную силу, оплата государственной пошлины, исполнение определений судов</t>
  </si>
  <si>
    <t>92.0.00.2Я030</t>
  </si>
  <si>
    <t>Мероприятия по ликвидации муниципальных учреждений</t>
  </si>
  <si>
    <t>92.0.00.2Я060</t>
  </si>
  <si>
    <t>Проведение Всероссийской переписи населения 2020 года</t>
  </si>
  <si>
    <t>92.0.00.54690</t>
  </si>
  <si>
    <t>Реализация программ развития преобразованных муниципальных образований</t>
  </si>
  <si>
    <t>92.0.00.SP180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</si>
  <si>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</si>
  <si>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</si>
  <si>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</si>
  <si>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</si>
  <si>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учета на территориях, где отсутствуют военные комиссариаты</t>
  </si>
  <si>
    <t>91.0.00.51180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</si>
  <si>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</si>
  <si>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</si>
  <si>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</si>
  <si>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</si>
  <si>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10</t>
  </si>
  <si>
    <t>Подпрограмма "Профилактика терроризма и экстремизма"</t>
  </si>
  <si>
    <t>04.3.00.00000</t>
  </si>
  <si>
    <t>Основное мероприятие " Комплекс мер по профилактике терроризма и экстремизма"</t>
  </si>
  <si>
    <t>04.3.02.00000</t>
  </si>
  <si>
    <t>Изготовление и установка антивандальных информационных стендов</t>
  </si>
  <si>
    <t>04.3.02.2П170</t>
  </si>
  <si>
    <t>Основное мероприятие "Комплекс мер по обеспечению антитеррористической защищенности объектов жизнеобеспечения, объектов с массовым пребыванием людей, мест массового скопления людей"</t>
  </si>
  <si>
    <t>04.3.03.00000</t>
  </si>
  <si>
    <t>Установка системы видеонаблюдения на объектах с массовым пребыванием людей, в местах массового скопления людей</t>
  </si>
  <si>
    <t>04.3.03.2П030</t>
  </si>
  <si>
    <t>Обеспечение работоспособности системы видеонаблюдения</t>
  </si>
  <si>
    <t>04.3.03.2П180</t>
  </si>
  <si>
    <t>Подпрограмма "Мероприятия по гражданской обороне, защите населения и территорий от чрезвычайных ситуаций природного и техногенного характера и обеспечение безопасности людей на водных объектах"</t>
  </si>
  <si>
    <t>04.4.00.00000</t>
  </si>
  <si>
    <t>Основное мероприятие "Организационно-профилактические мероприятия"</t>
  </si>
  <si>
    <t>04.4.01.00000</t>
  </si>
  <si>
    <t>Подготовка, переподготовка и повышение квалификации должностных лиц по вопросам ГО и ЧС</t>
  </si>
  <si>
    <t>04.4.01.2П050</t>
  </si>
  <si>
    <t>Основное мероприятие "Предупреждение гибели людей в местах массового отдыха населения на водных объектах"</t>
  </si>
  <si>
    <t>04.4.02.00000</t>
  </si>
  <si>
    <t>Создание передвижных спасательных постов в местах массового отдыха населения и обучении населения приемам спасания на воде</t>
  </si>
  <si>
    <t>04.4.02.2П060</t>
  </si>
  <si>
    <t>Основное мероприятие "Мероприятия по гражданской обороне по подготовке населения и организаций к действиям при чрезвычайных ситуациях в мирное и военное время"</t>
  </si>
  <si>
    <t>04.4.03.00000</t>
  </si>
  <si>
    <t>Организация обучения населения способам защиты и действиям в ЧС, мерам пожарной безопасности</t>
  </si>
  <si>
    <t>04.4.03.2П080</t>
  </si>
  <si>
    <t>Основное мероприятие "Повышение защищенности населения и территорий Суксунского городского округа от чрезвычайных ситуаций природного и техногенного характера, пожаров"</t>
  </si>
  <si>
    <t>04.4.04.00000</t>
  </si>
  <si>
    <t>Разработка паспорта безопасности территории Суксунского городского округа</t>
  </si>
  <si>
    <t>04.4.04.2П100</t>
  </si>
  <si>
    <t>Подпрограмма "Мероприятия по обеспечению первичных мер пожарной безопасности"</t>
  </si>
  <si>
    <t>04.5.00.00000</t>
  </si>
  <si>
    <t>Основное мероприятие "Повышение защищенности населения и территории Суксунского городского округа от пожаров"</t>
  </si>
  <si>
    <t>04.5.02.00000</t>
  </si>
  <si>
    <t>Обеспечение первичных мер пожарной безопасности в границах Суксунского городского округа</t>
  </si>
  <si>
    <t>04.5.02.2П130</t>
  </si>
  <si>
    <t>Устройство противопожарных минерализованных полос населенных пунктов подверженных угрозе возникновения лесных и природных пожаров в границах Суксунского городского округа</t>
  </si>
  <si>
    <t>04.5.02.2П140</t>
  </si>
  <si>
    <t>Содержание пожарных пирсов и водоемов на территории Суксунского городского округа</t>
  </si>
  <si>
    <t>04.5.02.2П160</t>
  </si>
  <si>
    <t>Подпрограмма "Обеспечение реализации Программы и прочие мероприятия в области безопасности жизнедеятельности"</t>
  </si>
  <si>
    <t>04.6.00.00000</t>
  </si>
  <si>
    <t>Основное мероприятие "Обеспечение выполнения полномочий в области обеспечения безопасности жизнедеятельности"</t>
  </si>
  <si>
    <t>04.6.01.00000</t>
  </si>
  <si>
    <t>Обеспечение выполнения полномочий в сфере обеспечения безопасности жизнедеятельности</t>
  </si>
  <si>
    <t>04.6.01.00110</t>
  </si>
  <si>
    <t>Мероприятия по проведению аварийно-восстановительных работ по очистке и углублению водоотводных канав в д.Тохтарево</t>
  </si>
  <si>
    <t>92.0.00.2Я050</t>
  </si>
  <si>
    <t>Другие вопросы в области национальной безопасности и правоохранительной деятельности</t>
  </si>
  <si>
    <t>03.14</t>
  </si>
  <si>
    <t>14</t>
  </si>
  <si>
    <t>Основное мероприятие "Профилактика совершения правонарушений в общественных местах и иных местах массового пребывания граждан"</t>
  </si>
  <si>
    <t>04.1.01.00000</t>
  </si>
  <si>
    <t>Приведение в нормативное состояние муниципальных помещений используемых в целях профилактики правонарушений и обеспечения общественной безопасности</t>
  </si>
  <si>
    <t>04.1.01.SП150</t>
  </si>
  <si>
    <t>Основное мероприятие "Повышение роли населения в укреплении законности и правопорядка"</t>
  </si>
  <si>
    <t>04.1.02.00000</t>
  </si>
  <si>
    <t>Выплата материального стимулирования народным дружинникам за участие в мероприятиях в охране общественного порядка</t>
  </si>
  <si>
    <t>04.1.02.SП020</t>
  </si>
  <si>
    <t>НАЦИОНАЛЬНАЯ ЭКОНОМИКА</t>
  </si>
  <si>
    <t>04.00</t>
  </si>
  <si>
    <t>Общеэкономические вопросы</t>
  </si>
  <si>
    <t>04.01</t>
  </si>
  <si>
    <t>01</t>
  </si>
  <si>
    <t>Муниципальная программа "Создание комфортной среды проживания в Суксунском городском округе"</t>
  </si>
  <si>
    <t>06.0.00.00000</t>
  </si>
  <si>
    <t>Подпрограмма "Обеспечение реализации муниципальной программы"</t>
  </si>
  <si>
    <t>06.3.00.00000</t>
  </si>
  <si>
    <t>Основное мероприятие "Обеспечение эффективной деятельности органов местного самоуправления в сфере территориального развития и инфраструктуры"</t>
  </si>
  <si>
    <t>06.3.01.00000</t>
  </si>
  <si>
    <t>06.3.01.00030</t>
  </si>
  <si>
    <t>Сельское хозяйство и рыболовство</t>
  </si>
  <si>
    <t>04.05</t>
  </si>
  <si>
    <t>Муниципальная программа "Благоустройство территории и обустройство объектов общественной инфраструктуры Суксунского городского округа"</t>
  </si>
  <si>
    <t>12.0.00.00000</t>
  </si>
  <si>
    <t>Подпрограмма "Благоустройство территории Суксунского городского округа"</t>
  </si>
  <si>
    <t>12.1.00.00000</t>
  </si>
  <si>
    <t>Основное мероприятие "Благоустройство территории"</t>
  </si>
  <si>
    <t>12.1.01.00000</t>
  </si>
  <si>
    <t>Реализация мероприятий по предотвращению распространения и уничтожению борщевика Сосновского</t>
  </si>
  <si>
    <t>12.1.01.2Б040</t>
  </si>
  <si>
    <t>Организация мероприятий при осуществлении деятельности по обращению с животными без владельцев</t>
  </si>
  <si>
    <t>12.1.01.2У090</t>
  </si>
  <si>
    <t>Водное хозяйство</t>
  </si>
  <si>
    <t>04.06</t>
  </si>
  <si>
    <t>Подпрограмма "Комплексное обустройство объектов общественной инфраструктуры Суксунского городского округа"</t>
  </si>
  <si>
    <t>06.1.00.00000</t>
  </si>
  <si>
    <t>Основное мероприятие "Повышение эксплуатационной надежности гидротехнических сооружений"</t>
  </si>
  <si>
    <t>06.1.04.00000</t>
  </si>
  <si>
    <t>Капитальный ремонт гидротехнических сооружений пруда на р. Тис в селе Тис</t>
  </si>
  <si>
    <t>06.1.04.2Д070</t>
  </si>
  <si>
    <t>Транспорт</t>
  </si>
  <si>
    <t>04.08</t>
  </si>
  <si>
    <t>08</t>
  </si>
  <si>
    <t>12.2.00.00000</t>
  </si>
  <si>
    <t>Основное мероприятие "Обеспечение функционирования объектов ЖКХ и транспортной инфраструктуры"</t>
  </si>
  <si>
    <t>12.2.02.00000</t>
  </si>
  <si>
    <t>Возмещение недополученных доходов и (или) финансового обеспечения (возмещения) затрат в связи с предоставлением услуг</t>
  </si>
  <si>
    <t>12.2.02.2Б150</t>
  </si>
  <si>
    <t>Дорожное хозяйство (дорожные фонды)</t>
  </si>
  <si>
    <t>04.09</t>
  </si>
  <si>
    <t>09</t>
  </si>
  <si>
    <t>Основное мероприятие "Улучшение состояния автомобильных дорог на территории Суксунского городского округа"</t>
  </si>
  <si>
    <t>06.1.02.00000</t>
  </si>
  <si>
    <t>Капитальный ремонт и ремонт автомобильных дорог</t>
  </si>
  <si>
    <t>06.1.02.2Д010</t>
  </si>
  <si>
    <t>Содержание автомобильных дорог</t>
  </si>
  <si>
    <t>06.1.02.2Д020</t>
  </si>
  <si>
    <t>Обеспечение безопасности дорожного движения</t>
  </si>
  <si>
    <t>06.1.02.2Д030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</si>
  <si>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</si>
  <si>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06.1.02.ST040</t>
  </si>
  <si>
    <t>Муниципальная программа "Формирование комфортной городской среды Суксунского городского округа"</t>
  </si>
  <si>
    <t>10.0.00.00000</t>
  </si>
  <si>
    <t>Подпрограмма "Формирование комфортной городской среды Суксунского городского округа"</t>
  </si>
  <si>
    <t>10.1.00.00000</t>
  </si>
  <si>
    <t>Основное мероприятие "Благоустройство дворовых и общественных территорий"</t>
  </si>
  <si>
    <t>10.1.01.00000</t>
  </si>
  <si>
    <t>Благоустройство дворовых и общественных территорий</t>
  </si>
  <si>
    <t>10.1.01.2К010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</si>
  <si>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</si>
  <si>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10.1.01.SЖ090</t>
  </si>
  <si>
    <t>Основное мероприятие "Федеральный проект "Формирование комфортной городской среды""</t>
  </si>
  <si>
    <t>10.1.F2.00000</t>
  </si>
  <si>
    <t>Реализация программ формирования современной городской среды</t>
  </si>
  <si>
    <t>10.1.F2.55550</t>
  </si>
  <si>
    <t>Другие вопросы в области национальной экономики</t>
  </si>
  <si>
    <t>04.12</t>
  </si>
  <si>
    <t>12</t>
  </si>
  <si>
    <t>Муниципальная программа "Экономическое развитие"</t>
  </si>
  <si>
    <t>05.0.00.00000</t>
  </si>
  <si>
    <t>Подпрограмма "Развитие малого и среднего предпринимательства на территории Суксунского городского округа"</t>
  </si>
  <si>
    <t>05.2.00.00000</t>
  </si>
  <si>
    <t>Основное мероприятие "Участие в мероприятиях по улучшению инвестиционного климата и развитию малого и среднего предпринимательства"</t>
  </si>
  <si>
    <t>05.2.01.00000</t>
  </si>
  <si>
    <t>Участие в форумах, выставках, ярмарках с целью создания условий для привлечения инвестиций в экономику округа</t>
  </si>
  <si>
    <t>05.2.01.2Г010</t>
  </si>
  <si>
    <t>Основное мероприятие "Обеспечение жилищного строительства земельными участками"</t>
  </si>
  <si>
    <t>07.2.03.00000</t>
  </si>
  <si>
    <t>Формирование земельных участков для предоставления многодетным на территории Суксунского городского округа</t>
  </si>
  <si>
    <t>07.2.03.2И310</t>
  </si>
  <si>
    <t>Разработка генерального плана, правил землепользования и застройки</t>
  </si>
  <si>
    <t>07.3.01.SЖ420</t>
  </si>
  <si>
    <t>ЖИЛИЩНО-КОММУНАЛЬНОЕ ХОЗЯЙСТВО</t>
  </si>
  <si>
    <t>05.00</t>
  </si>
  <si>
    <t>Жилищное хозяйство</t>
  </si>
  <si>
    <t>05.01</t>
  </si>
  <si>
    <t>Снос многоквартирных жилых домов, признанных аварийными и подлежащими сносу</t>
  </si>
  <si>
    <t>07.1.02.2И140</t>
  </si>
  <si>
    <t>Осуществление взносов на капитальный ремонт жилого муниципального фонда, входящего в муниципальную казну</t>
  </si>
  <si>
    <t>07.1.03.2И160</t>
  </si>
  <si>
    <t>Обеспечение содержания и обслуживания жилого муниципального фонда объектов имущества, входящих в муниципальную казну и свободных от прав третьих лиц</t>
  </si>
  <si>
    <t>07.1.03.2И180</t>
  </si>
  <si>
    <t>Муниципальная программа "Приобретение в собственность муниципального образования "Суксунский городской округ" объектов муниципального жилищного фонда в 2020-2022 годах"</t>
  </si>
  <si>
    <t>11.0.00.00000</t>
  </si>
  <si>
    <t>Подпрограмма "Приобретение объектов муниципального жилищного фонда в рамках мероприятий по переселению граждан из аварийного муниципального жилищного фонда, а также расселение из жилищного фонда, признанного непригодным для проживания"</t>
  </si>
  <si>
    <t>11.1.00.00000</t>
  </si>
  <si>
    <t>Основное мероприятие "Приобретение объектов муниципального жилищного фонда в рамках мероприятий по переселению граждан из аварийного жилищного фонда"</t>
  </si>
  <si>
    <t>11.1.01.00000</t>
  </si>
  <si>
    <t>Мероприятия по расселению жилищного фонда на территории Пермского края, признанного аварийным после 1 января 2017 г.</t>
  </si>
  <si>
    <t>11.1.01.SЖ160</t>
  </si>
  <si>
    <t>Капитальные вложения в объекты государственной (муниципальной) собственности</t>
  </si>
  <si>
    <t>400</t>
  </si>
  <si>
    <t>Подпрограмма "Приобретение и содержание объектов муниципального специализированного жилищного фонда в рамках выполнения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помещений"</t>
  </si>
  <si>
    <t>11.4.00.00000</t>
  </si>
  <si>
    <t>Основное мероприятие "Приобретение и содержание объектов муниципального жилищного фонда в рамках выполнения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</si>
  <si>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11.4.01.00000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</si>
  <si>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</si>
  <si>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11.4.01.2С070</t>
  </si>
  <si>
    <t>Коммунальное хозяйство</t>
  </si>
  <si>
    <t>05.02</t>
  </si>
  <si>
    <t>Основное мероприятие "Улучшение коммунальной инфраструктуры"</t>
  </si>
  <si>
    <t>06.1.03.00000</t>
  </si>
  <si>
    <t>Техническое обслуживание распределительных сетей газопроводов</t>
  </si>
  <si>
    <t>06.1.03.2Д040</t>
  </si>
  <si>
    <t>Ремонт водопроводных, канализационных, тепловых и электросетей</t>
  </si>
  <si>
    <t>06.1.03.2Д050</t>
  </si>
  <si>
    <t>Проектирование распределительных сетей газопроводов</t>
  </si>
  <si>
    <t>06.1.03.2Д060</t>
  </si>
  <si>
    <t>06.1.03.SP180</t>
  </si>
  <si>
    <t>Проведение проектных работ и строительство распределительных газопроводов на территории муниципальных образований Пермского края</t>
  </si>
  <si>
    <t>06.1.03.SЖ330</t>
  </si>
  <si>
    <t>Возмещение экономически обоснованного размера убытков теплоснабжающих организаций, связанных со сверхнормативным потреблением топливно-энергетических ресурсов при производстве тепловой энергии для предоставления коммунальных услуг по отоплению и (или) горячему водоснабжению населению и объектам социальной сферы, в целях обеспечения устойчивого функционирования таких организаций и охраны здоровья граждан</t>
  </si>
  <si>
    <t>06.1.03.SЖ520</t>
  </si>
  <si>
    <t>Приобретение контейнеров для сбора (складирования) твердых коммунальных отходов на контейнерных площадках, расположенных на территории Пермского края</t>
  </si>
  <si>
    <t>12.1.01.SЖ660</t>
  </si>
  <si>
    <t>Лицензирование источников водоснабжения и проведение природоохранных мероприятия на объектах водоснабжения и очистных сооружениях сточных вод</t>
  </si>
  <si>
    <t>12.2.02.2Б170</t>
  </si>
  <si>
    <t>Благоустройство</t>
  </si>
  <si>
    <t>05.03</t>
  </si>
  <si>
    <t>Подпрограмма "Поддержка и развитие местных инициатив"</t>
  </si>
  <si>
    <t>09.1.00.00000</t>
  </si>
  <si>
    <t>Основное мероприятие "Поддержка местных инициатив граждан по решению вопросов местного значения"</t>
  </si>
  <si>
    <t>09.1.01.00000</t>
  </si>
  <si>
    <t>Софинансирование и реализация мероприятий проектов, осуществляемых с участием средств самооблажения граждан</t>
  </si>
  <si>
    <t>09.1.01.SP060</t>
  </si>
  <si>
    <t>Софинансирование и реализация мероприятий проектов инициативного бюджетирования</t>
  </si>
  <si>
    <t>09.1.01.SP080</t>
  </si>
  <si>
    <t>Уличное освещение, в том числе текущее обслуживание и текущий ремонт наружных сетей уличного освещения</t>
  </si>
  <si>
    <t>12.1.01.2Б010</t>
  </si>
  <si>
    <t>Озеленение территории городского округа</t>
  </si>
  <si>
    <t>12.1.01.2Б020</t>
  </si>
  <si>
    <t>Свод сухих и аварийных деревьев</t>
  </si>
  <si>
    <t>12.1.01.2Б030</t>
  </si>
  <si>
    <t>Ремонт памятников</t>
  </si>
  <si>
    <t>12.1.01.2Б050</t>
  </si>
  <si>
    <t>Ликвидация несанкционированных свалок, разработка проектов рекультивации нарушенных земель</t>
  </si>
  <si>
    <t>12.1.01.2Б060</t>
  </si>
  <si>
    <t>Содержание мест (площадок) накопления ТКО</t>
  </si>
  <si>
    <t>12.1.01.2Б070</t>
  </si>
  <si>
    <t>Организация ритуальных услуг и содержание мест захоронения</t>
  </si>
  <si>
    <t>12.1.01.2Б080</t>
  </si>
  <si>
    <t>Обработка парков и кладбищ от клещей</t>
  </si>
  <si>
    <t>12.1.01.2Б110</t>
  </si>
  <si>
    <t>Прочие расходы по благоустройству</t>
  </si>
  <si>
    <t>12.1.01.2Б120</t>
  </si>
  <si>
    <t>Основное мероприятие "Участие в реализации мероприятий, направленных на комплексное развитие сельских территорий"</t>
  </si>
  <si>
    <t>12.1.02.00000</t>
  </si>
  <si>
    <t>Реализация мероприятий, направленных на комплексное развитие сельских территорий (Благоустройство сельских территорий)</t>
  </si>
  <si>
    <t>12.1.02.L5765</t>
  </si>
  <si>
    <t>12.2.01.00000</t>
  </si>
  <si>
    <t>Содержание гидротехнических сооружений</t>
  </si>
  <si>
    <t>12.2.01.2Б130</t>
  </si>
  <si>
    <t>Содержание и ремонт подвесных мостов на территории округа</t>
  </si>
  <si>
    <t>12.2.01.2Б140</t>
  </si>
  <si>
    <t>Другие вопросы в области жилищно-коммунального хозяйства</t>
  </si>
  <si>
    <t>05.05</t>
  </si>
  <si>
    <t>12.3.00.00000</t>
  </si>
  <si>
    <t>Основное мероприятие "Обеспечение эффективной деятельности учреждений в сфере благоустройства и инфраструктуры ЖКХ"</t>
  </si>
  <si>
    <t>12.3.01.00000</t>
  </si>
  <si>
    <t>12.3.01.00110</t>
  </si>
  <si>
    <t>ОХРАНА ОКРУЖАЮЩЕЙ СРЕДЫ</t>
  </si>
  <si>
    <t>06.00</t>
  </si>
  <si>
    <t>Охрана объектов растительного и животного мира и среды их обитания</t>
  </si>
  <si>
    <t>06.03</t>
  </si>
  <si>
    <t>Подпрограмма "Окружающая среда"</t>
  </si>
  <si>
    <t>06.2.00.00000</t>
  </si>
  <si>
    <t>Основное мероприятие "Повышение уровня экологической культуры населения"</t>
  </si>
  <si>
    <t>06.2.02.00000</t>
  </si>
  <si>
    <t>Проведение конкурса творческих работ "Краски земли Суксунской"</t>
  </si>
  <si>
    <t>06.2.02.2Д090</t>
  </si>
  <si>
    <t>Проведение смотра-конкурса образовательных учреждений на лучшую организацию экологического воспитания и природоохранную деятельность учащихся</t>
  </si>
  <si>
    <t>06.2.02.2Д100</t>
  </si>
  <si>
    <t>Проведение конкурса детских экологических проектов в рамках оздоровительной кампании</t>
  </si>
  <si>
    <t>06.2.02.2Д110</t>
  </si>
  <si>
    <t>ОБРАЗОВАНИЕ</t>
  </si>
  <si>
    <t>07.00</t>
  </si>
  <si>
    <t>Дошкольное образование</t>
  </si>
  <si>
    <t>07.01</t>
  </si>
  <si>
    <t>Муниципальная программа "Развитие образования"</t>
  </si>
  <si>
    <t>02.0.00.00000</t>
  </si>
  <si>
    <t>Подпрограмма "Развитие системы дошкольного образования"</t>
  </si>
  <si>
    <t>02.1.00.00000</t>
  </si>
  <si>
    <t>Основное мероприятие "Предоставление муниципальной услуги "Реализация образовательных программ дошкольного образования"</t>
  </si>
  <si>
    <t>02.1.01.00000</t>
  </si>
  <si>
    <t>02.1.01.00110</t>
  </si>
  <si>
    <t>Основное мероприятие "Мероприятия, обеспечивающие функционирование и содержание образовательных учреждений дошкольного образования"</t>
  </si>
  <si>
    <t>02.1.02.00000</t>
  </si>
  <si>
    <t>Приведение в нормативное состояние</t>
  </si>
  <si>
    <t>02.1.02.2E020</t>
  </si>
  <si>
    <t>Реализация приоритетного регионального проекта "Приведение в нормативное состояние объектов общественной инфраструктуры муниципального значения"</t>
  </si>
  <si>
    <t>02.1.02.SP040</t>
  </si>
  <si>
    <t>Основное мероприятие "Выполнение отдельных государственных полномочий органов государственной власти в сфере образования"</t>
  </si>
  <si>
    <t>02.1.03.00000</t>
  </si>
  <si>
    <t>Выполнение отдельных государственных полномочий органов государственной власти в сфере образования</t>
  </si>
  <si>
    <t>02.1.03.2Н020</t>
  </si>
  <si>
    <t>Основное мероприятие "Мероприятия в сфере дошкольного образования детей"</t>
  </si>
  <si>
    <t>02.1.04.00000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</si>
  <si>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</si>
  <si>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02.1.04.2Н420</t>
  </si>
  <si>
    <t>Общее образование</t>
  </si>
  <si>
    <t>07.02</t>
  </si>
  <si>
    <t>Подпрограмма "Развитие системы начального общего, основного общего, среднего общего образования, а также дополнительного образования в общеобразовательных организациях"</t>
  </si>
  <si>
    <t>02.2.00.00000</t>
  </si>
  <si>
    <t>Основное мероприятие "Предоставление муниципальной услуги "Реализация образовательных программ начального общего образования, общеобразовательных программ основного общего образования, общеобразовательных программ среднего общего образования"</t>
  </si>
  <si>
    <t>02.2.01.00000</t>
  </si>
  <si>
    <t>02.2.01.00110</t>
  </si>
  <si>
    <t>Основное мероприятие "Обеспечение функционирования и содержания общеобразовательных учреждений"</t>
  </si>
  <si>
    <t>02.2.02.00000</t>
  </si>
  <si>
    <t>Подготовка общеобразовательных учреждений к отопительному периоду</t>
  </si>
  <si>
    <t>02.2.02.2E040</t>
  </si>
  <si>
    <t>Приведение образовательных учреждений в нормативное состояние</t>
  </si>
  <si>
    <t>02.2.02.2E050</t>
  </si>
  <si>
    <t>02.2.02.SP040</t>
  </si>
  <si>
    <t>Участие в реализации мероприятий, направленных на реализацию программ развития преобразованных муниципальных образований</t>
  </si>
  <si>
    <t>02.2.02.SP180</t>
  </si>
  <si>
    <t>02.2.03.00000</t>
  </si>
  <si>
    <t>02.2.03.2Н020</t>
  </si>
  <si>
    <t>Основное мероприятие "Организация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учреждениях"</t>
  </si>
  <si>
    <t>02.2.04.00000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</si>
  <si>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</si>
  <si>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02.2.04.SН040</t>
  </si>
  <si>
    <t>Основное мероприятие "Мероприятия в сфере общего образования детей"</t>
  </si>
  <si>
    <t>02.2.05.00000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</si>
  <si>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</si>
  <si>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02.2.05.53030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</si>
  <si>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</si>
  <si>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02.2.05.L3040</t>
  </si>
  <si>
    <t>Подпрограмма "Безопасность дорожного движения"</t>
  </si>
  <si>
    <t>04.2.00.00000</t>
  </si>
  <si>
    <t>Основное мероприятие "Совершенствование процесса обучения детей Правилам дорожного движения"</t>
  </si>
  <si>
    <t>04.2.03.00000</t>
  </si>
  <si>
    <t>Проведение ежегодных конкурсов среди образовательных учреждений на лучшую организацию работы по профилактике БДД</t>
  </si>
  <si>
    <t>04.2.03.2П010</t>
  </si>
  <si>
    <t>Дополнительное образование детей</t>
  </si>
  <si>
    <t>07.03</t>
  </si>
  <si>
    <t>Подпрограмма "Развитие системы дополнительного образования, развитие одарённых детей"</t>
  </si>
  <si>
    <t>02.3.00.00000</t>
  </si>
  <si>
    <t>Основное мероприятие "Предоставление муниципальной услуги "Реализация дополнительных общеразвивающих программ"</t>
  </si>
  <si>
    <t>02.3.01.00000</t>
  </si>
  <si>
    <t>02.3.01.00110</t>
  </si>
  <si>
    <t>Основное мероприятие "Обеспечение функционирования и содержания учреждений дополнительного образования"</t>
  </si>
  <si>
    <t>02.3.02.00000</t>
  </si>
  <si>
    <t>Подготовка учреждений дополнительного образования к отопительному сезону</t>
  </si>
  <si>
    <t>02.3.02.2E060</t>
  </si>
  <si>
    <t>02.3.02.SP040</t>
  </si>
  <si>
    <t>02.3.02.SP180</t>
  </si>
  <si>
    <t>Молодежная политика</t>
  </si>
  <si>
    <t>07.07</t>
  </si>
  <si>
    <t>Муниципальная программа "Молодежная политика Суксунского городского округа"</t>
  </si>
  <si>
    <t>13.0.00.00000</t>
  </si>
  <si>
    <t>Подпрограмма "Развитие молодежной политики"</t>
  </si>
  <si>
    <t>13.1.00.00000</t>
  </si>
  <si>
    <t>Основное мероприятие "Обеспечение деятельности МБУ "Молодежный центр работы по месту жительства""</t>
  </si>
  <si>
    <t>13.1.01.00000</t>
  </si>
  <si>
    <t>13.1.01.00110</t>
  </si>
  <si>
    <t>Основное мероприятие "Совершенствование инфраструктуры и материально-технической базы для занятий"</t>
  </si>
  <si>
    <t>13.1.02.00000</t>
  </si>
  <si>
    <t>Приобретение оборудования и предметов длительного пользования</t>
  </si>
  <si>
    <t>13.1.02.2М010</t>
  </si>
  <si>
    <t>Подпрограмма "Развитие молодежной активности"</t>
  </si>
  <si>
    <t>13.2.00.00000</t>
  </si>
  <si>
    <t>Основное мероприятие "Пропаганда духовно-нравственного развития и патриотического воспитания молодежи"</t>
  </si>
  <si>
    <t>13.2.01.00000</t>
  </si>
  <si>
    <t>Проведение мероприятий по патриотическому воспитанию молодежи</t>
  </si>
  <si>
    <t>13.2.01.2М040</t>
  </si>
  <si>
    <t>Проведение молодежных акций, мероприятий, направленных на пропаганду государственных символов Российской Федерации</t>
  </si>
  <si>
    <t>13.2.01.2М050</t>
  </si>
  <si>
    <t>Основное мероприятие "Повышение уровня гражданского образования молодежи"</t>
  </si>
  <si>
    <t>13.2.02.00000</t>
  </si>
  <si>
    <t>Проведение мероприятий, информационно-пропагандистской работы, направленных на формирование здорового образа жизни</t>
  </si>
  <si>
    <t>13.2.02.2М060</t>
  </si>
  <si>
    <t>Проведение целевых акций, мероприятий, пропагандирующих семейные ценности</t>
  </si>
  <si>
    <t>13.2.02.2М070</t>
  </si>
  <si>
    <t>Участие в форумных кампаниях различного уровня</t>
  </si>
  <si>
    <t>13.2.02.2М080</t>
  </si>
  <si>
    <t>Основное мероприятие "Вовлечение молодежи в социальную и культурную практику"</t>
  </si>
  <si>
    <t>13.2.03.00000</t>
  </si>
  <si>
    <t>Развитие знаний молодежи о сфере трудовой деятельности, содействие занятости молодежи, организация временной и сезонной занятости молодежи</t>
  </si>
  <si>
    <t>13.2.03.2М090</t>
  </si>
  <si>
    <t>Проведение мероприятий, акций, направленных на развитие добровольчества</t>
  </si>
  <si>
    <t>13.2.03.2М100</t>
  </si>
  <si>
    <t>Проведение мероприятий по повышению социальной активности молодежи</t>
  </si>
  <si>
    <t>13.2.03.2М110</t>
  </si>
  <si>
    <t>Мероприятия по организации оздоровления и отдыха детей</t>
  </si>
  <si>
    <t>92.0.00.2С140</t>
  </si>
  <si>
    <t>Социальное обеспечение и иные выплаты населению</t>
  </si>
  <si>
    <t>300</t>
  </si>
  <si>
    <t>Организация отдыха детей</t>
  </si>
  <si>
    <t>92.0.00.2Я020</t>
  </si>
  <si>
    <t>Другие вопросы в области образования</t>
  </si>
  <si>
    <t>07.09</t>
  </si>
  <si>
    <t>Подпрограмма "Кадры системы образования"</t>
  </si>
  <si>
    <t>02.4.00.00000</t>
  </si>
  <si>
    <t>Основное мероприятие "Кадровая политика"</t>
  </si>
  <si>
    <t>02.4.01.00000</t>
  </si>
  <si>
    <t>Обеспечение организации и проведения районных мероприятий</t>
  </si>
  <si>
    <t>02.4.01.2E070</t>
  </si>
  <si>
    <t>Основное мероприятие "Закрепление педагогического кадрового потенциала в территории"</t>
  </si>
  <si>
    <t>02.4.02.00000</t>
  </si>
  <si>
    <t>Предоставления частичной денежной компенсации педагогическим работникам образовательных организаций Суксунского городского округа</t>
  </si>
  <si>
    <t>02.4.02.2E080</t>
  </si>
  <si>
    <t>Подпрограмма "Обеспечение реализации Программы и прочие мероприятия в области образования"</t>
  </si>
  <si>
    <t>02.5.00.00000</t>
  </si>
  <si>
    <t>Основное мероприятие "Обеспечение выполнения полномочий в сфере образования"</t>
  </si>
  <si>
    <t>02.5.01.00000</t>
  </si>
  <si>
    <t>02.5.01.00030</t>
  </si>
  <si>
    <t>Подвоз экспертов предметных комиссий для проверки работ учащихся ГИА в пункт первичной обработки информации</t>
  </si>
  <si>
    <t>02.5.01.2E090</t>
  </si>
  <si>
    <t>Основное мероприятие "Поддержка развития детско-юношеского патриотического движения"</t>
  </si>
  <si>
    <t>02.5.02.00000</t>
  </si>
  <si>
    <t>Поддержка развития местного отделения Всероссийского детско-юношеского военно-патриотического движения "ЮНАРМИЯ"</t>
  </si>
  <si>
    <t>02.5.02.2E100</t>
  </si>
  <si>
    <t>02.5.03.00000</t>
  </si>
  <si>
    <t>02.5.03.2Н020</t>
  </si>
  <si>
    <t>КУЛЬТУРА, КИНЕМАТОГРАФИЯ</t>
  </si>
  <si>
    <t>08.00</t>
  </si>
  <si>
    <t>Культура</t>
  </si>
  <si>
    <t>08.01</t>
  </si>
  <si>
    <t>Муниципальная программа "Культура Суксунского городского округа"</t>
  </si>
  <si>
    <t>03.0.00.00000</t>
  </si>
  <si>
    <t>Подпрограмма "Развитие сферы культуры"</t>
  </si>
  <si>
    <t>03.1.00.00000</t>
  </si>
  <si>
    <t>Основное мероприятие "Обеспечение деятельности муниципальных учреждений культуры Суксунского городского округа"</t>
  </si>
  <si>
    <t>03.1.01.00000</t>
  </si>
  <si>
    <t>03.1.01.00110</t>
  </si>
  <si>
    <t>Основное мероприятие "Совершенствование инфраструктуры и модернизация материально-технической базы учреждений культуры"</t>
  </si>
  <si>
    <t>03.1.03.00000</t>
  </si>
  <si>
    <t>03.1.03.2A030</t>
  </si>
  <si>
    <t>Комплектование библиотечного фонда</t>
  </si>
  <si>
    <t>03.1.03.2A050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</si>
  <si>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</si>
  <si>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03.1.03.L4670</t>
  </si>
  <si>
    <t>03.1.03.SP040</t>
  </si>
  <si>
    <t>Основное мероприятие "Участие в реализации мероприятий, направленных на развитие преобразованных муниципальных образований"</t>
  </si>
  <si>
    <t>03.1.04.00000</t>
  </si>
  <si>
    <t>Участие в реализации мероприятий, направленных на развитие преобразованных муниципальных образований</t>
  </si>
  <si>
    <t>03.1.04.SP180</t>
  </si>
  <si>
    <t>Подпрограмма "Искусство"</t>
  </si>
  <si>
    <t>03.2.00.00000</t>
  </si>
  <si>
    <t>Основное мероприятие "Организация мероприятий различного уровня, способствующих формированию культурных ценностей населения"</t>
  </si>
  <si>
    <t>03.2.01.00000</t>
  </si>
  <si>
    <t>Организация и проведение праздников, конкурсов, мероприятий, фестивалей различного уровня на территории Суксунского городского округа</t>
  </si>
  <si>
    <t>03.2.01.2A060</t>
  </si>
  <si>
    <t>Основное мероприятие "Поддержка и развитие творческих коллективов и объединений учреждений культуры"</t>
  </si>
  <si>
    <t>03.2.02.00000</t>
  </si>
  <si>
    <t>Участие творческих коллективов, объединений, солистов в конкурсах и фестивалях различного уровня</t>
  </si>
  <si>
    <t>03.2.02.2A080</t>
  </si>
  <si>
    <t>СОЦИАЛЬНАЯ ПОЛИТИКА</t>
  </si>
  <si>
    <t>10.00</t>
  </si>
  <si>
    <t>Пенсионное обеспечение</t>
  </si>
  <si>
    <t>10.01</t>
  </si>
  <si>
    <t>Пенсии за выслугу лет лицам, замещающим муниципальные должности муниципального образования, муниципальным служащим</t>
  </si>
  <si>
    <t>92.0.00.70010</t>
  </si>
  <si>
    <t>Социальное обеспечение населения</t>
  </si>
  <si>
    <t>10.03</t>
  </si>
  <si>
    <t>Основное мероприятие "Предоставление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</si>
  <si>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02.5.04.00000</t>
  </si>
  <si>
    <t>Предоставление мер социальной поддержки педагогических работников образовательных организаций,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</si>
  <si>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02.5.04.2С170</t>
  </si>
  <si>
    <t>Основное мероприятие "Единовременная премия обучающимся,награжденным знаком отличия Пермского края "Гордость Пермского края"</t>
  </si>
  <si>
    <t>02.5.05.00000</t>
  </si>
  <si>
    <t>Единовременная премия обучающимся, награжденным знаком отличия Пермского края "Гордость Пермского края"</t>
  </si>
  <si>
    <t>02.5.05.2Н440</t>
  </si>
  <si>
    <t>Основное мероприятие "Расселение граждан из непригодного жилищного фонда путем предоставления социальной выплаты, либо путем приобретения жилых помещений для предоставления на условиях договора социального найма"</t>
  </si>
  <si>
    <t>11.1.02.00000</t>
  </si>
  <si>
    <t>Возмещение нотариальных услуг, связанных с расселением граждан из непригодного жилищного фонда, путем предоставления социальной выплаты</t>
  </si>
  <si>
    <t>11.1.02.2Ж010</t>
  </si>
  <si>
    <t>Подпрограмма "Молодая семья"</t>
  </si>
  <si>
    <t>13.3.00.00000</t>
  </si>
  <si>
    <t>Основное мероприятие "Содействие обеспечению молодых семей доступным жильем"</t>
  </si>
  <si>
    <t>13.3.01.00000</t>
  </si>
  <si>
    <t>Обеспечение жильем молодых семей</t>
  </si>
  <si>
    <t>13.3.01.SС020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</si>
  <si>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</si>
  <si>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92.0.00.SС240</t>
  </si>
  <si>
    <t>Охрана семьи и детства</t>
  </si>
  <si>
    <t>10.04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</si>
  <si>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</si>
  <si>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11.4.01.2С080</t>
  </si>
  <si>
    <t>ФИЗИЧЕСКАЯ КУЛЬТУРА И СПОРТ</t>
  </si>
  <si>
    <t>11.00</t>
  </si>
  <si>
    <t>Физическая культура</t>
  </si>
  <si>
    <t>11.01</t>
  </si>
  <si>
    <t>Муниципальная программа "Развитие физической культуры, спорта и формирование здорового образа жизни"</t>
  </si>
  <si>
    <t>01.0.00.00000</t>
  </si>
  <si>
    <t>Подпрограмма "Развитие физической культуры и массового спорта"</t>
  </si>
  <si>
    <t>01.1.00.00000</t>
  </si>
  <si>
    <t>Основное мероприятие "Обеспечение деятельности муниципального учреждения физической культуры и спорта "Физкультурно-оздоровительный комплекс "Лидер""</t>
  </si>
  <si>
    <t>01.1.01.00000</t>
  </si>
  <si>
    <t>01.1.01.00110</t>
  </si>
  <si>
    <t>Основное мероприятие "Организация и проведение мероприятий по вовлечению населения в занятия физической культурой и массовым спортом"</t>
  </si>
  <si>
    <t>01.1.02.00000</t>
  </si>
  <si>
    <t>Организация и проведение соревнований и спортивно-массовых мероприятий различного уровня на территории Суксунского городского округа</t>
  </si>
  <si>
    <t>01.1.02.2С010</t>
  </si>
  <si>
    <t>Организация и проведение мероприятий по выполнению нормативов ВФСК ГТО на территории Суксунского городского округа, а также участие представителей округа в мероприятиях краевого уровня</t>
  </si>
  <si>
    <t>01.1.02.2С020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</si>
  <si>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</si>
  <si>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01.1.03.00000</t>
  </si>
  <si>
    <t>Оснащение спортивных объединений (секций) спортивным оборудованием и инвентарем</t>
  </si>
  <si>
    <t>01.1.03.2С030</t>
  </si>
  <si>
    <t>Подпрограмма "Развитие спорта высших достижений и системы подготовки спортивного резерва"</t>
  </si>
  <si>
    <t>01.2.00.00000</t>
  </si>
  <si>
    <t>Основное мероприятие "Участие в спортивных мероприятиях, обеспечение подготовки спортсменов высокого класса, материально-техническое обеспечение сборных команд Суксунского городского округа"</t>
  </si>
  <si>
    <t>01.2.01.00000</t>
  </si>
  <si>
    <t>Участие спортсменов Суксунского городского округа в соревнованиях различного уровня</t>
  </si>
  <si>
    <t>01.2.01.2С050</t>
  </si>
  <si>
    <t>Приобретение спортивного инвентаря и оборудования для сборных команд Суксунского городского округа</t>
  </si>
  <si>
    <t>01.2.01.2С060</t>
  </si>
  <si>
    <t>Подпрограмма "Развитие физической культуры и спорта для людей с ограниченными возможностями здоровья и людей пенсионного возраста"</t>
  </si>
  <si>
    <t>01.3.00.00000</t>
  </si>
  <si>
    <t>Основное мероприятие "Создание условий для поддержания здорового образа жизни для людей с ОВЗ и людей пенсионного возраста"</t>
  </si>
  <si>
    <t>01.3.01.00000</t>
  </si>
  <si>
    <t>Участие людей с ОВЗ и людей пенсионного возраста в районных, межрайонных, краевых, всероссийских соревнованиях</t>
  </si>
  <si>
    <t>01.3.01.2С090</t>
  </si>
  <si>
    <t>Приобретение спортивного оборудования и инвентаря для людей с ОВЗ и людей пенсионного возраста</t>
  </si>
  <si>
    <t>01.3.01.2С100</t>
  </si>
  <si>
    <t>Основное мероприятие "Организация и проведение физкультурно-оздоровительных и спортивно-массовых мероприятий для людей с ОВЗ и людей пенсионного возраста"</t>
  </si>
  <si>
    <t>01.3.02.00000</t>
  </si>
  <si>
    <t>Проведение физкультурно-оздоровительных и спортивно-массовых мероприятий для людей пенсионного возраста</t>
  </si>
  <si>
    <t>01.3.02.2С120</t>
  </si>
  <si>
    <t>Массовый спорт</t>
  </si>
  <si>
    <t>11.02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</si>
  <si>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</si>
  <si>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01.1.03.SФ130</t>
  </si>
  <si>
    <t xml:space="preserve">ИТОГО </t>
  </si>
  <si>
    <t>Фактически исполнено</t>
  </si>
  <si>
    <t>% исполнения</t>
  </si>
  <si>
    <t xml:space="preserve">Расходы бюджета Суксунского городского округа за 2021 год по разделам и подразделам, целевым статьям и видам расходов  классификации расходов бюджетов, тыс.рублей </t>
  </si>
  <si>
    <t>Приложение №2</t>
  </si>
  <si>
    <t xml:space="preserve">к Решению Думы </t>
  </si>
  <si>
    <t>Суксунского городского округа</t>
  </si>
  <si>
    <t xml:space="preserve">от       .    .2022 № </t>
  </si>
  <si>
    <t>Утверждено сводной бюджетной росписью</t>
  </si>
  <si>
    <t>Расходы бюджета Суксунского городского округа за 2021 год по ведомственной структуре расходов бюджета, тыс.рублей</t>
  </si>
  <si>
    <t>Вед</t>
  </si>
  <si>
    <t>РЗ,ПР</t>
  </si>
  <si>
    <t>Наименование расходов</t>
  </si>
  <si>
    <t>1</t>
  </si>
  <si>
    <t>2</t>
  </si>
  <si>
    <t>3</t>
  </si>
  <si>
    <t>4</t>
  </si>
  <si>
    <t>5</t>
  </si>
  <si>
    <t>6</t>
  </si>
  <si>
    <t>7</t>
  </si>
  <si>
    <t>610</t>
  </si>
  <si>
    <t>Администрация Суксунского городского округа Пермского края</t>
  </si>
  <si>
    <t>0100</t>
  </si>
  <si>
    <t>0102</t>
  </si>
  <si>
    <t>9100000000</t>
  </si>
  <si>
    <t>9100000050</t>
  </si>
  <si>
    <t>910002P110</t>
  </si>
  <si>
    <t>910005549F</t>
  </si>
  <si>
    <t>0104</t>
  </si>
  <si>
    <t>9100000030</t>
  </si>
  <si>
    <t>910002T060</t>
  </si>
  <si>
    <t>910002К080</t>
  </si>
  <si>
    <t>910002П040</t>
  </si>
  <si>
    <t>910002П060</t>
  </si>
  <si>
    <t>910002С050</t>
  </si>
  <si>
    <t>910002С090</t>
  </si>
  <si>
    <t>910002С250</t>
  </si>
  <si>
    <t>910002У100</t>
  </si>
  <si>
    <t>910002У110</t>
  </si>
  <si>
    <t>0105</t>
  </si>
  <si>
    <t>9100051200</t>
  </si>
  <si>
    <t>0107</t>
  </si>
  <si>
    <t>9200000000</t>
  </si>
  <si>
    <t>920002Я040</t>
  </si>
  <si>
    <t>0113</t>
  </si>
  <si>
    <t>0400000000</t>
  </si>
  <si>
    <t>0410000000</t>
  </si>
  <si>
    <t>0410300000</t>
  </si>
  <si>
    <t>041032П180</t>
  </si>
  <si>
    <t>0700000000</t>
  </si>
  <si>
    <t>0710000000</t>
  </si>
  <si>
    <t>0710100000</t>
  </si>
  <si>
    <t>071012И010</t>
  </si>
  <si>
    <t>071012И050</t>
  </si>
  <si>
    <t>0710200000</t>
  </si>
  <si>
    <t>071022И070</t>
  </si>
  <si>
    <t>071022И090</t>
  </si>
  <si>
    <t>0710300000</t>
  </si>
  <si>
    <t>071032И150</t>
  </si>
  <si>
    <t>0720000000</t>
  </si>
  <si>
    <t>0720100000</t>
  </si>
  <si>
    <t>072012И200</t>
  </si>
  <si>
    <t>072012И210</t>
  </si>
  <si>
    <t>0720200000</t>
  </si>
  <si>
    <t>072022И240</t>
  </si>
  <si>
    <t>072022И270</t>
  </si>
  <si>
    <t>072022И290</t>
  </si>
  <si>
    <t>072022И300</t>
  </si>
  <si>
    <t>0730000000</t>
  </si>
  <si>
    <t>0730100000</t>
  </si>
  <si>
    <t>073012И390</t>
  </si>
  <si>
    <t>073012И400</t>
  </si>
  <si>
    <t>0900000000</t>
  </si>
  <si>
    <t>0920000000</t>
  </si>
  <si>
    <t>0920100000</t>
  </si>
  <si>
    <t>092012В020</t>
  </si>
  <si>
    <t>0920200000</t>
  </si>
  <si>
    <t>092022В030</t>
  </si>
  <si>
    <t>0920300000</t>
  </si>
  <si>
    <t>092032В040</t>
  </si>
  <si>
    <t>092032В050</t>
  </si>
  <si>
    <t>092032В060</t>
  </si>
  <si>
    <t>092032В070</t>
  </si>
  <si>
    <t>0930000000</t>
  </si>
  <si>
    <t>0930100000</t>
  </si>
  <si>
    <t>093012В080</t>
  </si>
  <si>
    <t>0930200000</t>
  </si>
  <si>
    <t>093022В090</t>
  </si>
  <si>
    <t>093022В100</t>
  </si>
  <si>
    <t>9100000040</t>
  </si>
  <si>
    <t>9100000110</t>
  </si>
  <si>
    <t>9100059300</t>
  </si>
  <si>
    <t>920002Я010</t>
  </si>
  <si>
    <t>920002Я030</t>
  </si>
  <si>
    <t>920002Я060</t>
  </si>
  <si>
    <t>9200054690</t>
  </si>
  <si>
    <t>92000SP180</t>
  </si>
  <si>
    <t>0200</t>
  </si>
  <si>
    <t>0203</t>
  </si>
  <si>
    <t>9100051180</t>
  </si>
  <si>
    <t>0300</t>
  </si>
  <si>
    <t>0310</t>
  </si>
  <si>
    <t>0430000000</t>
  </si>
  <si>
    <t>0430200000</t>
  </si>
  <si>
    <t>043022П170</t>
  </si>
  <si>
    <t>0430300000</t>
  </si>
  <si>
    <t>043032П030</t>
  </si>
  <si>
    <t>043032П180</t>
  </si>
  <si>
    <t>0440000000</t>
  </si>
  <si>
    <t>0440100000</t>
  </si>
  <si>
    <t>044012П050</t>
  </si>
  <si>
    <t>0440200000</t>
  </si>
  <si>
    <t>044022П060</t>
  </si>
  <si>
    <t>0440300000</t>
  </si>
  <si>
    <t>044032П080</t>
  </si>
  <si>
    <t>0440400000</t>
  </si>
  <si>
    <t>044042П100</t>
  </si>
  <si>
    <t>0450000000</t>
  </si>
  <si>
    <t>0450200000</t>
  </si>
  <si>
    <t>045022П130</t>
  </si>
  <si>
    <t>045022П140</t>
  </si>
  <si>
    <t>045022П160</t>
  </si>
  <si>
    <t>0460000000</t>
  </si>
  <si>
    <t>0460100000</t>
  </si>
  <si>
    <t>0460100110</t>
  </si>
  <si>
    <t>0314</t>
  </si>
  <si>
    <t>0410100000</t>
  </si>
  <si>
    <t>04101SП150</t>
  </si>
  <si>
    <t>0410200000</t>
  </si>
  <si>
    <t>04102SП020</t>
  </si>
  <si>
    <t>0400</t>
  </si>
  <si>
    <t>0405</t>
  </si>
  <si>
    <t>1200000000</t>
  </si>
  <si>
    <t>1210000000</t>
  </si>
  <si>
    <t>1210100000</t>
  </si>
  <si>
    <t>121012Б040</t>
  </si>
  <si>
    <t>121012У090</t>
  </si>
  <si>
    <t>0406</t>
  </si>
  <si>
    <t>0600000000</t>
  </si>
  <si>
    <t>0610000000</t>
  </si>
  <si>
    <t>0610400000</t>
  </si>
  <si>
    <t>061042Д070</t>
  </si>
  <si>
    <t>0408</t>
  </si>
  <si>
    <t>1220000000</t>
  </si>
  <si>
    <t>1220200000</t>
  </si>
  <si>
    <t>122022Б150</t>
  </si>
  <si>
    <t>0409</t>
  </si>
  <si>
    <t>1000000000</t>
  </si>
  <si>
    <t>1010000000</t>
  </si>
  <si>
    <t>1010100000</t>
  </si>
  <si>
    <t>101012К010</t>
  </si>
  <si>
    <t>10101SЖ090</t>
  </si>
  <si>
    <t>101F200000</t>
  </si>
  <si>
    <t>101F255550</t>
  </si>
  <si>
    <t>0412</t>
  </si>
  <si>
    <t>0500000000</t>
  </si>
  <si>
    <t>0520000000</t>
  </si>
  <si>
    <t>0520100000</t>
  </si>
  <si>
    <t>052012Г010</t>
  </si>
  <si>
    <t>0720300000</t>
  </si>
  <si>
    <t>072032И310</t>
  </si>
  <si>
    <t>07301SЖ420</t>
  </si>
  <si>
    <t>0500</t>
  </si>
  <si>
    <t>0501</t>
  </si>
  <si>
    <t>071032И160</t>
  </si>
  <si>
    <t>071032И180</t>
  </si>
  <si>
    <t>1100000000</t>
  </si>
  <si>
    <t>1110000000</t>
  </si>
  <si>
    <t>1110100000</t>
  </si>
  <si>
    <t>11101SЖ160</t>
  </si>
  <si>
    <t>1140000000</t>
  </si>
  <si>
    <t>1140100000</t>
  </si>
  <si>
    <t>114012С070</t>
  </si>
  <si>
    <t>0502</t>
  </si>
  <si>
    <t>0610300000</t>
  </si>
  <si>
    <t>06103SЖ520</t>
  </si>
  <si>
    <t>Возмещение экономически обоснованного размера убытков по возмещению экономически обоснованного размера убытков теплоснабжающих организаций, связанных со сверхнормативным потреблением топливно-энергетических ресурсов при производстве тепловой энергии для предоставления коммунальных услуг по отоплению и (или) горячему водоснабжению населению и объектам социальной сферы, в целях обеспечения устойчивого функционирования таких организаций и охраны здоровья граждан</t>
  </si>
  <si>
    <t>12101SЖ660</t>
  </si>
  <si>
    <t>122022Б170</t>
  </si>
  <si>
    <t>0503</t>
  </si>
  <si>
    <t>0910000000</t>
  </si>
  <si>
    <t>0910100000</t>
  </si>
  <si>
    <t>09101SP060</t>
  </si>
  <si>
    <t>09101SP080</t>
  </si>
  <si>
    <t>121012Б010</t>
  </si>
  <si>
    <t>121012Б020</t>
  </si>
  <si>
    <t>121012Б030</t>
  </si>
  <si>
    <t>121012Б050</t>
  </si>
  <si>
    <t>121012Б060</t>
  </si>
  <si>
    <t>121012Б070</t>
  </si>
  <si>
    <t>121012Б080</t>
  </si>
  <si>
    <t>121012Б110</t>
  </si>
  <si>
    <t>121012Б120</t>
  </si>
  <si>
    <t>1210200000</t>
  </si>
  <si>
    <t>12102L5765</t>
  </si>
  <si>
    <t>1220100000</t>
  </si>
  <si>
    <t>122012Б130</t>
  </si>
  <si>
    <t>122012Б140</t>
  </si>
  <si>
    <t>0505</t>
  </si>
  <si>
    <t>1230000000</t>
  </si>
  <si>
    <t>1230100000</t>
  </si>
  <si>
    <t>1230100110</t>
  </si>
  <si>
    <t>0700</t>
  </si>
  <si>
    <t>0707</t>
  </si>
  <si>
    <t>1300000000</t>
  </si>
  <si>
    <t>1310000000</t>
  </si>
  <si>
    <t>1310100000</t>
  </si>
  <si>
    <t>1310100110</t>
  </si>
  <si>
    <t>1310200000</t>
  </si>
  <si>
    <t>131022М010</t>
  </si>
  <si>
    <t>1320000000</t>
  </si>
  <si>
    <t>1320100000</t>
  </si>
  <si>
    <t>132012М040</t>
  </si>
  <si>
    <t>132012М050</t>
  </si>
  <si>
    <t>1320200000</t>
  </si>
  <si>
    <t>132022М060</t>
  </si>
  <si>
    <t>132022М070</t>
  </si>
  <si>
    <t>132022М080</t>
  </si>
  <si>
    <t>1320300000</t>
  </si>
  <si>
    <t>132032М090</t>
  </si>
  <si>
    <t>132032М100</t>
  </si>
  <si>
    <t>132032М110</t>
  </si>
  <si>
    <t>920002Я020</t>
  </si>
  <si>
    <t>0800</t>
  </si>
  <si>
    <t>0801</t>
  </si>
  <si>
    <t>0300000000</t>
  </si>
  <si>
    <t>0310000000</t>
  </si>
  <si>
    <t>0310100000</t>
  </si>
  <si>
    <t>0310100110</t>
  </si>
  <si>
    <t>0310300000</t>
  </si>
  <si>
    <t>031032A030</t>
  </si>
  <si>
    <t>031032A050</t>
  </si>
  <si>
    <t>03103L4670</t>
  </si>
  <si>
    <t>03103SP040</t>
  </si>
  <si>
    <t>0310400000</t>
  </si>
  <si>
    <t>03104SP180</t>
  </si>
  <si>
    <t>0320000000</t>
  </si>
  <si>
    <t>0320100000</t>
  </si>
  <si>
    <t>032012A060</t>
  </si>
  <si>
    <t>0320200000</t>
  </si>
  <si>
    <t>032022A080</t>
  </si>
  <si>
    <t>1000</t>
  </si>
  <si>
    <t>1001</t>
  </si>
  <si>
    <t>9200070010</t>
  </si>
  <si>
    <t>1003</t>
  </si>
  <si>
    <t>1110200000</t>
  </si>
  <si>
    <t>111022Ж010</t>
  </si>
  <si>
    <t>1330000000</t>
  </si>
  <si>
    <t>1330100000</t>
  </si>
  <si>
    <t>13301SС020</t>
  </si>
  <si>
    <t>1004</t>
  </si>
  <si>
    <t>114012С080</t>
  </si>
  <si>
    <t>1100</t>
  </si>
  <si>
    <t>1101</t>
  </si>
  <si>
    <t>0100000000</t>
  </si>
  <si>
    <t>0110000000</t>
  </si>
  <si>
    <t>0110100000</t>
  </si>
  <si>
    <t>0110100110</t>
  </si>
  <si>
    <t>0110200000</t>
  </si>
  <si>
    <t>011022С010</t>
  </si>
  <si>
    <t>011022С020</t>
  </si>
  <si>
    <t>0110300000</t>
  </si>
  <si>
    <t>011032С030</t>
  </si>
  <si>
    <t>0120000000</t>
  </si>
  <si>
    <t>0120100000</t>
  </si>
  <si>
    <t>012012С050</t>
  </si>
  <si>
    <t>012012С060</t>
  </si>
  <si>
    <t>0130000000</t>
  </si>
  <si>
    <t>0130100000</t>
  </si>
  <si>
    <t>013012С090</t>
  </si>
  <si>
    <t>013012С100</t>
  </si>
  <si>
    <t>0130200000</t>
  </si>
  <si>
    <t>013022С120</t>
  </si>
  <si>
    <t>620</t>
  </si>
  <si>
    <t>Управление образования Администрации Суксунского городского округа Пермского края</t>
  </si>
  <si>
    <t>0600</t>
  </si>
  <si>
    <t>0603</t>
  </si>
  <si>
    <t>0620000000</t>
  </si>
  <si>
    <t>0620200000</t>
  </si>
  <si>
    <t>062022Д090</t>
  </si>
  <si>
    <t>062022Д100</t>
  </si>
  <si>
    <t>062022Д110</t>
  </si>
  <si>
    <t>0701</t>
  </si>
  <si>
    <t>0200000000</t>
  </si>
  <si>
    <t>0210000000</t>
  </si>
  <si>
    <t>0210100000</t>
  </si>
  <si>
    <t>0210100110</t>
  </si>
  <si>
    <t>0210200000</t>
  </si>
  <si>
    <t>021022E020</t>
  </si>
  <si>
    <t>02102SP040</t>
  </si>
  <si>
    <t>0210300000</t>
  </si>
  <si>
    <t>021032Н020</t>
  </si>
  <si>
    <t>0210400000</t>
  </si>
  <si>
    <t>021042Н420</t>
  </si>
  <si>
    <t>0702</t>
  </si>
  <si>
    <t>0220000000</t>
  </si>
  <si>
    <t>0220100000</t>
  </si>
  <si>
    <t>0220100110</t>
  </si>
  <si>
    <t>0220200000</t>
  </si>
  <si>
    <t>022022E040</t>
  </si>
  <si>
    <t>022022E050</t>
  </si>
  <si>
    <t>02202SP040</t>
  </si>
  <si>
    <t>02202SP180</t>
  </si>
  <si>
    <t>0220300000</t>
  </si>
  <si>
    <t>022032Н020</t>
  </si>
  <si>
    <t>0220400000</t>
  </si>
  <si>
    <t>02204SН040</t>
  </si>
  <si>
    <t>0220500000</t>
  </si>
  <si>
    <t>0220553030</t>
  </si>
  <si>
    <t>02205L3040</t>
  </si>
  <si>
    <t>0420000000</t>
  </si>
  <si>
    <t>0420300000</t>
  </si>
  <si>
    <t>042032П010</t>
  </si>
  <si>
    <t>0703</t>
  </si>
  <si>
    <t>0230000000</t>
  </si>
  <si>
    <t>0230100000</t>
  </si>
  <si>
    <t>0230100110</t>
  </si>
  <si>
    <t>0230200000</t>
  </si>
  <si>
    <t>023022E060</t>
  </si>
  <si>
    <t>02302SP040</t>
  </si>
  <si>
    <t>02302SP180</t>
  </si>
  <si>
    <t>920002С140</t>
  </si>
  <si>
    <t>0709</t>
  </si>
  <si>
    <t>0240000000</t>
  </si>
  <si>
    <t>0240100000</t>
  </si>
  <si>
    <t>024012E070</t>
  </si>
  <si>
    <t>0240200000</t>
  </si>
  <si>
    <t>024022E080</t>
  </si>
  <si>
    <t>0250000000</t>
  </si>
  <si>
    <t>0250100000</t>
  </si>
  <si>
    <t>0250100030</t>
  </si>
  <si>
    <t>025012E090</t>
  </si>
  <si>
    <t>0250200000</t>
  </si>
  <si>
    <t>025022E100</t>
  </si>
  <si>
    <t>0250300000</t>
  </si>
  <si>
    <t>025032Н020</t>
  </si>
  <si>
    <t>0250400000</t>
  </si>
  <si>
    <t>025042С170</t>
  </si>
  <si>
    <t>0250500000</t>
  </si>
  <si>
    <t>025052Н440</t>
  </si>
  <si>
    <t>92000SС240</t>
  </si>
  <si>
    <t>1102</t>
  </si>
  <si>
    <t>01103SФ130</t>
  </si>
  <si>
    <t>630</t>
  </si>
  <si>
    <t>Управление капитального строительства Администрации Суксунского городского округа Пермского края</t>
  </si>
  <si>
    <t>920002Я050</t>
  </si>
  <si>
    <t>0401</t>
  </si>
  <si>
    <t>0630000000</t>
  </si>
  <si>
    <t>0630100000</t>
  </si>
  <si>
    <t>0630100030</t>
  </si>
  <si>
    <t>0610200000</t>
  </si>
  <si>
    <t>061022Д010</t>
  </si>
  <si>
    <t>061022Д020</t>
  </si>
  <si>
    <t>061022Д030</t>
  </si>
  <si>
    <t>06102ST040</t>
  </si>
  <si>
    <t>071022И140</t>
  </si>
  <si>
    <t>061032Д040</t>
  </si>
  <si>
    <t>061032Д050</t>
  </si>
  <si>
    <t>061032Д060</t>
  </si>
  <si>
    <t>06103SP180</t>
  </si>
  <si>
    <t>06103SЖ330</t>
  </si>
  <si>
    <t>640</t>
  </si>
  <si>
    <t>Контрольно-счетная палата Суксунского городского округа Пермского края</t>
  </si>
  <si>
    <t>0106</t>
  </si>
  <si>
    <t>9100000010</t>
  </si>
  <si>
    <t>650</t>
  </si>
  <si>
    <t>Дума Суксунского городского округа</t>
  </si>
  <si>
    <t>0103</t>
  </si>
  <si>
    <t>9100000020</t>
  </si>
  <si>
    <t>680</t>
  </si>
  <si>
    <t>Финансовое управление Администрации Суксунского городского округа Пермского края</t>
  </si>
  <si>
    <t>0800000000</t>
  </si>
  <si>
    <t>0840000000</t>
  </si>
  <si>
    <t>0840100000</t>
  </si>
  <si>
    <t>0840100030</t>
  </si>
  <si>
    <t>0111</t>
  </si>
  <si>
    <t>0810000000</t>
  </si>
  <si>
    <t>0810100000</t>
  </si>
  <si>
    <t>081012Ф010</t>
  </si>
  <si>
    <t>Всего расходов</t>
  </si>
  <si>
    <t>Расходы бюджета Суксунского городского округа за 2021 год по целевым статьям (муниципальным программам и непрограммным направлениям деятельности), группам видов расходов классификации расходов бюджетов, тыс.рублей</t>
  </si>
  <si>
    <t>Приложение № 5</t>
  </si>
  <si>
    <t xml:space="preserve">к решению Думы Суксунского </t>
  </si>
  <si>
    <t>городского округа</t>
  </si>
  <si>
    <t xml:space="preserve">Код бюджетной классификации </t>
  </si>
  <si>
    <t>Наименование показателя</t>
  </si>
  <si>
    <t xml:space="preserve">администратора источника финансирования </t>
  </si>
  <si>
    <t>источника финансирования дефицитов бюджетов</t>
  </si>
  <si>
    <t>Финансовое управление Администрации Суксунского городского округа</t>
  </si>
  <si>
    <t>01 00 00 00 00 0000 000</t>
  </si>
  <si>
    <t>ИСТОЧНИКИ ВНУТРЕННЕГО ФИНАНСИРОВАНИЯ ДЕФИЦИТА БЮДЖЕТА</t>
  </si>
  <si>
    <t>01 06 00 00 00 0000 000</t>
  </si>
  <si>
    <t>Иные 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</si>
  <si>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</si>
  <si>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</si>
  <si>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</si>
  <si>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</si>
  <si>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</si>
  <si>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 остатков средств бюджетов</t>
  </si>
  <si>
    <t>01 05 02 01 00 0000 510</t>
  </si>
  <si>
    <t>01 05 02 01 04 0000 510</t>
  </si>
  <si>
    <t>Увеличение  прочих остатков денежных средств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</si>
  <si>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</si>
  <si>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</si>
  <si>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</si>
  <si>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 остатков средств бюджетов</t>
  </si>
  <si>
    <t>01 05 02 01 00 0000 610</t>
  </si>
  <si>
    <t>Уменьшение прочих  остатков денежных  средств бюджетов</t>
  </si>
  <si>
    <t>01 05 02 01 04 0000 610</t>
  </si>
  <si>
    <t>Уменьшение прочих остатков денежных средств бюджетов городских округов</t>
  </si>
  <si>
    <t>Приложение № 6</t>
  </si>
  <si>
    <t>№ п/п</t>
  </si>
  <si>
    <t>Наименование муниципальной программы, непрограммного мероприятия, направления расходов</t>
  </si>
  <si>
    <t>Протяженность автомобильных дорог</t>
  </si>
  <si>
    <t xml:space="preserve">фактически отремонтированных, км. </t>
  </si>
  <si>
    <t>Всего</t>
  </si>
  <si>
    <t>1.</t>
  </si>
  <si>
    <t>Муниципальная программа «Создание комфортной среды проживания в Суксунском городском округе»</t>
  </si>
  <si>
    <t>в том числе:</t>
  </si>
  <si>
    <t>1.1.</t>
  </si>
  <si>
    <t xml:space="preserve">Содержание  автомобильных дорог местного значения </t>
  </si>
  <si>
    <t>1.2.</t>
  </si>
  <si>
    <t>Ремонт автомобильных дорог общего пользования местного значения</t>
  </si>
  <si>
    <t>из них</t>
  </si>
  <si>
    <t>1.3.</t>
  </si>
  <si>
    <t>Ремонт автомобильных дорог общего пользования местного значения в рамках софинансирования мероприятий с субсидиями из бюджета Пермского края, в том числе пообъектно: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</si>
  <si>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</si>
  <si>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</si>
  <si>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</si>
  <si>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</si>
  <si>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</si>
  <si>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</si>
  <si>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</si>
  <si>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</si>
  <si>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</si>
  <si>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</si>
  <si>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</t>
  </si>
  <si>
    <t>1.3.12.</t>
  </si>
  <si>
    <t>1.3.13.</t>
  </si>
  <si>
    <t>1.3.14.</t>
  </si>
  <si>
    <t>1.3.15.</t>
  </si>
  <si>
    <t>1.3.16.</t>
  </si>
  <si>
    <t>1.3.17.</t>
  </si>
  <si>
    <t>1.3.18.</t>
  </si>
  <si>
    <t>Ремонт участка дороги Ключи-Агафонково (съезд к федеральной трассе "Пермь-Екатеринбург")</t>
  </si>
  <si>
    <t>1.4.</t>
  </si>
  <si>
    <t>2.</t>
  </si>
  <si>
    <t>Муниципальная программа «Формирование комфортной городской среды Суксунского городского округа»</t>
  </si>
  <si>
    <t>2.1.</t>
  </si>
  <si>
    <t>ремонт дворовых территорий многоквартирных домов, проездов к дворовым территориям многоквартирных домов</t>
  </si>
  <si>
    <t>ВСЕГО</t>
  </si>
  <si>
    <t>Источники финансирования дефицита бюджета Суксунского городского округа за 2021 год по кодам классификации источников финансирования дефицитов бюджетов, тыс.рублей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</si>
  <si>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</si>
  <si>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Единый налог на вмененный доход для отдельных видов деятельности</t>
  </si>
  <si>
    <t>Единый сельскохозяйственный налог</t>
  </si>
  <si>
    <t>Транспортный налог с организаций</t>
  </si>
  <si>
    <t>Транспортный налог с физических лиц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</si>
  <si>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</si>
  <si>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</si>
  <si>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</si>
  <si>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</si>
  <si>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</si>
  <si>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сбросы загрязняющих веществ в водные объекты</t>
  </si>
  <si>
    <t>Прочие доходы от компенсации затрат бюджетов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</si>
  <si>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</si>
  <si>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</si>
  <si>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</si>
  <si>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</si>
  <si>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</si>
  <si>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</si>
  <si>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</si>
  <si>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</si>
  <si>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</si>
  <si>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</si>
  <si>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</si>
  <si>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</si>
  <si>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</si>
  <si>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</si>
  <si>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</si>
  <si>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</si>
  <si>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</si>
  <si>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</si>
  <si>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</si>
  <si>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Средства самообложения граждан, зачисляемые в бюджеты городских округов</t>
  </si>
  <si>
    <t>Инициативные платежи, зачисляемые в бюджеты городских округов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</si>
  <si>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</si>
  <si>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</si>
  <si>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Дотации (гранты) бюджетам городских округов за достижение показателей деятельности органов местного самоуправления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</si>
  <si>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</si>
  <si>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</si>
  <si>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</si>
  <si>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обеспечение комплексного развития сельских территорий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</si>
  <si>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</si>
  <si>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</si>
  <si>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</si>
  <si>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</si>
  <si>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</si>
  <si>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проведение Всероссийской переписи населения 2020 года</t>
  </si>
  <si>
    <t>Субвенции бюджетам городских округов на государственную регистрацию актов гражданского состояния</t>
  </si>
  <si>
    <t>Прочие субвенции бюджетам городских округов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</si>
  <si>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</si>
  <si>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городских округов</t>
  </si>
  <si>
    <t>Доходы бюджетов городских округов от возврата автономными учреждениями остатков субсидий прошлых лет</t>
  </si>
  <si>
    <t>Приложение № 1</t>
  </si>
  <si>
    <t xml:space="preserve">от      .    .2022 № </t>
  </si>
  <si>
    <t xml:space="preserve">от   .     .2022 № </t>
  </si>
  <si>
    <t>Ремонт автомобильных дорог в п. Суксун: ул. Братьев Чулковых; ул. Володарского (от пер. Володарского до ул. Халтурина); пер. Володарского (от ул. Советская до ул. Володарского); ул. Степана Разина (от ул. Колхозная до д. 22 по ул. Степана Разина); ул. Механизаторов (от ул. Плеханова до ул. Южная)</t>
  </si>
  <si>
    <t>Ремонт автомобильной дороги: по ул. Комсомольская от ул. Колхозная до ул. Южная в п. Суксун</t>
  </si>
  <si>
    <t>Ремонт автомобильной дороги Суксун-Киселево км 001+400-км 002+200</t>
  </si>
  <si>
    <t>Ремонт автомобильной дороги по ул. Центральная от ул.Верхнесызганская до ул. Молодежная в д. Сызганка</t>
  </si>
  <si>
    <t>Ремонт автомобильных дорог в с. Ключи: ул. Механизаторов, от д. 1а до д. 96 по ул. Золина; 
в с.Торговище: ул. Северная, от д. 26 а до д. 1</t>
  </si>
  <si>
    <t>Ремонт автомобильной дороги Суксун-Сивково км 001+830 - км 002+425, км 003+371 - км 004+171</t>
  </si>
  <si>
    <t>Ремонт автомобильной дороги "Суксун-Поедуги-Сызганка" (участок Поедуги-Сызганка) км 015+900 - км 017+900</t>
  </si>
  <si>
    <t>Ремонт автомобильной дороги "Пермь-Екатеринбург" - Ковалево км 000+000 - км 002+310</t>
  </si>
  <si>
    <t>Ремонт автомобильной дороги "Ключи-Агафонково" (уч. Тис-Агафонково) км 020+009 - км 021+500, км 023+500 - км 024+000</t>
  </si>
  <si>
    <t>Ремонт автомобильной дороги ул.Северная в п.Суксун, км 0+000-км 1+210</t>
  </si>
  <si>
    <t>Ремонт автомобильной дороги Шахарово-Брехово (уч. Ключи-Брехово), км 004+670 - км 004+910, тротуара, км 004+860 - км 005+160</t>
  </si>
  <si>
    <t>Ремонт автомобильной дороги по ул. Капчагайская от ул. Первомайская до ул. Молодежная в с. Сабарка</t>
  </si>
  <si>
    <t>Ремонт автомобильной дороги по ул. Подгорная от ул. Советинская до д. 23 в с. Советная</t>
  </si>
  <si>
    <t>Ремонт автомобильной дороги Суксун-Поедуги-Журавли, км 002+570 - км 004+ 250</t>
  </si>
  <si>
    <t>Ремонт автомобильной дороги Суксун-Шахарово, км 002+064 - км 002+500, км 003+542 - км 003+893, км 004+476 - км 004+614, км 004+754 - км 005+829</t>
  </si>
  <si>
    <t>Ремонт автомобильной дороги «Суксун-Поедуги-Сызганка» (уч. Суксун-Поедуги) км 003+236 - км 005+510</t>
  </si>
  <si>
    <t>Ремонт участков автомобильных дорог по ул.Заречная ПК- 0+00- ПК- 9+23 и ул.Ф.В. Рогожникова от д.1 до д.26 в д.Поедуги</t>
  </si>
  <si>
    <t>Расходы муниципального дорожного фонда Суксунского городского округа за 2021 год, тыс.рублей</t>
  </si>
  <si>
    <t xml:space="preserve">углубление дна р.Ручей д.Шахарово </t>
  </si>
  <si>
    <t>ремонт водопроводной трубы в д.Поедуги</t>
  </si>
  <si>
    <t>устройство пандуса и тротуара по ул.Колхозная в п.Суксун</t>
  </si>
  <si>
    <t xml:space="preserve">Мероприятия по обеспечению безопасности дорожного движения </t>
  </si>
  <si>
    <t xml:space="preserve">ремонт автомобильной дороги на кладбище в с.Ключи </t>
  </si>
  <si>
    <t>ремонт автомобильной дороги Бор-Ярушино</t>
  </si>
  <si>
    <t>ремонт водопроводной трубы на автомобильной дороге Тохтарёво-Пеганово</t>
  </si>
  <si>
    <t>ремонт автомобильной дороги КлючиАгафонково</t>
  </si>
  <si>
    <t>ремонт автомобильной дороги Суксун-Сивково</t>
  </si>
  <si>
    <t>ремонт автомобильной дороги по ул. Халтурина п.Суксун</t>
  </si>
  <si>
    <t>ремонт водопроводной трубы по ул. Одина д.Шахарово</t>
  </si>
  <si>
    <t>ремонт автомобильной дороги в п.Суксун по ул.Доктора Щербакова</t>
  </si>
  <si>
    <t>мероприятия за счет образовавшейся экономии</t>
  </si>
  <si>
    <t>в том числе за счет средств федерального, краевого бюджета</t>
  </si>
  <si>
    <t>1.395</t>
  </si>
  <si>
    <t>1,21</t>
  </si>
  <si>
    <t>Приложение № 3</t>
  </si>
  <si>
    <t>Приложение № 4</t>
  </si>
  <si>
    <t xml:space="preserve">к Решению Думы Суксунского                                                                                                                                        </t>
  </si>
  <si>
    <t xml:space="preserve">городского округа </t>
  </si>
  <si>
    <t xml:space="preserve">от         .2022 № </t>
  </si>
  <si>
    <t>Доходы бюджета Суксунского городского округа за 2021 год по кодам классификации доходов бюджетов, тыс.рублей</t>
  </si>
  <si>
    <t>Код бюджетной классификации</t>
  </si>
  <si>
    <t>администратора поступлений</t>
  </si>
  <si>
    <t>доходов бюджета Суксунского городского округа</t>
  </si>
  <si>
    <t>048</t>
  </si>
  <si>
    <t>Федеральная служба по надзору в сфере природопользования</t>
  </si>
  <si>
    <t>1 12 01010 01 0000 120</t>
  </si>
  <si>
    <t>Плата за выбросы, загрязняющих веществ в атмосферный воздух стационарными объектами</t>
  </si>
  <si>
    <t>1 12 01030 01 0000 120</t>
  </si>
  <si>
    <t xml:space="preserve"> 1 12 01041 01 0000 120</t>
  </si>
  <si>
    <t xml:space="preserve">Плата за размещение отходов производства </t>
  </si>
  <si>
    <t xml:space="preserve">Федеральное казначейство </t>
  </si>
  <si>
    <t xml:space="preserve"> 1 03 02231 01 0000 110</t>
  </si>
  <si>
    <t>Доходы от уплаты акцизов на дизельное топливо, подлежащие рааспределению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</si>
  <si>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</si>
  <si>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моторные масла для дизельных и (или) карбюраторных (инжекторных) двигателей, подлежащие рааспределению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</si>
  <si>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</si>
  <si>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автомобильный бензин, подлежащие рааспределению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</si>
  <si>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</si>
  <si>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Доходы от уплаты акцизов на прямогонный бензин, подлежащие рааспределению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</si>
  <si>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</si>
  <si>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Федеральная налоговая служба</t>
  </si>
  <si>
    <t xml:space="preserve"> 1 01 02000 01 0000 110</t>
  </si>
  <si>
    <t xml:space="preserve">Налог на доходы физических лиц </t>
  </si>
  <si>
    <t xml:space="preserve"> 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</si>
  <si>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</si>
  <si>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</si>
  <si>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</si>
  <si>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1 01 02030 01 0000 110</t>
  </si>
  <si>
    <t>Налог на доходы физических лиц с доходов, полученными физическими лицами в соответствии со статьей 228 Налогового Кодекса Российской Федерации</t>
  </si>
  <si>
    <t xml:space="preserve">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</si>
  <si>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</si>
  <si>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 xml:space="preserve"> 1 01 02080 01 0000 110</t>
  </si>
  <si>
    <t xml:space="preserve"> 1 05 02010 02 0000 110</t>
  </si>
  <si>
    <t>1 05 03010 01 0000 110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</si>
  <si>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</si>
  <si>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</si>
  <si>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1 06 01020 04 0000 110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</si>
  <si>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</t>
  </si>
  <si>
    <t xml:space="preserve"> 1 06 04011 02 0000 110</t>
  </si>
  <si>
    <t xml:space="preserve"> 1 06 04012 02 0000 110</t>
  </si>
  <si>
    <t>1 06 06032 04 0000 110</t>
  </si>
  <si>
    <t>1 06 06042 04 0000 110</t>
  </si>
  <si>
    <t xml:space="preserve"> 1 08 03010 01 0000 110</t>
  </si>
  <si>
    <t>Государственная пошлина по делам, расматриваемым в судах общей юрисдикции, мировыми судьями (за исключением  Верховного суда Российской Федерации)</t>
  </si>
  <si>
    <t>1 16 10123 01 0041 140</t>
  </si>
  <si>
    <t>1 16 10129 01 0000 140</t>
  </si>
  <si>
    <t>188</t>
  </si>
  <si>
    <t>Министерство внутренних дел Российской Федерации</t>
  </si>
  <si>
    <t xml:space="preserve"> 1 16 10 123 01 0041 140 </t>
  </si>
  <si>
    <t>321</t>
  </si>
  <si>
    <t>Федеральная служба государственной регистрации, кадастра и картографии</t>
  </si>
  <si>
    <t>Администрации Суксунского городского округа Пермского края</t>
  </si>
  <si>
    <t xml:space="preserve"> 1 11 05 012 04 0000 120 </t>
  </si>
  <si>
    <t xml:space="preserve"> 1 11 05 034 04 0000 120 </t>
  </si>
  <si>
    <t xml:space="preserve"> 1 11 09 044 04 0000 120 </t>
  </si>
  <si>
    <t xml:space="preserve"> 1 13 02 994 04 0000 130 </t>
  </si>
  <si>
    <t xml:space="preserve"> 1 14 06 012 04 0000 430 </t>
  </si>
  <si>
    <t xml:space="preserve"> 1 14 06 312 04 0000 430 </t>
  </si>
  <si>
    <t>1 16 01 084 01 0000 140</t>
  </si>
  <si>
    <t xml:space="preserve"> 1 16 02 020 02 0000 140 </t>
  </si>
  <si>
    <t xml:space="preserve"> 1 16 07 010 04 0000 140 </t>
  </si>
  <si>
    <t xml:space="preserve"> 1 16 10 123 01 0000 140 </t>
  </si>
  <si>
    <t>1 17 14 020 04 0000 150</t>
  </si>
  <si>
    <t>1 17 15 020 04 0000 150</t>
  </si>
  <si>
    <t>2 02 16 549 04 0000 150</t>
  </si>
  <si>
    <t xml:space="preserve">2 02 25 467 04 0000 150 </t>
  </si>
  <si>
    <t>2 02 25 555 04 0000 150</t>
  </si>
  <si>
    <t>2 02 25 576 04 0000 150</t>
  </si>
  <si>
    <t xml:space="preserve"> 2 02 29 999 04 0000 150 </t>
  </si>
  <si>
    <t xml:space="preserve"> 2 02 30 024 04 0000 150 </t>
  </si>
  <si>
    <t xml:space="preserve"> 2 02 35 082 04 0000 150 </t>
  </si>
  <si>
    <t xml:space="preserve"> 2 02 35 118 04 0000 150 </t>
  </si>
  <si>
    <t xml:space="preserve"> 2 02 35 120 04 0000 150 </t>
  </si>
  <si>
    <t xml:space="preserve"> 2 02 35 469 04 0000 150 </t>
  </si>
  <si>
    <t xml:space="preserve"> 2 02 35 930 04 0000 150 </t>
  </si>
  <si>
    <t xml:space="preserve"> 2 02 39 999 04 0000 150 </t>
  </si>
  <si>
    <t xml:space="preserve"> 2 02 49 999 04 0000 150 </t>
  </si>
  <si>
    <t>2 18 04020 04 0000 150</t>
  </si>
  <si>
    <t>2 19 60010 04 0000 150</t>
  </si>
  <si>
    <t>Возврат прочих остатков субсидий, субвенций и иных межбюджетных трансфертов, имеющих целевое назначение прошлых лет из бюджетов городских округов</t>
  </si>
  <si>
    <t xml:space="preserve"> 2 02 45 303 04 0000 150 </t>
  </si>
  <si>
    <t>1 16 11 064 01 0000 140</t>
  </si>
  <si>
    <t xml:space="preserve"> 2 02 20 077 04 0000 150 </t>
  </si>
  <si>
    <t>Контрольно - счетная палата Суксунского городского округа</t>
  </si>
  <si>
    <t xml:space="preserve"> 1 16 01 157 01 0000 140 </t>
  </si>
  <si>
    <t xml:space="preserve"> 1 16 10 100 04 0000 140 </t>
  </si>
  <si>
    <t xml:space="preserve">2 02 15 001 04 0000 150 </t>
  </si>
  <si>
    <t xml:space="preserve">2 02 15 002 04 0000 150 </t>
  </si>
  <si>
    <t>811</t>
  </si>
  <si>
    <t>Администрация губернатора Пермского края</t>
  </si>
  <si>
    <t xml:space="preserve"> 1 16 01 053 01 0035 140 </t>
  </si>
  <si>
    <t xml:space="preserve"> 1 16 01 063 01 0023 140 </t>
  </si>
  <si>
    <t xml:space="preserve">1 16 01 063 01 0024 140 </t>
  </si>
  <si>
    <t xml:space="preserve">1 16 01 063 01 0101 140 </t>
  </si>
  <si>
    <t xml:space="preserve">1 16 01 063 01 9000 140 </t>
  </si>
  <si>
    <t xml:space="preserve"> 1 16 01 073 01 0017 140 </t>
  </si>
  <si>
    <t xml:space="preserve"> 1 16 01 203 01 9000 140 </t>
  </si>
  <si>
    <t>815</t>
  </si>
  <si>
    <t>Государственная инспекция по экологии и природопользованию Пермского края</t>
  </si>
  <si>
    <t>816</t>
  </si>
  <si>
    <t>Министерство природных ресурсов, лесного хозяйства и экологии Пермского края</t>
  </si>
  <si>
    <t xml:space="preserve"> 1 16 11 050 01 0000 140 </t>
  </si>
  <si>
    <t>844</t>
  </si>
  <si>
    <t>Инспекция государственного технического надзора Пермского края</t>
  </si>
  <si>
    <t>1 16 10 123 01 0041 140</t>
  </si>
  <si>
    <t>864</t>
  </si>
  <si>
    <t>Министерство территориальной безопасности Пермского края</t>
  </si>
  <si>
    <t>1 16 01 203 01 9000 140</t>
  </si>
  <si>
    <t>886</t>
  </si>
  <si>
    <t xml:space="preserve">Агентство по делам юстиции и мировых судей Пермского края </t>
  </si>
  <si>
    <t xml:space="preserve"> 1 16 01 053 01 9000 140 </t>
  </si>
  <si>
    <t xml:space="preserve"> 1 16 01 063 01 0000 140 </t>
  </si>
  <si>
    <t xml:space="preserve"> 1 16 01 063 01 0008 140 </t>
  </si>
  <si>
    <t xml:space="preserve"> 1 16 01 063 01 0009 140 </t>
  </si>
  <si>
    <t xml:space="preserve"> 1 16 01 063 01 0013 140 </t>
  </si>
  <si>
    <t xml:space="preserve"> 1 16 01 063 01 0091 140 </t>
  </si>
  <si>
    <t xml:space="preserve"> 1 16 01 063 01 0101 140 </t>
  </si>
  <si>
    <t xml:space="preserve"> 1 16 01 073 01 0019 140 </t>
  </si>
  <si>
    <t xml:space="preserve"> 1 16 01 073 01 0027 140 </t>
  </si>
  <si>
    <t xml:space="preserve"> 1 16 01 083 01 0028 140 </t>
  </si>
  <si>
    <t xml:space="preserve"> 1 16 01 083 01 0281 140 </t>
  </si>
  <si>
    <t xml:space="preserve"> 1 16 01 143 01 0002 140 </t>
  </si>
  <si>
    <t xml:space="preserve"> 1 16 01 143 01 9000 140 </t>
  </si>
  <si>
    <t>1 16 01173 01 0007 140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</si>
  <si>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</si>
  <si>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1 16 01173 01 9000 140</t>
  </si>
  <si>
    <t xml:space="preserve"> 1 16 01 193 01 0005 140 </t>
  </si>
  <si>
    <t xml:space="preserve"> 1 16 01 193 01 0013 140 </t>
  </si>
  <si>
    <t xml:space="preserve"> 1 16 01 203 01 0007 140 </t>
  </si>
  <si>
    <t xml:space="preserve"> 1 16 01 203 01 0008 140 </t>
  </si>
  <si>
    <t xml:space="preserve"> 1 16 01 203 01 0010 140 </t>
  </si>
  <si>
    <t xml:space="preserve"> 1 16 01 203 01 0013 140 </t>
  </si>
  <si>
    <t xml:space="preserve"> 1 16 01 203 01 0021 140 </t>
  </si>
  <si>
    <t xml:space="preserve"> 1 16 01 333 01 0016 140 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</si>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</sst>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?"/>
    <numFmt numFmtId="165" formatCode="#,##0.0"/>
    <numFmt numFmtId="166" formatCode="dd/mm/yyyy\ hh:mm"/>
    <numFmt numFmtId="167" formatCode="0.0"/>
    <numFmt numFmtId="168" formatCode="0.0%"/>
  </numFmts>
  <fonts count="7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 Cyr"/>
    </font>
    <font>
      <sz val="12"/>
      <color indexed="8"/>
      <name val="Times New Roman"/>
      <family val="1"/>
      <charset val="204"/>
    </font>
    <font>
      <sz val="8"/>
      <color indexed="8"/>
      <name val="MS Sans Serif"/>
      <family val="2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</font>
    <font>
      <sz val="12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1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1" fillId="2" borderId="1"/>
    <xf numFmtId="0" fontId="17" fillId="2" borderId="1"/>
    <xf numFmtId="0" fontId="14" fillId="2" borderId="1"/>
    <xf numFmtId="0" fontId="27" fillId="2" borderId="1"/>
    <xf numFmtId="0" fontId="27" fillId="2" borderId="1"/>
    <xf numFmtId="0" fontId="11" fillId="2" borderId="1"/>
    <xf numFmtId="0" fontId="3" fillId="2" borderId="1"/>
    <xf numFmtId="0" fontId="36" fillId="4" borderId="1" applyNumberFormat="0" applyBorder="0" applyAlignment="0" applyProtection="0"/>
    <xf numFmtId="0" fontId="36" fillId="5" borderId="1" applyNumberFormat="0" applyBorder="0" applyAlignment="0" applyProtection="0"/>
    <xf numFmtId="0" fontId="36" fillId="6" borderId="1" applyNumberFormat="0" applyBorder="0" applyAlignment="0" applyProtection="0"/>
    <xf numFmtId="0" fontId="36" fillId="7" borderId="1" applyNumberFormat="0" applyBorder="0" applyAlignment="0" applyProtection="0"/>
    <xf numFmtId="0" fontId="36" fillId="8" borderId="1" applyNumberFormat="0" applyBorder="0" applyAlignment="0" applyProtection="0"/>
    <xf numFmtId="0" fontId="36" fillId="9" borderId="1" applyNumberFormat="0" applyBorder="0" applyAlignment="0" applyProtection="0"/>
    <xf numFmtId="0" fontId="36" fillId="10" borderId="1" applyNumberFormat="0" applyBorder="0" applyAlignment="0" applyProtection="0"/>
    <xf numFmtId="0" fontId="36" fillId="5" borderId="1" applyNumberFormat="0" applyBorder="0" applyAlignment="0" applyProtection="0"/>
    <xf numFmtId="0" fontId="36" fillId="11" borderId="1" applyNumberFormat="0" applyBorder="0" applyAlignment="0" applyProtection="0"/>
    <xf numFmtId="0" fontId="36" fillId="12" borderId="1" applyNumberFormat="0" applyBorder="0" applyAlignment="0" applyProtection="0"/>
    <xf numFmtId="0" fontId="36" fillId="10" borderId="1" applyNumberFormat="0" applyBorder="0" applyAlignment="0" applyProtection="0"/>
    <xf numFmtId="0" fontId="36" fillId="13" borderId="1" applyNumberFormat="0" applyBorder="0" applyAlignment="0" applyProtection="0"/>
    <xf numFmtId="0" fontId="37" fillId="10" borderId="1" applyNumberFormat="0" applyBorder="0" applyAlignment="0" applyProtection="0"/>
    <xf numFmtId="0" fontId="37" fillId="5" borderId="1" applyNumberFormat="0" applyBorder="0" applyAlignment="0" applyProtection="0"/>
    <xf numFmtId="0" fontId="37" fillId="11" borderId="1" applyNumberFormat="0" applyBorder="0" applyAlignment="0" applyProtection="0"/>
    <xf numFmtId="0" fontId="37" fillId="12" borderId="1" applyNumberFormat="0" applyBorder="0" applyAlignment="0" applyProtection="0"/>
    <xf numFmtId="0" fontId="37" fillId="10" borderId="1" applyNumberFormat="0" applyBorder="0" applyAlignment="0" applyProtection="0"/>
    <xf numFmtId="0" fontId="37" fillId="13" borderId="1" applyNumberFormat="0" applyBorder="0" applyAlignment="0" applyProtection="0"/>
    <xf numFmtId="0" fontId="38" fillId="14" borderId="1" applyNumberFormat="0" applyBorder="0" applyAlignment="0" applyProtection="0"/>
    <xf numFmtId="0" fontId="39" fillId="15" borderId="1" applyNumberFormat="0" applyBorder="0" applyAlignment="0" applyProtection="0"/>
    <xf numFmtId="0" fontId="39" fillId="16" borderId="1" applyNumberFormat="0" applyBorder="0" applyAlignment="0" applyProtection="0"/>
    <xf numFmtId="0" fontId="38" fillId="17" borderId="1" applyNumberFormat="0" applyBorder="0" applyAlignment="0" applyProtection="0"/>
    <xf numFmtId="0" fontId="38" fillId="18" borderId="1" applyNumberFormat="0" applyBorder="0" applyAlignment="0" applyProtection="0"/>
    <xf numFmtId="0" fontId="39" fillId="19" borderId="1" applyNumberFormat="0" applyBorder="0" applyAlignment="0" applyProtection="0"/>
    <xf numFmtId="0" fontId="39" fillId="20" borderId="1" applyNumberFormat="0" applyBorder="0" applyAlignment="0" applyProtection="0"/>
    <xf numFmtId="0" fontId="38" fillId="21" borderId="1" applyNumberFormat="0" applyBorder="0" applyAlignment="0" applyProtection="0"/>
    <xf numFmtId="0" fontId="38" fillId="21" borderId="1" applyNumberFormat="0" applyBorder="0" applyAlignment="0" applyProtection="0"/>
    <xf numFmtId="0" fontId="39" fillId="22" borderId="1" applyNumberFormat="0" applyBorder="0" applyAlignment="0" applyProtection="0"/>
    <xf numFmtId="0" fontId="39" fillId="23" borderId="1" applyNumberFormat="0" applyBorder="0" applyAlignment="0" applyProtection="0"/>
    <xf numFmtId="0" fontId="38" fillId="24" borderId="1" applyNumberFormat="0" applyBorder="0" applyAlignment="0" applyProtection="0"/>
    <xf numFmtId="0" fontId="38" fillId="25" borderId="1" applyNumberFormat="0" applyBorder="0" applyAlignment="0" applyProtection="0"/>
    <xf numFmtId="0" fontId="38" fillId="26" borderId="1" applyNumberFormat="0" applyBorder="0" applyAlignment="0" applyProtection="0"/>
    <xf numFmtId="0" fontId="39" fillId="23" borderId="1" applyNumberFormat="0" applyBorder="0" applyAlignment="0" applyProtection="0"/>
    <xf numFmtId="0" fontId="39" fillId="24" borderId="1" applyNumberFormat="0" applyBorder="0" applyAlignment="0" applyProtection="0"/>
    <xf numFmtId="0" fontId="38" fillId="24" borderId="1" applyNumberFormat="0" applyBorder="0" applyAlignment="0" applyProtection="0"/>
    <xf numFmtId="0" fontId="38" fillId="27" borderId="1" applyNumberFormat="0" applyBorder="0" applyAlignment="0" applyProtection="0"/>
    <xf numFmtId="0" fontId="38" fillId="28" borderId="1" applyNumberFormat="0" applyBorder="0" applyAlignment="0" applyProtection="0"/>
    <xf numFmtId="0" fontId="39" fillId="15" borderId="1" applyNumberFormat="0" applyBorder="0" applyAlignment="0" applyProtection="0"/>
    <xf numFmtId="0" fontId="39" fillId="16" borderId="1" applyNumberFormat="0" applyBorder="0" applyAlignment="0" applyProtection="0"/>
    <xf numFmtId="0" fontId="38" fillId="16" borderId="1" applyNumberFormat="0" applyBorder="0" applyAlignment="0" applyProtection="0"/>
    <xf numFmtId="0" fontId="38" fillId="29" borderId="1" applyNumberFormat="0" applyBorder="0" applyAlignment="0" applyProtection="0"/>
    <xf numFmtId="0" fontId="38" fillId="30" borderId="1" applyNumberFormat="0" applyBorder="0" applyAlignment="0" applyProtection="0"/>
    <xf numFmtId="0" fontId="39" fillId="31" borderId="1" applyNumberFormat="0" applyBorder="0" applyAlignment="0" applyProtection="0"/>
    <xf numFmtId="0" fontId="39" fillId="20" borderId="1" applyNumberFormat="0" applyBorder="0" applyAlignment="0" applyProtection="0"/>
    <xf numFmtId="0" fontId="38" fillId="32" borderId="1" applyNumberFormat="0" applyBorder="0" applyAlignment="0" applyProtection="0"/>
    <xf numFmtId="0" fontId="38" fillId="33" borderId="1" applyNumberFormat="0" applyBorder="0" applyAlignment="0" applyProtection="0"/>
    <xf numFmtId="0" fontId="40" fillId="20" borderId="1" applyNumberFormat="0" applyBorder="0" applyAlignment="0" applyProtection="0"/>
    <xf numFmtId="0" fontId="41" fillId="34" borderId="8" applyNumberFormat="0" applyAlignment="0" applyProtection="0"/>
    <xf numFmtId="0" fontId="42" fillId="21" borderId="9" applyNumberFormat="0" applyAlignment="0" applyProtection="0"/>
    <xf numFmtId="0" fontId="43" fillId="35" borderId="1" applyNumberFormat="0" applyBorder="0" applyAlignment="0" applyProtection="0"/>
    <xf numFmtId="0" fontId="43" fillId="36" borderId="1" applyNumberFormat="0" applyBorder="0" applyAlignment="0" applyProtection="0"/>
    <xf numFmtId="0" fontId="43" fillId="37" borderId="1" applyNumberFormat="0" applyBorder="0" applyAlignment="0" applyProtection="0"/>
    <xf numFmtId="0" fontId="44" fillId="2" borderId="1" applyNumberFormat="0" applyFill="0" applyBorder="0" applyAlignment="0" applyProtection="0"/>
    <xf numFmtId="0" fontId="45" fillId="38" borderId="1" applyNumberFormat="0" applyBorder="0" applyAlignment="0" applyProtection="0"/>
    <xf numFmtId="0" fontId="46" fillId="2" borderId="10" applyNumberFormat="0" applyFill="0" applyAlignment="0" applyProtection="0"/>
    <xf numFmtId="0" fontId="47" fillId="2" borderId="11" applyNumberFormat="0" applyFill="0" applyAlignment="0" applyProtection="0"/>
    <xf numFmtId="0" fontId="48" fillId="2" borderId="12" applyNumberFormat="0" applyFill="0" applyAlignment="0" applyProtection="0"/>
    <xf numFmtId="0" fontId="48" fillId="2" borderId="1" applyNumberFormat="0" applyFill="0" applyBorder="0" applyAlignment="0" applyProtection="0"/>
    <xf numFmtId="0" fontId="49" fillId="32" borderId="8" applyNumberFormat="0" applyAlignment="0" applyProtection="0"/>
    <xf numFmtId="0" fontId="50" fillId="2" borderId="13" applyNumberFormat="0" applyFill="0" applyAlignment="0" applyProtection="0"/>
    <xf numFmtId="0" fontId="51" fillId="32" borderId="1" applyNumberFormat="0" applyBorder="0" applyAlignment="0" applyProtection="0"/>
    <xf numFmtId="0" fontId="52" fillId="2" borderId="1"/>
    <xf numFmtId="0" fontId="11" fillId="31" borderId="14" applyNumberFormat="0" applyFont="0" applyAlignment="0" applyProtection="0"/>
    <xf numFmtId="0" fontId="53" fillId="34" borderId="15" applyNumberFormat="0" applyAlignment="0" applyProtection="0"/>
    <xf numFmtId="4" fontId="54" fillId="39" borderId="16" applyNumberFormat="0" applyProtection="0">
      <alignment vertical="center"/>
    </xf>
    <xf numFmtId="4" fontId="55" fillId="39" borderId="16" applyNumberFormat="0" applyProtection="0">
      <alignment vertical="center"/>
    </xf>
    <xf numFmtId="4" fontId="54" fillId="39" borderId="16" applyNumberFormat="0" applyProtection="0">
      <alignment horizontal="left" vertical="center" indent="1"/>
    </xf>
    <xf numFmtId="0" fontId="54" fillId="39" borderId="16" applyNumberFormat="0" applyProtection="0">
      <alignment horizontal="left" vertical="top" indent="1"/>
    </xf>
    <xf numFmtId="4" fontId="54" fillId="4" borderId="1" applyNumberFormat="0" applyProtection="0">
      <alignment horizontal="left" vertical="center" indent="1"/>
    </xf>
    <xf numFmtId="4" fontId="36" fillId="9" borderId="16" applyNumberFormat="0" applyProtection="0">
      <alignment horizontal="right" vertical="center"/>
    </xf>
    <xf numFmtId="4" fontId="36" fillId="5" borderId="16" applyNumberFormat="0" applyProtection="0">
      <alignment horizontal="right" vertical="center"/>
    </xf>
    <xf numFmtId="4" fontId="36" fillId="40" borderId="16" applyNumberFormat="0" applyProtection="0">
      <alignment horizontal="right" vertical="center"/>
    </xf>
    <xf numFmtId="4" fontId="36" fillId="41" borderId="16" applyNumberFormat="0" applyProtection="0">
      <alignment horizontal="right" vertical="center"/>
    </xf>
    <xf numFmtId="4" fontId="36" fillId="42" borderId="16" applyNumberFormat="0" applyProtection="0">
      <alignment horizontal="right" vertical="center"/>
    </xf>
    <xf numFmtId="4" fontId="36" fillId="43" borderId="16" applyNumberFormat="0" applyProtection="0">
      <alignment horizontal="right" vertical="center"/>
    </xf>
    <xf numFmtId="4" fontId="36" fillId="11" borderId="16" applyNumberFormat="0" applyProtection="0">
      <alignment horizontal="right" vertical="center"/>
    </xf>
    <xf numFmtId="4" fontId="36" fillId="44" borderId="16" applyNumberFormat="0" applyProtection="0">
      <alignment horizontal="right" vertical="center"/>
    </xf>
    <xf numFmtId="4" fontId="36" fillId="45" borderId="16" applyNumberFormat="0" applyProtection="0">
      <alignment horizontal="right" vertical="center"/>
    </xf>
    <xf numFmtId="4" fontId="54" fillId="46" borderId="17" applyNumberFormat="0" applyProtection="0">
      <alignment horizontal="left" vertical="center" indent="1"/>
    </xf>
    <xf numFmtId="4" fontId="36" fillId="47" borderId="1" applyNumberFormat="0" applyProtection="0">
      <alignment horizontal="left" vertical="center" indent="1"/>
    </xf>
    <xf numFmtId="4" fontId="56" fillId="10" borderId="1" applyNumberFormat="0" applyProtection="0">
      <alignment horizontal="left" vertical="center" indent="1"/>
    </xf>
    <xf numFmtId="4" fontId="36" fillId="4" borderId="16" applyNumberFormat="0" applyProtection="0">
      <alignment horizontal="right" vertical="center"/>
    </xf>
    <xf numFmtId="4" fontId="57" fillId="47" borderId="1" applyNumberFormat="0" applyProtection="0">
      <alignment horizontal="left" vertical="center" indent="1"/>
    </xf>
    <xf numFmtId="4" fontId="57" fillId="4" borderId="1" applyNumberFormat="0" applyProtection="0">
      <alignment horizontal="left" vertical="center" indent="1"/>
    </xf>
    <xf numFmtId="0" fontId="11" fillId="10" borderId="16" applyNumberFormat="0" applyProtection="0">
      <alignment horizontal="left" vertical="center" indent="1"/>
    </xf>
    <xf numFmtId="0" fontId="58" fillId="12" borderId="18" applyNumberFormat="0" applyProtection="0">
      <alignment horizontal="left" vertical="center" indent="1"/>
    </xf>
    <xf numFmtId="0" fontId="11" fillId="10" borderId="16" applyNumberFormat="0" applyProtection="0">
      <alignment horizontal="left" vertical="top" indent="1"/>
    </xf>
    <xf numFmtId="0" fontId="11" fillId="4" borderId="16" applyNumberFormat="0" applyProtection="0">
      <alignment horizontal="left" vertical="center" indent="1"/>
    </xf>
    <xf numFmtId="0" fontId="58" fillId="48" borderId="18" applyNumberFormat="0" applyProtection="0">
      <alignment horizontal="left" vertical="center" indent="1"/>
    </xf>
    <xf numFmtId="0" fontId="11" fillId="4" borderId="16" applyNumberFormat="0" applyProtection="0">
      <alignment horizontal="left" vertical="top" indent="1"/>
    </xf>
    <xf numFmtId="0" fontId="11" fillId="8" borderId="16" applyNumberFormat="0" applyProtection="0">
      <alignment horizontal="left" vertical="center" indent="1"/>
    </xf>
    <xf numFmtId="0" fontId="58" fillId="8" borderId="18" applyNumberFormat="0" applyProtection="0">
      <alignment horizontal="left" vertical="center" indent="1"/>
    </xf>
    <xf numFmtId="0" fontId="11" fillId="8" borderId="16" applyNumberFormat="0" applyProtection="0">
      <alignment horizontal="left" vertical="top" indent="1"/>
    </xf>
    <xf numFmtId="0" fontId="11" fillId="47" borderId="16" applyNumberFormat="0" applyProtection="0">
      <alignment horizontal="left" vertical="center" indent="1"/>
    </xf>
    <xf numFmtId="0" fontId="11" fillId="47" borderId="16" applyNumberFormat="0" applyProtection="0">
      <alignment horizontal="left" vertical="top" indent="1"/>
    </xf>
    <xf numFmtId="0" fontId="11" fillId="7" borderId="2" applyNumberFormat="0">
      <protection locked="0"/>
    </xf>
    <xf numFmtId="0" fontId="59" fillId="10" borderId="19" applyBorder="0"/>
    <xf numFmtId="4" fontId="36" fillId="6" borderId="16" applyNumberFormat="0" applyProtection="0">
      <alignment vertical="center"/>
    </xf>
    <xf numFmtId="4" fontId="60" fillId="6" borderId="16" applyNumberFormat="0" applyProtection="0">
      <alignment vertical="center"/>
    </xf>
    <xf numFmtId="4" fontId="36" fillId="6" borderId="16" applyNumberFormat="0" applyProtection="0">
      <alignment horizontal="left" vertical="center" indent="1"/>
    </xf>
    <xf numFmtId="0" fontId="36" fillId="6" borderId="16" applyNumberFormat="0" applyProtection="0">
      <alignment horizontal="left" vertical="top" indent="1"/>
    </xf>
    <xf numFmtId="4" fontId="36" fillId="47" borderId="16" applyNumberFormat="0" applyProtection="0">
      <alignment horizontal="right" vertical="center"/>
    </xf>
    <xf numFmtId="4" fontId="58" fillId="2" borderId="18" applyNumberFormat="0" applyProtection="0">
      <alignment horizontal="right" vertical="center"/>
    </xf>
    <xf numFmtId="4" fontId="60" fillId="47" borderId="16" applyNumberFormat="0" applyProtection="0">
      <alignment horizontal="right" vertical="center"/>
    </xf>
    <xf numFmtId="4" fontId="36" fillId="4" borderId="16" applyNumberFormat="0" applyProtection="0">
      <alignment horizontal="left" vertical="center" indent="1"/>
    </xf>
    <xf numFmtId="0" fontId="36" fillId="4" borderId="16" applyNumberFormat="0" applyProtection="0">
      <alignment horizontal="left" vertical="top" indent="1"/>
    </xf>
    <xf numFmtId="4" fontId="61" fillId="49" borderId="1" applyNumberFormat="0" applyProtection="0">
      <alignment horizontal="left" vertical="center" indent="1"/>
    </xf>
    <xf numFmtId="0" fontId="58" fillId="50" borderId="2"/>
    <xf numFmtId="4" fontId="62" fillId="47" borderId="16" applyNumberFormat="0" applyProtection="0">
      <alignment horizontal="right" vertical="center"/>
    </xf>
    <xf numFmtId="0" fontId="63" fillId="2" borderId="1" applyNumberFormat="0" applyFill="0" applyBorder="0" applyAlignment="0" applyProtection="0"/>
    <xf numFmtId="0" fontId="63" fillId="2" borderId="1" applyNumberFormat="0" applyFill="0" applyBorder="0" applyAlignment="0" applyProtection="0"/>
    <xf numFmtId="0" fontId="43" fillId="2" borderId="20" applyNumberFormat="0" applyFill="0" applyAlignment="0" applyProtection="0"/>
    <xf numFmtId="0" fontId="64" fillId="2" borderId="1" applyNumberFormat="0" applyFill="0" applyBorder="0" applyAlignment="0" applyProtection="0"/>
    <xf numFmtId="44" fontId="27" fillId="2" borderId="1" applyFont="0" applyFill="0" applyBorder="0" applyAlignment="0" applyProtection="0"/>
    <xf numFmtId="0" fontId="65" fillId="2" borderId="1"/>
    <xf numFmtId="0" fontId="39" fillId="2" borderId="1"/>
    <xf numFmtId="0" fontId="27" fillId="2" borderId="1"/>
    <xf numFmtId="0" fontId="14" fillId="2" borderId="1"/>
    <xf numFmtId="0" fontId="27" fillId="2" borderId="1"/>
    <xf numFmtId="0" fontId="66" fillId="51" borderId="1"/>
    <xf numFmtId="0" fontId="27" fillId="2" borderId="1"/>
    <xf numFmtId="0" fontId="11" fillId="2" borderId="1"/>
    <xf numFmtId="0" fontId="27" fillId="2" borderId="1"/>
    <xf numFmtId="0" fontId="11" fillId="2" borderId="1"/>
    <xf numFmtId="0" fontId="27" fillId="2" borderId="1"/>
    <xf numFmtId="0" fontId="11" fillId="2" borderId="1"/>
    <xf numFmtId="0" fontId="11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27" fillId="2" borderId="1"/>
    <xf numFmtId="0" fontId="27" fillId="2" borderId="1"/>
    <xf numFmtId="0" fontId="14" fillId="2" borderId="1"/>
    <xf numFmtId="0" fontId="3" fillId="2" borderId="1"/>
    <xf numFmtId="0" fontId="67" fillId="2" borderId="1"/>
    <xf numFmtId="0" fontId="66" fillId="51" borderId="1"/>
    <xf numFmtId="9" fontId="27" fillId="2" borderId="1" applyFont="0" applyFill="0" applyBorder="0" applyAlignment="0" applyProtection="0"/>
    <xf numFmtId="0" fontId="68" fillId="2" borderId="1"/>
    <xf numFmtId="43" fontId="27" fillId="2" borderId="1" applyFont="0" applyFill="0" applyBorder="0" applyAlignment="0" applyProtection="0"/>
    <xf numFmtId="43" fontId="11" fillId="2" borderId="1" applyFont="0" applyFill="0" applyBorder="0" applyAlignment="0" applyProtection="0"/>
    <xf numFmtId="0" fontId="14" fillId="2" borderId="1"/>
    <xf numFmtId="0" fontId="11" fillId="2" borderId="1"/>
    <xf numFmtId="0" fontId="2" fillId="2" borderId="1"/>
    <xf numFmtId="0" fontId="1" fillId="2" borderId="1"/>
  </cellStyleXfs>
  <cellXfs count="302">
    <xf numFmtId="0" fontId="0" fillId="0" borderId="0" xfId="0"/>
    <xf numFmtId="0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" fontId="9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/>
    </xf>
    <xf numFmtId="0" fontId="10" fillId="2" borderId="2" xfId="1" applyFont="1" applyFill="1" applyBorder="1" applyAlignment="1">
      <alignment horizontal="right" vertical="center"/>
    </xf>
    <xf numFmtId="0" fontId="0" fillId="0" borderId="1" xfId="0" applyBorder="1"/>
    <xf numFmtId="0" fontId="4" fillId="2" borderId="3" xfId="0" applyNumberFormat="1" applyFont="1" applyFill="1" applyBorder="1" applyAlignment="1">
      <alignment vertical="center"/>
    </xf>
    <xf numFmtId="4" fontId="0" fillId="0" borderId="0" xfId="0" applyNumberFormat="1"/>
    <xf numFmtId="4" fontId="12" fillId="0" borderId="4" xfId="0" applyNumberFormat="1" applyFont="1" applyBorder="1" applyAlignment="1" applyProtection="1">
      <alignment horizontal="right" wrapText="1"/>
    </xf>
    <xf numFmtId="4" fontId="5" fillId="0" borderId="2" xfId="0" applyNumberFormat="1" applyFont="1" applyBorder="1" applyAlignment="1"/>
    <xf numFmtId="4" fontId="12" fillId="0" borderId="5" xfId="0" applyNumberFormat="1" applyFont="1" applyBorder="1" applyAlignment="1" applyProtection="1">
      <alignment horizontal="right" wrapText="1"/>
    </xf>
    <xf numFmtId="4" fontId="12" fillId="0" borderId="2" xfId="0" applyNumberFormat="1" applyFont="1" applyBorder="1" applyAlignment="1" applyProtection="1">
      <alignment horizontal="right" wrapText="1"/>
    </xf>
    <xf numFmtId="4" fontId="5" fillId="0" borderId="2" xfId="0" applyNumberFormat="1" applyFont="1" applyFill="1" applyBorder="1" applyAlignment="1"/>
    <xf numFmtId="4" fontId="12" fillId="0" borderId="4" xfId="0" applyNumberFormat="1" applyFont="1" applyFill="1" applyBorder="1" applyAlignment="1" applyProtection="1">
      <alignment horizontal="right" wrapText="1"/>
    </xf>
    <xf numFmtId="4" fontId="10" fillId="0" borderId="4" xfId="0" applyNumberFormat="1" applyFont="1" applyBorder="1" applyAlignment="1" applyProtection="1">
      <alignment horizontal="right"/>
    </xf>
    <xf numFmtId="165" fontId="5" fillId="0" borderId="2" xfId="0" applyNumberFormat="1" applyFont="1" applyBorder="1" applyAlignment="1"/>
    <xf numFmtId="165" fontId="13" fillId="0" borderId="2" xfId="0" applyNumberFormat="1" applyFont="1" applyBorder="1" applyAlignment="1"/>
    <xf numFmtId="4" fontId="12" fillId="0" borderId="2" xfId="0" applyNumberFormat="1" applyFont="1" applyBorder="1" applyAlignment="1" applyProtection="1">
      <alignment horizontal="right" vertical="center" wrapText="1"/>
    </xf>
    <xf numFmtId="0" fontId="15" fillId="2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2" borderId="1" xfId="1" applyNumberFormat="1" applyFont="1" applyFill="1" applyBorder="1" applyAlignment="1">
      <alignment horizontal="right" vertical="center"/>
    </xf>
    <xf numFmtId="0" fontId="18" fillId="2" borderId="1" xfId="2" applyFont="1" applyBorder="1" applyAlignment="1" applyProtection="1"/>
    <xf numFmtId="0" fontId="17" fillId="2" borderId="1" xfId="2"/>
    <xf numFmtId="0" fontId="19" fillId="2" borderId="1" xfId="2" applyFont="1" applyBorder="1" applyAlignment="1" applyProtection="1"/>
    <xf numFmtId="0" fontId="18" fillId="2" borderId="1" xfId="2" applyFont="1" applyBorder="1" applyAlignment="1" applyProtection="1">
      <alignment horizontal="justify" wrapText="1"/>
    </xf>
    <xf numFmtId="0" fontId="20" fillId="2" borderId="1" xfId="2" applyFont="1" applyBorder="1" applyAlignment="1" applyProtection="1">
      <alignment horizontal="left"/>
    </xf>
    <xf numFmtId="0" fontId="20" fillId="2" borderId="1" xfId="2" applyFont="1" applyBorder="1" applyAlignment="1" applyProtection="1">
      <alignment horizontal="center"/>
    </xf>
    <xf numFmtId="0" fontId="20" fillId="2" borderId="1" xfId="2" applyFont="1" applyBorder="1" applyAlignment="1" applyProtection="1">
      <alignment horizontal="justify" wrapText="1"/>
    </xf>
    <xf numFmtId="166" fontId="20" fillId="2" borderId="1" xfId="2" applyNumberFormat="1" applyFont="1" applyBorder="1" applyAlignment="1" applyProtection="1">
      <alignment horizontal="center"/>
    </xf>
    <xf numFmtId="0" fontId="18" fillId="2" borderId="1" xfId="2" applyFont="1" applyBorder="1" applyAlignment="1" applyProtection="1">
      <alignment horizontal="left" vertical="top" wrapText="1"/>
    </xf>
    <xf numFmtId="49" fontId="12" fillId="2" borderId="2" xfId="2" applyNumberFormat="1" applyFont="1" applyBorder="1" applyAlignment="1" applyProtection="1">
      <alignment horizontal="center" vertical="center" wrapText="1"/>
    </xf>
    <xf numFmtId="0" fontId="12" fillId="2" borderId="2" xfId="2" applyFont="1" applyBorder="1" applyAlignment="1">
      <alignment horizontal="center" wrapText="1"/>
    </xf>
    <xf numFmtId="49" fontId="10" fillId="2" borderId="2" xfId="2" applyNumberFormat="1" applyFont="1" applyBorder="1" applyAlignment="1" applyProtection="1">
      <alignment horizontal="center" vertical="center" wrapText="1"/>
    </xf>
    <xf numFmtId="49" fontId="10" fillId="2" borderId="2" xfId="2" applyNumberFormat="1" applyFont="1" applyBorder="1" applyAlignment="1" applyProtection="1">
      <alignment horizontal="justify" vertical="center" wrapText="1"/>
    </xf>
    <xf numFmtId="4" fontId="10" fillId="2" borderId="2" xfId="2" applyNumberFormat="1" applyFont="1" applyFill="1" applyBorder="1" applyAlignment="1" applyProtection="1">
      <alignment horizontal="right" vertical="center" wrapText="1"/>
    </xf>
    <xf numFmtId="4" fontId="10" fillId="2" borderId="2" xfId="2" applyNumberFormat="1" applyFont="1" applyBorder="1" applyAlignment="1" applyProtection="1">
      <alignment horizontal="right" vertical="center" wrapText="1"/>
    </xf>
    <xf numFmtId="49" fontId="9" fillId="2" borderId="2" xfId="2" applyNumberFormat="1" applyFont="1" applyFill="1" applyBorder="1" applyAlignment="1">
      <alignment horizontal="justify" vertical="center" wrapText="1"/>
    </xf>
    <xf numFmtId="4" fontId="12" fillId="2" borderId="2" xfId="2" applyNumberFormat="1" applyFont="1" applyBorder="1" applyAlignment="1" applyProtection="1">
      <alignment horizontal="right" vertical="center" wrapText="1"/>
    </xf>
    <xf numFmtId="49" fontId="12" fillId="2" borderId="2" xfId="2" applyNumberFormat="1" applyFont="1" applyBorder="1" applyAlignment="1" applyProtection="1">
      <alignment horizontal="justify" vertical="center" wrapText="1"/>
    </xf>
    <xf numFmtId="4" fontId="17" fillId="2" borderId="1" xfId="2" applyNumberFormat="1"/>
    <xf numFmtId="4" fontId="9" fillId="2" borderId="2" xfId="2" applyNumberFormat="1" applyFont="1" applyFill="1" applyBorder="1" applyAlignment="1">
      <alignment horizontal="right" vertical="center"/>
    </xf>
    <xf numFmtId="49" fontId="12" fillId="2" borderId="2" xfId="2" applyNumberFormat="1" applyFont="1" applyBorder="1" applyAlignment="1" applyProtection="1">
      <alignment horizontal="justify" vertical="center"/>
    </xf>
    <xf numFmtId="4" fontId="12" fillId="2" borderId="2" xfId="2" applyNumberFormat="1" applyFont="1" applyFill="1" applyBorder="1" applyAlignment="1" applyProtection="1">
      <alignment horizontal="right" vertical="center" wrapText="1"/>
    </xf>
    <xf numFmtId="164" fontId="12" fillId="2" borderId="2" xfId="2" applyNumberFormat="1" applyFont="1" applyBorder="1" applyAlignment="1" applyProtection="1">
      <alignment horizontal="justify" vertical="center" wrapText="1"/>
    </xf>
    <xf numFmtId="4" fontId="9" fillId="2" borderId="2" xfId="2" applyNumberFormat="1" applyFont="1" applyFill="1" applyBorder="1" applyAlignment="1">
      <alignment horizontal="right" vertical="center" wrapText="1"/>
    </xf>
    <xf numFmtId="4" fontId="9" fillId="2" borderId="2" xfId="2" applyNumberFormat="1" applyFont="1" applyFill="1" applyBorder="1" applyAlignment="1">
      <alignment horizontal="right"/>
    </xf>
    <xf numFmtId="0" fontId="23" fillId="2" borderId="2" xfId="2" applyFont="1" applyBorder="1"/>
    <xf numFmtId="4" fontId="9" fillId="2" borderId="2" xfId="2" applyNumberFormat="1" applyFont="1" applyFill="1" applyBorder="1" applyAlignment="1">
      <alignment horizontal="right" wrapText="1"/>
    </xf>
    <xf numFmtId="49" fontId="12" fillId="2" borderId="2" xfId="2" applyNumberFormat="1" applyFont="1" applyFill="1" applyBorder="1" applyAlignment="1" applyProtection="1">
      <alignment horizontal="center" vertical="center" wrapText="1"/>
    </xf>
    <xf numFmtId="49" fontId="10" fillId="2" borderId="2" xfId="2" applyNumberFormat="1" applyFont="1" applyFill="1" applyBorder="1" applyAlignment="1" applyProtection="1">
      <alignment horizontal="center" vertical="center" wrapText="1"/>
    </xf>
    <xf numFmtId="49" fontId="12" fillId="2" borderId="2" xfId="2" applyNumberFormat="1" applyFont="1" applyFill="1" applyBorder="1" applyAlignment="1" applyProtection="1">
      <alignment horizontal="justify" vertical="center" wrapText="1"/>
    </xf>
    <xf numFmtId="49" fontId="10" fillId="2" borderId="2" xfId="2" applyNumberFormat="1" applyFont="1" applyBorder="1" applyAlignment="1" applyProtection="1">
      <alignment horizontal="center"/>
    </xf>
    <xf numFmtId="164" fontId="10" fillId="2" borderId="2" xfId="2" applyNumberFormat="1" applyFont="1" applyFill="1" applyBorder="1" applyAlignment="1">
      <alignment horizontal="justify" vertical="center" wrapText="1"/>
    </xf>
    <xf numFmtId="4" fontId="10" fillId="2" borderId="2" xfId="2" applyNumberFormat="1" applyFont="1" applyBorder="1" applyAlignment="1" applyProtection="1">
      <alignment horizontal="right"/>
    </xf>
    <xf numFmtId="167" fontId="10" fillId="2" borderId="2" xfId="2" applyNumberFormat="1" applyFont="1" applyBorder="1" applyAlignment="1"/>
    <xf numFmtId="0" fontId="17" fillId="2" borderId="1" xfId="2" applyAlignment="1">
      <alignment horizontal="justify" wrapText="1"/>
    </xf>
    <xf numFmtId="0" fontId="6" fillId="2" borderId="1" xfId="3" applyNumberFormat="1" applyFont="1" applyFill="1" applyBorder="1" applyAlignment="1">
      <alignment wrapText="1"/>
    </xf>
    <xf numFmtId="0" fontId="6" fillId="2" borderId="1" xfId="3" applyNumberFormat="1" applyFont="1" applyFill="1" applyBorder="1" applyAlignment="1">
      <alignment horizontal="center" vertical="center"/>
    </xf>
    <xf numFmtId="0" fontId="14" fillId="2" borderId="1" xfId="3"/>
    <xf numFmtId="0" fontId="5" fillId="2" borderId="1" xfId="3" applyFont="1"/>
    <xf numFmtId="0" fontId="24" fillId="2" borderId="1" xfId="3" applyNumberFormat="1" applyFont="1" applyFill="1" applyBorder="1" applyAlignment="1">
      <alignment wrapText="1"/>
    </xf>
    <xf numFmtId="0" fontId="24" fillId="2" borderId="1" xfId="3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2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Border="1" applyAlignment="1">
      <alignment horizontal="center"/>
    </xf>
    <xf numFmtId="0" fontId="9" fillId="2" borderId="2" xfId="3" applyNumberFormat="1" applyFont="1" applyFill="1" applyBorder="1" applyAlignment="1">
      <alignment horizontal="justify" vertical="center" wrapText="1"/>
    </xf>
    <xf numFmtId="49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NumberFormat="1" applyFont="1" applyFill="1" applyBorder="1" applyAlignment="1">
      <alignment horizontal="center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165" fontId="5" fillId="2" borderId="2" xfId="3" applyNumberFormat="1" applyFont="1" applyBorder="1" applyAlignment="1">
      <alignment horizontal="center" vertical="center"/>
    </xf>
    <xf numFmtId="4" fontId="12" fillId="2" borderId="2" xfId="3" applyNumberFormat="1" applyFont="1" applyBorder="1" applyAlignment="1" applyProtection="1">
      <alignment horizontal="center" vertical="center" wrapText="1"/>
    </xf>
    <xf numFmtId="164" fontId="9" fillId="2" borderId="2" xfId="3" applyNumberFormat="1" applyFont="1" applyFill="1" applyBorder="1" applyAlignment="1">
      <alignment horizontal="justify" vertical="center" wrapText="1"/>
    </xf>
    <xf numFmtId="0" fontId="12" fillId="2" borderId="2" xfId="3" applyNumberFormat="1" applyFont="1" applyFill="1" applyBorder="1" applyAlignment="1">
      <alignment horizontal="justify" vertical="center" wrapText="1"/>
    </xf>
    <xf numFmtId="49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horizontal="center" vertical="center" wrapText="1"/>
    </xf>
    <xf numFmtId="4" fontId="12" fillId="2" borderId="2" xfId="3" applyNumberFormat="1" applyFont="1" applyFill="1" applyBorder="1" applyAlignment="1">
      <alignment horizontal="center" vertical="center" wrapText="1"/>
    </xf>
    <xf numFmtId="4" fontId="14" fillId="2" borderId="1" xfId="3" applyNumberFormat="1"/>
    <xf numFmtId="0" fontId="26" fillId="2" borderId="2" xfId="3" applyNumberFormat="1" applyFont="1" applyFill="1" applyBorder="1" applyAlignment="1">
      <alignment horizontal="right" vertical="center" wrapText="1"/>
    </xf>
    <xf numFmtId="49" fontId="26" fillId="2" borderId="2" xfId="3" applyNumberFormat="1" applyFont="1" applyFill="1" applyBorder="1" applyAlignment="1">
      <alignment horizontal="center" vertical="center" wrapText="1"/>
    </xf>
    <xf numFmtId="0" fontId="26" fillId="2" borderId="2" xfId="3" applyNumberFormat="1" applyFont="1" applyFill="1" applyBorder="1" applyAlignment="1">
      <alignment horizontal="center" vertical="center" wrapText="1"/>
    </xf>
    <xf numFmtId="4" fontId="26" fillId="2" borderId="2" xfId="3" applyNumberFormat="1" applyFont="1" applyFill="1" applyBorder="1" applyAlignment="1">
      <alignment horizontal="center" vertical="center" wrapText="1"/>
    </xf>
    <xf numFmtId="165" fontId="13" fillId="2" borderId="2" xfId="3" applyNumberFormat="1" applyFont="1" applyBorder="1" applyAlignment="1">
      <alignment horizontal="center" vertical="center"/>
    </xf>
    <xf numFmtId="0" fontId="14" fillId="2" borderId="1" xfId="3" applyBorder="1"/>
    <xf numFmtId="4" fontId="9" fillId="2" borderId="1" xfId="3" applyNumberFormat="1" applyFont="1" applyFill="1" applyBorder="1" applyAlignment="1">
      <alignment horizontal="center" vertical="center" wrapText="1"/>
    </xf>
    <xf numFmtId="0" fontId="14" fillId="2" borderId="1" xfId="3" applyBorder="1" applyAlignment="1">
      <alignment horizontal="center"/>
    </xf>
    <xf numFmtId="0" fontId="5" fillId="2" borderId="1" xfId="3" applyFont="1" applyBorder="1"/>
    <xf numFmtId="0" fontId="14" fillId="2" borderId="1" xfId="3" applyAlignment="1">
      <alignment horizontal="center"/>
    </xf>
    <xf numFmtId="0" fontId="27" fillId="2" borderId="1" xfId="4"/>
    <xf numFmtId="0" fontId="29" fillId="2" borderId="1" xfId="5" applyFont="1" applyAlignment="1">
      <alignment horizontal="right"/>
    </xf>
    <xf numFmtId="0" fontId="27" fillId="2" borderId="1" xfId="4" applyAlignment="1">
      <alignment horizontal="right"/>
    </xf>
    <xf numFmtId="0" fontId="14" fillId="2" borderId="1" xfId="3" applyAlignment="1">
      <alignment horizontal="center" wrapText="1"/>
    </xf>
    <xf numFmtId="0" fontId="31" fillId="2" borderId="1" xfId="3" applyFont="1" applyAlignment="1">
      <alignment horizontal="center" wrapText="1"/>
    </xf>
    <xf numFmtId="0" fontId="33" fillId="3" borderId="1" xfId="7" applyFont="1" applyFill="1" applyBorder="1" applyAlignment="1">
      <alignment horizontal="center" vertical="center" wrapText="1"/>
    </xf>
    <xf numFmtId="0" fontId="32" fillId="2" borderId="2" xfId="3" applyFont="1" applyBorder="1" applyAlignment="1">
      <alignment horizontal="center" wrapText="1"/>
    </xf>
    <xf numFmtId="0" fontId="34" fillId="2" borderId="2" xfId="3" applyFont="1" applyBorder="1" applyAlignment="1">
      <alignment horizontal="center" wrapText="1"/>
    </xf>
    <xf numFmtId="0" fontId="23" fillId="2" borderId="2" xfId="4" applyFont="1" applyBorder="1" applyAlignment="1">
      <alignment horizontal="center"/>
    </xf>
    <xf numFmtId="0" fontId="23" fillId="2" borderId="2" xfId="4" applyFont="1" applyBorder="1" applyAlignment="1">
      <alignment horizontal="center" wrapText="1"/>
    </xf>
    <xf numFmtId="3" fontId="23" fillId="2" borderId="2" xfId="4" applyNumberFormat="1" applyFont="1" applyBorder="1" applyAlignment="1">
      <alignment horizontal="center" wrapText="1"/>
    </xf>
    <xf numFmtId="0" fontId="23" fillId="2" borderId="1" xfId="4" applyFont="1" applyBorder="1" applyAlignment="1">
      <alignment horizontal="center"/>
    </xf>
    <xf numFmtId="0" fontId="10" fillId="2" borderId="1" xfId="4" applyFont="1" applyAlignment="1">
      <alignment horizontal="center"/>
    </xf>
    <xf numFmtId="0" fontId="23" fillId="2" borderId="3" xfId="4" applyFont="1" applyBorder="1" applyAlignment="1">
      <alignment horizontal="center" wrapText="1"/>
    </xf>
    <xf numFmtId="0" fontId="10" fillId="2" borderId="3" xfId="4" applyFont="1" applyBorder="1" applyAlignment="1">
      <alignment horizontal="center" wrapText="1"/>
    </xf>
    <xf numFmtId="4" fontId="10" fillId="2" borderId="7" xfId="4" applyNumberFormat="1" applyFont="1" applyBorder="1" applyAlignment="1">
      <alignment horizontal="center" wrapText="1"/>
    </xf>
    <xf numFmtId="0" fontId="22" fillId="2" borderId="2" xfId="3" applyFont="1" applyBorder="1" applyAlignment="1">
      <alignment horizontal="center" wrapText="1"/>
    </xf>
    <xf numFmtId="0" fontId="10" fillId="2" borderId="2" xfId="4" applyFont="1" applyBorder="1" applyAlignment="1">
      <alignment horizontal="center" wrapText="1"/>
    </xf>
    <xf numFmtId="4" fontId="10" fillId="2" borderId="2" xfId="4" applyNumberFormat="1" applyFont="1" applyBorder="1" applyAlignment="1">
      <alignment horizontal="center" vertical="center" wrapText="1"/>
    </xf>
    <xf numFmtId="4" fontId="10" fillId="2" borderId="1" xfId="4" applyNumberFormat="1" applyFont="1" applyBorder="1" applyAlignment="1">
      <alignment horizontal="center" vertical="center" wrapText="1"/>
    </xf>
    <xf numFmtId="0" fontId="10" fillId="2" borderId="2" xfId="4" applyFont="1" applyBorder="1" applyAlignment="1">
      <alignment horizontal="center" vertical="center"/>
    </xf>
    <xf numFmtId="0" fontId="10" fillId="2" borderId="2" xfId="4" applyFont="1" applyBorder="1" applyAlignment="1">
      <alignment horizontal="justify" wrapText="1"/>
    </xf>
    <xf numFmtId="167" fontId="10" fillId="2" borderId="1" xfId="4" applyNumberFormat="1" applyFont="1" applyBorder="1" applyAlignment="1">
      <alignment horizontal="center" vertical="center" wrapText="1"/>
    </xf>
    <xf numFmtId="2" fontId="20" fillId="2" borderId="2" xfId="4" applyNumberFormat="1" applyFont="1" applyBorder="1" applyAlignment="1">
      <alignment horizontal="center" vertical="center"/>
    </xf>
    <xf numFmtId="0" fontId="22" fillId="2" borderId="2" xfId="4" applyFont="1" applyBorder="1" applyAlignment="1">
      <alignment horizontal="justify" vertical="center" wrapText="1"/>
    </xf>
    <xf numFmtId="4" fontId="20" fillId="2" borderId="2" xfId="4" applyNumberFormat="1" applyFont="1" applyFill="1" applyBorder="1" applyAlignment="1">
      <alignment horizontal="center" vertical="center" wrapText="1"/>
    </xf>
    <xf numFmtId="4" fontId="20" fillId="2" borderId="1" xfId="4" applyNumberFormat="1" applyFont="1" applyFill="1" applyBorder="1" applyAlignment="1">
      <alignment horizontal="center" vertical="center" wrapText="1"/>
    </xf>
    <xf numFmtId="2" fontId="35" fillId="2" borderId="2" xfId="4" applyNumberFormat="1" applyFont="1" applyBorder="1" applyAlignment="1">
      <alignment horizontal="center" vertical="center"/>
    </xf>
    <xf numFmtId="0" fontId="23" fillId="2" borderId="2" xfId="4" applyFont="1" applyBorder="1" applyAlignment="1">
      <alignment horizontal="justify" vertical="center" wrapText="1"/>
    </xf>
    <xf numFmtId="4" fontId="35" fillId="2" borderId="2" xfId="4" applyNumberFormat="1" applyFont="1" applyFill="1" applyBorder="1" applyAlignment="1">
      <alignment horizontal="center" vertical="center" wrapText="1"/>
    </xf>
    <xf numFmtId="4" fontId="35" fillId="2" borderId="1" xfId="4" applyNumberFormat="1" applyFont="1" applyFill="1" applyBorder="1" applyAlignment="1">
      <alignment horizontal="center" vertical="center" wrapText="1"/>
    </xf>
    <xf numFmtId="0" fontId="35" fillId="2" borderId="2" xfId="4" applyFont="1" applyFill="1" applyBorder="1" applyAlignment="1">
      <alignment horizontal="center" wrapText="1"/>
    </xf>
    <xf numFmtId="0" fontId="23" fillId="2" borderId="2" xfId="4" applyFont="1" applyFill="1" applyBorder="1" applyAlignment="1">
      <alignment horizontal="justify" vertical="top" wrapText="1"/>
    </xf>
    <xf numFmtId="4" fontId="35" fillId="2" borderId="2" xfId="4" applyNumberFormat="1" applyFont="1" applyBorder="1" applyAlignment="1">
      <alignment horizontal="center" vertical="center"/>
    </xf>
    <xf numFmtId="4" fontId="35" fillId="2" borderId="1" xfId="4" applyNumberFormat="1" applyFont="1" applyBorder="1" applyAlignment="1">
      <alignment horizontal="center" vertical="center"/>
    </xf>
    <xf numFmtId="0" fontId="12" fillId="2" borderId="1" xfId="4" applyFont="1"/>
    <xf numFmtId="0" fontId="27" fillId="2" borderId="1" xfId="4" applyBorder="1"/>
    <xf numFmtId="0" fontId="28" fillId="2" borderId="1" xfId="5" applyFont="1" applyAlignment="1">
      <alignment horizontal="right" wrapText="1"/>
    </xf>
    <xf numFmtId="0" fontId="0" fillId="2" borderId="1" xfId="151" applyFont="1" applyAlignment="1">
      <alignment wrapText="1"/>
    </xf>
    <xf numFmtId="0" fontId="27" fillId="2" borderId="1" xfId="128"/>
    <xf numFmtId="0" fontId="69" fillId="2" borderId="1" xfId="128" applyFont="1" applyAlignment="1">
      <alignment horizontal="right" wrapText="1" shrinkToFit="1"/>
    </xf>
    <xf numFmtId="0" fontId="70" fillId="2" borderId="1" xfId="128" applyFont="1" applyAlignment="1">
      <alignment horizontal="right" wrapText="1" shrinkToFit="1"/>
    </xf>
    <xf numFmtId="0" fontId="65" fillId="2" borderId="1" xfId="128" applyFont="1" applyAlignment="1">
      <alignment vertical="center" wrapText="1"/>
    </xf>
    <xf numFmtId="0" fontId="35" fillId="2" borderId="1" xfId="128" applyFont="1" applyAlignment="1">
      <alignment horizontal="center" vertical="center"/>
    </xf>
    <xf numFmtId="0" fontId="35" fillId="2" borderId="2" xfId="142" applyFont="1" applyBorder="1" applyAlignment="1">
      <alignment horizontal="center" vertical="center" wrapText="1"/>
    </xf>
    <xf numFmtId="0" fontId="35" fillId="2" borderId="21" xfId="142" applyFont="1" applyBorder="1" applyAlignment="1">
      <alignment horizontal="center" vertical="center" wrapText="1"/>
    </xf>
    <xf numFmtId="0" fontId="33" fillId="3" borderId="2" xfId="7" applyFont="1" applyFill="1" applyBorder="1" applyAlignment="1">
      <alignment horizontal="center" vertical="center" wrapText="1"/>
    </xf>
    <xf numFmtId="0" fontId="71" fillId="2" borderId="2" xfId="142" applyFont="1" applyBorder="1" applyAlignment="1">
      <alignment horizontal="center" vertical="center" wrapText="1"/>
    </xf>
    <xf numFmtId="0" fontId="35" fillId="2" borderId="2" xfId="128" applyFont="1" applyBorder="1" applyAlignment="1">
      <alignment horizontal="center" vertical="center"/>
    </xf>
    <xf numFmtId="0" fontId="20" fillId="2" borderId="2" xfId="142" applyFont="1" applyBorder="1" applyAlignment="1">
      <alignment horizontal="right" vertical="center" wrapText="1"/>
    </xf>
    <xf numFmtId="0" fontId="20" fillId="2" borderId="2" xfId="142" applyFont="1" applyBorder="1" applyAlignment="1">
      <alignment horizontal="justify" vertical="center" wrapText="1"/>
    </xf>
    <xf numFmtId="4" fontId="20" fillId="2" borderId="2" xfId="142" applyNumberFormat="1" applyFont="1" applyBorder="1" applyAlignment="1">
      <alignment horizontal="center" vertical="center" wrapText="1"/>
    </xf>
    <xf numFmtId="0" fontId="35" fillId="2" borderId="2" xfId="142" applyFont="1" applyBorder="1" applyAlignment="1">
      <alignment horizontal="right" vertical="center" wrapText="1"/>
    </xf>
    <xf numFmtId="0" fontId="35" fillId="2" borderId="2" xfId="142" applyFont="1" applyBorder="1" applyAlignment="1">
      <alignment horizontal="left" vertical="top" wrapText="1"/>
    </xf>
    <xf numFmtId="4" fontId="35" fillId="2" borderId="2" xfId="142" applyNumberFormat="1" applyFont="1" applyBorder="1" applyAlignment="1">
      <alignment horizontal="center" vertical="center" wrapText="1"/>
    </xf>
    <xf numFmtId="0" fontId="70" fillId="2" borderId="2" xfId="128" applyFont="1" applyBorder="1" applyAlignment="1">
      <alignment horizontal="center"/>
    </xf>
    <xf numFmtId="49" fontId="35" fillId="2" borderId="2" xfId="142" applyNumberFormat="1" applyFont="1" applyFill="1" applyBorder="1" applyAlignment="1">
      <alignment horizontal="right" vertical="center" wrapText="1"/>
    </xf>
    <xf numFmtId="49" fontId="35" fillId="2" borderId="2" xfId="142" applyNumberFormat="1" applyFont="1" applyFill="1" applyBorder="1" applyAlignment="1">
      <alignment horizontal="justify" vertical="center" wrapText="1"/>
    </xf>
    <xf numFmtId="4" fontId="72" fillId="2" borderId="2" xfId="151" applyNumberFormat="1" applyFont="1" applyFill="1" applyBorder="1" applyAlignment="1">
      <alignment horizontal="center" wrapText="1"/>
    </xf>
    <xf numFmtId="4" fontId="35" fillId="2" borderId="2" xfId="128" applyNumberFormat="1" applyFont="1" applyBorder="1" applyAlignment="1">
      <alignment horizontal="center" vertical="center"/>
    </xf>
    <xf numFmtId="0" fontId="35" fillId="2" borderId="2" xfId="142" applyFont="1" applyFill="1" applyBorder="1" applyAlignment="1">
      <alignment horizontal="justify" vertical="top" wrapText="1"/>
    </xf>
    <xf numFmtId="4" fontId="35" fillId="2" borderId="2" xfId="151" applyNumberFormat="1" applyFont="1" applyFill="1" applyBorder="1" applyAlignment="1">
      <alignment horizontal="center" vertical="center" wrapText="1"/>
    </xf>
    <xf numFmtId="0" fontId="35" fillId="2" borderId="21" xfId="128" applyFont="1" applyBorder="1"/>
    <xf numFmtId="0" fontId="35" fillId="2" borderId="2" xfId="128" applyFont="1" applyBorder="1" applyAlignment="1">
      <alignment horizontal="justify"/>
    </xf>
    <xf numFmtId="0" fontId="35" fillId="2" borderId="2" xfId="128" applyFont="1" applyBorder="1" applyAlignment="1">
      <alignment horizontal="justify" wrapText="1"/>
    </xf>
    <xf numFmtId="49" fontId="35" fillId="2" borderId="2" xfId="151" applyNumberFormat="1" applyFont="1" applyFill="1" applyBorder="1" applyAlignment="1" applyProtection="1">
      <alignment horizontal="center" vertical="center" wrapText="1"/>
    </xf>
    <xf numFmtId="0" fontId="35" fillId="2" borderId="1" xfId="128" applyFont="1"/>
    <xf numFmtId="49" fontId="20" fillId="2" borderId="2" xfId="142" applyNumberFormat="1" applyFont="1" applyFill="1" applyBorder="1" applyAlignment="1">
      <alignment horizontal="right" vertical="center" wrapText="1"/>
    </xf>
    <xf numFmtId="4" fontId="20" fillId="2" borderId="2" xfId="129" applyNumberFormat="1" applyFont="1" applyBorder="1" applyAlignment="1" applyProtection="1">
      <alignment horizontal="center" vertical="center" wrapText="1"/>
    </xf>
    <xf numFmtId="4" fontId="20" fillId="2" borderId="2" xfId="142" applyNumberFormat="1" applyFont="1" applyFill="1" applyBorder="1" applyAlignment="1">
      <alignment horizontal="center" vertical="center" wrapText="1"/>
    </xf>
    <xf numFmtId="0" fontId="20" fillId="2" borderId="2" xfId="128" applyFont="1" applyBorder="1" applyAlignment="1">
      <alignment horizontal="center" vertical="center"/>
    </xf>
    <xf numFmtId="0" fontId="35" fillId="2" borderId="2" xfId="142" applyFont="1" applyBorder="1" applyAlignment="1">
      <alignment horizontal="justify" vertical="center" wrapText="1"/>
    </xf>
    <xf numFmtId="4" fontId="35" fillId="2" borderId="2" xfId="129" applyNumberFormat="1" applyFont="1" applyBorder="1" applyAlignment="1" applyProtection="1">
      <alignment horizontal="center" vertical="center" wrapText="1"/>
    </xf>
    <xf numFmtId="4" fontId="35" fillId="2" borderId="2" xfId="142" applyNumberFormat="1" applyFont="1" applyFill="1" applyBorder="1" applyAlignment="1">
      <alignment horizontal="center" vertical="center" wrapText="1"/>
    </xf>
    <xf numFmtId="0" fontId="65" fillId="2" borderId="2" xfId="128" applyFont="1" applyFill="1" applyBorder="1" applyAlignment="1">
      <alignment vertical="center" wrapText="1"/>
    </xf>
    <xf numFmtId="0" fontId="20" fillId="2" borderId="2" xfId="142" applyNumberFormat="1" applyFont="1" applyFill="1" applyBorder="1" applyAlignment="1">
      <alignment horizontal="right" vertical="center" wrapText="1"/>
    </xf>
    <xf numFmtId="0" fontId="27" fillId="2" borderId="1" xfId="128" applyAlignment="1">
      <alignment wrapText="1"/>
    </xf>
    <xf numFmtId="4" fontId="27" fillId="2" borderId="1" xfId="128" applyNumberFormat="1" applyAlignment="1">
      <alignment horizontal="center"/>
    </xf>
    <xf numFmtId="0" fontId="14" fillId="2" borderId="1" xfId="143"/>
    <xf numFmtId="167" fontId="10" fillId="2" borderId="2" xfId="2" applyNumberFormat="1" applyFont="1" applyBorder="1" applyAlignment="1">
      <alignment vertical="center"/>
    </xf>
    <xf numFmtId="167" fontId="12" fillId="2" borderId="2" xfId="2" applyNumberFormat="1" applyFont="1" applyBorder="1" applyAlignment="1">
      <alignment vertical="center"/>
    </xf>
    <xf numFmtId="164" fontId="35" fillId="2" borderId="2" xfId="0" applyNumberFormat="1" applyFont="1" applyFill="1" applyBorder="1" applyAlignment="1" applyProtection="1">
      <alignment horizontal="justify" vertical="center" wrapText="1"/>
    </xf>
    <xf numFmtId="49" fontId="35" fillId="0" borderId="2" xfId="0" applyNumberFormat="1" applyFont="1" applyBorder="1" applyAlignment="1" applyProtection="1">
      <alignment horizontal="justify" vertical="center" wrapText="1"/>
    </xf>
    <xf numFmtId="4" fontId="23" fillId="2" borderId="2" xfId="151" applyNumberFormat="1" applyFont="1" applyFill="1" applyBorder="1" applyAlignment="1">
      <alignment horizontal="center" vertical="center" wrapText="1"/>
    </xf>
    <xf numFmtId="4" fontId="23" fillId="2" borderId="2" xfId="151" applyNumberFormat="1" applyFont="1" applyBorder="1" applyAlignment="1" applyProtection="1">
      <alignment horizontal="center" vertical="center" wrapText="1"/>
    </xf>
    <xf numFmtId="4" fontId="23" fillId="0" borderId="2" xfId="0" applyNumberFormat="1" applyFont="1" applyBorder="1" applyAlignment="1" applyProtection="1">
      <alignment horizontal="center" vertical="center" wrapText="1"/>
    </xf>
    <xf numFmtId="0" fontId="35" fillId="0" borderId="21" xfId="0" applyFont="1" applyBorder="1" applyAlignment="1">
      <alignment horizontal="center"/>
    </xf>
    <xf numFmtId="2" fontId="35" fillId="0" borderId="2" xfId="0" applyNumberFormat="1" applyFont="1" applyBorder="1" applyAlignment="1">
      <alignment horizontal="center" vertical="center"/>
    </xf>
    <xf numFmtId="2" fontId="35" fillId="0" borderId="2" xfId="142" applyNumberFormat="1" applyFont="1" applyFill="1" applyBorder="1" applyAlignment="1">
      <alignment horizontal="center" vertical="top" wrapText="1"/>
    </xf>
    <xf numFmtId="2" fontId="35" fillId="2" borderId="2" xfId="142" applyNumberFormat="1" applyFont="1" applyFill="1" applyBorder="1" applyAlignment="1">
      <alignment horizontal="justify" vertical="top" wrapText="1"/>
    </xf>
    <xf numFmtId="0" fontId="27" fillId="2" borderId="1" xfId="154" applyFont="1" applyAlignment="1">
      <alignment horizontal="center"/>
    </xf>
    <xf numFmtId="0" fontId="35" fillId="2" borderId="1" xfId="154" applyFont="1" applyAlignment="1">
      <alignment horizontal="justify" vertical="center"/>
    </xf>
    <xf numFmtId="0" fontId="14" fillId="2" borderId="1" xfId="125"/>
    <xf numFmtId="0" fontId="35" fillId="2" borderId="1" xfId="154" applyFont="1" applyAlignment="1">
      <alignment horizontal="justify" vertical="center" wrapText="1"/>
    </xf>
    <xf numFmtId="0" fontId="12" fillId="2" borderId="1" xfId="154" applyFont="1" applyAlignment="1">
      <alignment horizontal="justify" vertical="center"/>
    </xf>
    <xf numFmtId="0" fontId="12" fillId="2" borderId="1" xfId="154" applyFont="1" applyAlignment="1">
      <alignment horizontal="center" vertical="center"/>
    </xf>
    <xf numFmtId="49" fontId="33" fillId="2" borderId="2" xfId="154" applyNumberFormat="1" applyFont="1" applyBorder="1" applyAlignment="1">
      <alignment horizontal="center" vertical="center" wrapText="1"/>
    </xf>
    <xf numFmtId="0" fontId="35" fillId="2" borderId="2" xfId="154" applyFont="1" applyFill="1" applyBorder="1" applyAlignment="1">
      <alignment horizontal="center" vertical="center" wrapText="1"/>
    </xf>
    <xf numFmtId="49" fontId="75" fillId="2" borderId="2" xfId="154" applyNumberFormat="1" applyFont="1" applyBorder="1" applyAlignment="1">
      <alignment horizontal="center" vertical="center"/>
    </xf>
    <xf numFmtId="0" fontId="23" fillId="2" borderId="2" xfId="154" applyFont="1" applyBorder="1" applyAlignment="1">
      <alignment horizontal="center" vertical="center" wrapText="1"/>
    </xf>
    <xf numFmtId="0" fontId="23" fillId="2" borderId="2" xfId="154" applyFont="1" applyBorder="1" applyAlignment="1">
      <alignment horizontal="center" vertical="center"/>
    </xf>
    <xf numFmtId="49" fontId="74" fillId="2" borderId="2" xfId="154" applyNumberFormat="1" applyFont="1" applyBorder="1" applyAlignment="1">
      <alignment horizontal="center" vertical="center"/>
    </xf>
    <xf numFmtId="0" fontId="12" fillId="2" borderId="2" xfId="154" applyFont="1" applyBorder="1" applyAlignment="1">
      <alignment horizontal="center" vertical="center" wrapText="1"/>
    </xf>
    <xf numFmtId="0" fontId="10" fillId="2" borderId="2" xfId="154" applyFont="1" applyBorder="1" applyAlignment="1">
      <alignment horizontal="justify" vertical="center" wrapText="1"/>
    </xf>
    <xf numFmtId="4" fontId="74" fillId="2" borderId="2" xfId="154" applyNumberFormat="1" applyFont="1" applyBorder="1" applyAlignment="1">
      <alignment horizontal="center" vertical="center"/>
    </xf>
    <xf numFmtId="165" fontId="74" fillId="2" borderId="2" xfId="154" applyNumberFormat="1" applyFont="1" applyBorder="1" applyAlignment="1">
      <alignment horizontal="center" vertical="center"/>
    </xf>
    <xf numFmtId="0" fontId="12" fillId="2" borderId="2" xfId="154" applyFont="1" applyBorder="1" applyAlignment="1">
      <alignment vertical="center" wrapText="1"/>
    </xf>
    <xf numFmtId="0" fontId="12" fillId="2" borderId="21" xfId="124" applyFont="1" applyBorder="1" applyAlignment="1">
      <alignment horizontal="justify" vertical="center" wrapText="1"/>
    </xf>
    <xf numFmtId="4" fontId="73" fillId="2" borderId="2" xfId="154" applyNumberFormat="1" applyFont="1" applyBorder="1" applyAlignment="1">
      <alignment horizontal="center" vertical="center"/>
    </xf>
    <xf numFmtId="165" fontId="73" fillId="2" borderId="2" xfId="154" applyNumberFormat="1" applyFont="1" applyBorder="1" applyAlignment="1">
      <alignment horizontal="center" vertical="center"/>
    </xf>
    <xf numFmtId="49" fontId="12" fillId="2" borderId="2" xfId="154" applyNumberFormat="1" applyFont="1" applyBorder="1" applyAlignment="1">
      <alignment vertical="center"/>
    </xf>
    <xf numFmtId="0" fontId="12" fillId="2" borderId="21" xfId="124" applyFont="1" applyFill="1" applyBorder="1" applyAlignment="1">
      <alignment horizontal="justify" vertical="center" wrapText="1"/>
    </xf>
    <xf numFmtId="4" fontId="12" fillId="2" borderId="2" xfId="154" applyNumberFormat="1" applyFont="1" applyFill="1" applyBorder="1" applyAlignment="1">
      <alignment horizontal="center" vertical="center"/>
    </xf>
    <xf numFmtId="4" fontId="12" fillId="2" borderId="2" xfId="154" applyNumberFormat="1" applyFont="1" applyBorder="1" applyAlignment="1">
      <alignment horizontal="center" vertical="center"/>
    </xf>
    <xf numFmtId="0" fontId="10" fillId="2" borderId="2" xfId="154" applyFont="1" applyFill="1" applyBorder="1" applyAlignment="1">
      <alignment horizontal="justify" vertical="center" wrapText="1"/>
    </xf>
    <xf numFmtId="4" fontId="10" fillId="2" borderId="2" xfId="154" applyNumberFormat="1" applyFont="1" applyFill="1" applyBorder="1" applyAlignment="1">
      <alignment horizontal="center" vertical="center"/>
    </xf>
    <xf numFmtId="0" fontId="12" fillId="2" borderId="2" xfId="1" applyNumberFormat="1" applyFont="1" applyBorder="1" applyAlignment="1">
      <alignment vertical="center"/>
    </xf>
    <xf numFmtId="0" fontId="5" fillId="2" borderId="21" xfId="1" applyFont="1" applyBorder="1" applyAlignment="1">
      <alignment horizontal="justify" vertical="center" wrapText="1"/>
    </xf>
    <xf numFmtId="4" fontId="10" fillId="2" borderId="2" xfId="154" applyNumberFormat="1" applyFont="1" applyBorder="1" applyAlignment="1">
      <alignment horizontal="center" vertical="center"/>
    </xf>
    <xf numFmtId="49" fontId="12" fillId="2" borderId="2" xfId="1" applyNumberFormat="1" applyFont="1" applyFill="1" applyBorder="1" applyAlignment="1">
      <alignment vertical="center"/>
    </xf>
    <xf numFmtId="0" fontId="12" fillId="2" borderId="2" xfId="1" applyFont="1" applyFill="1" applyBorder="1" applyAlignment="1">
      <alignment horizontal="justify" vertical="center" wrapText="1"/>
    </xf>
    <xf numFmtId="49" fontId="73" fillId="2" borderId="2" xfId="154" applyNumberFormat="1" applyFont="1" applyBorder="1" applyAlignment="1">
      <alignment horizontal="center" vertical="center"/>
    </xf>
    <xf numFmtId="0" fontId="73" fillId="2" borderId="21" xfId="130" applyNumberFormat="1" applyFont="1" applyBorder="1" applyAlignment="1">
      <alignment horizontal="justify" vertical="center" wrapText="1"/>
    </xf>
    <xf numFmtId="0" fontId="73" fillId="2" borderId="21" xfId="130" applyNumberFormat="1" applyFont="1" applyFill="1" applyBorder="1" applyAlignment="1">
      <alignment horizontal="justify" vertical="center" wrapText="1"/>
    </xf>
    <xf numFmtId="0" fontId="12" fillId="2" borderId="2" xfId="154" applyFont="1" applyBorder="1" applyAlignment="1">
      <alignment horizontal="justify" vertical="center" wrapText="1"/>
    </xf>
    <xf numFmtId="164" fontId="9" fillId="2" borderId="2" xfId="125" applyNumberFormat="1" applyFont="1" applyFill="1" applyBorder="1" applyAlignment="1">
      <alignment horizontal="justify" vertical="center" wrapText="1"/>
    </xf>
    <xf numFmtId="49" fontId="9" fillId="2" borderId="2" xfId="125" applyNumberFormat="1" applyFont="1" applyFill="1" applyBorder="1" applyAlignment="1">
      <alignment vertical="center" wrapText="1"/>
    </xf>
    <xf numFmtId="49" fontId="10" fillId="2" borderId="21" xfId="124" applyNumberFormat="1" applyFont="1" applyBorder="1" applyAlignment="1">
      <alignment horizontal="justify" vertical="center" wrapText="1"/>
    </xf>
    <xf numFmtId="49" fontId="12" fillId="2" borderId="2" xfId="4" applyNumberFormat="1" applyFont="1" applyBorder="1" applyAlignment="1">
      <alignment vertical="center"/>
    </xf>
    <xf numFmtId="0" fontId="73" fillId="2" borderId="2" xfId="125" applyFont="1" applyFill="1" applyBorder="1" applyAlignment="1">
      <alignment horizontal="justify" vertical="center" wrapText="1"/>
    </xf>
    <xf numFmtId="49" fontId="12" fillId="2" borderId="2" xfId="143" applyNumberFormat="1" applyFont="1" applyBorder="1" applyAlignment="1">
      <alignment vertical="center"/>
    </xf>
    <xf numFmtId="0" fontId="12" fillId="2" borderId="2" xfId="1" applyNumberFormat="1" applyFont="1" applyBorder="1" applyAlignment="1">
      <alignment horizontal="justify" vertical="center" wrapText="1"/>
    </xf>
    <xf numFmtId="0" fontId="73" fillId="2" borderId="2" xfId="154" applyFont="1" applyBorder="1" applyAlignment="1">
      <alignment horizontal="justify" vertical="center" wrapText="1"/>
    </xf>
    <xf numFmtId="0" fontId="10" fillId="2" borderId="2" xfId="143" applyNumberFormat="1" applyFont="1" applyFill="1" applyBorder="1" applyAlignment="1">
      <alignment horizontal="justify" vertical="center" wrapText="1"/>
    </xf>
    <xf numFmtId="0" fontId="73" fillId="2" borderId="1" xfId="125" applyFont="1" applyFill="1" applyAlignment="1">
      <alignment horizontal="justify" vertical="center" wrapText="1"/>
    </xf>
    <xf numFmtId="0" fontId="10" fillId="2" borderId="2" xfId="143" applyFont="1" applyBorder="1" applyAlignment="1">
      <alignment horizontal="justify" vertical="center" wrapText="1"/>
    </xf>
    <xf numFmtId="49" fontId="12" fillId="2" borderId="2" xfId="124" applyNumberFormat="1" applyFont="1" applyBorder="1" applyAlignment="1">
      <alignment vertical="center"/>
    </xf>
    <xf numFmtId="0" fontId="10" fillId="2" borderId="21" xfId="124" applyFont="1" applyBorder="1" applyAlignment="1">
      <alignment horizontal="justify" vertical="center" wrapText="1"/>
    </xf>
    <xf numFmtId="164" fontId="10" fillId="2" borderId="2" xfId="125" applyNumberFormat="1" applyFont="1" applyFill="1" applyBorder="1" applyAlignment="1">
      <alignment horizontal="justify" vertical="center" wrapText="1"/>
    </xf>
    <xf numFmtId="49" fontId="10" fillId="2" borderId="2" xfId="130" applyNumberFormat="1" applyFont="1" applyBorder="1" applyAlignment="1">
      <alignment vertical="center"/>
    </xf>
    <xf numFmtId="0" fontId="10" fillId="2" borderId="2" xfId="130" applyFont="1" applyFill="1" applyBorder="1" applyAlignment="1">
      <alignment horizontal="justify" vertical="center" wrapText="1"/>
    </xf>
    <xf numFmtId="164" fontId="26" fillId="2" borderId="2" xfId="125" applyNumberFormat="1" applyFont="1" applyFill="1" applyBorder="1" applyAlignment="1">
      <alignment horizontal="justify" vertical="center" wrapText="1"/>
    </xf>
    <xf numFmtId="0" fontId="10" fillId="2" borderId="2" xfId="130" applyFont="1" applyBorder="1" applyAlignment="1">
      <alignment horizontal="justify" vertical="center" wrapText="1"/>
    </xf>
    <xf numFmtId="0" fontId="73" fillId="2" borderId="2" xfId="154" applyFont="1" applyBorder="1" applyAlignment="1">
      <alignment horizontal="center"/>
    </xf>
    <xf numFmtId="0" fontId="77" fillId="2" borderId="2" xfId="154" applyFont="1" applyBorder="1" applyAlignment="1">
      <alignment horizontal="justify" vertical="center"/>
    </xf>
    <xf numFmtId="0" fontId="73" fillId="2" borderId="1" xfId="154" applyFont="1"/>
    <xf numFmtId="0" fontId="22" fillId="2" borderId="1" xfId="154" applyFont="1" applyBorder="1" applyAlignment="1">
      <alignment horizontal="justify" vertical="center" wrapText="1"/>
    </xf>
    <xf numFmtId="0" fontId="12" fillId="2" borderId="1" xfId="154" applyFont="1" applyBorder="1" applyAlignment="1">
      <alignment horizontal="center" vertical="center" wrapText="1"/>
    </xf>
    <xf numFmtId="0" fontId="12" fillId="2" borderId="1" xfId="154" applyFont="1" applyAlignment="1">
      <alignment horizontal="center" vertical="center" wrapText="1"/>
    </xf>
    <xf numFmtId="0" fontId="27" fillId="2" borderId="1" xfId="154" applyFont="1" applyBorder="1" applyAlignment="1">
      <alignment horizontal="center"/>
    </xf>
    <xf numFmtId="0" fontId="27" fillId="2" borderId="1" xfId="154" applyFont="1" applyBorder="1" applyAlignment="1">
      <alignment horizontal="justify" vertical="center"/>
    </xf>
    <xf numFmtId="0" fontId="12" fillId="2" borderId="1" xfId="154" applyFont="1" applyBorder="1" applyAlignment="1">
      <alignment horizontal="center" vertical="center"/>
    </xf>
    <xf numFmtId="0" fontId="12" fillId="2" borderId="1" xfId="154" applyFont="1" applyBorder="1" applyAlignment="1">
      <alignment horizontal="center"/>
    </xf>
    <xf numFmtId="0" fontId="12" fillId="2" borderId="1" xfId="154" applyFont="1" applyBorder="1" applyAlignment="1">
      <alignment horizontal="justify" vertical="center"/>
    </xf>
    <xf numFmtId="167" fontId="12" fillId="2" borderId="1" xfId="154" applyNumberFormat="1" applyFont="1" applyAlignment="1">
      <alignment horizontal="center" vertical="center"/>
    </xf>
    <xf numFmtId="0" fontId="12" fillId="2" borderId="1" xfId="154" applyFont="1" applyBorder="1" applyAlignment="1">
      <alignment horizontal="justify" vertical="center" wrapText="1"/>
    </xf>
    <xf numFmtId="0" fontId="33" fillId="2" borderId="2" xfId="154" applyFont="1" applyBorder="1" applyAlignment="1">
      <alignment horizontal="center"/>
    </xf>
    <xf numFmtId="49" fontId="23" fillId="2" borderId="6" xfId="154" applyNumberFormat="1" applyFont="1" applyBorder="1" applyAlignment="1">
      <alignment horizontal="center" vertical="center" wrapText="1"/>
    </xf>
    <xf numFmtId="49" fontId="23" fillId="2" borderId="7" xfId="154" applyNumberFormat="1" applyFont="1" applyBorder="1" applyAlignment="1">
      <alignment horizontal="center" vertical="center" wrapText="1"/>
    </xf>
    <xf numFmtId="0" fontId="35" fillId="2" borderId="2" xfId="154" applyFont="1" applyBorder="1" applyAlignment="1">
      <alignment horizontal="center" vertical="center" wrapText="1"/>
    </xf>
    <xf numFmtId="0" fontId="1" fillId="2" borderId="2" xfId="154" applyFont="1" applyBorder="1" applyAlignment="1">
      <alignment horizontal="center" vertical="center"/>
    </xf>
    <xf numFmtId="0" fontId="35" fillId="2" borderId="1" xfId="154" applyFont="1" applyAlignment="1">
      <alignment horizontal="right" vertical="center" wrapText="1"/>
    </xf>
    <xf numFmtId="0" fontId="35" fillId="2" borderId="1" xfId="154" applyFont="1" applyAlignment="1">
      <alignment horizontal="right" vertical="top" wrapText="1"/>
    </xf>
    <xf numFmtId="0" fontId="70" fillId="2" borderId="1" xfId="154" applyFont="1" applyAlignment="1">
      <alignment horizontal="right" vertical="top" wrapText="1"/>
    </xf>
    <xf numFmtId="0" fontId="10" fillId="2" borderId="1" xfId="154" applyFont="1" applyFill="1" applyAlignment="1">
      <alignment horizontal="center" vertical="center" wrapText="1"/>
    </xf>
    <xf numFmtId="0" fontId="1" fillId="2" borderId="1" xfId="154" applyFont="1" applyAlignment="1"/>
    <xf numFmtId="0" fontId="10" fillId="2" borderId="1" xfId="154" applyFont="1" applyAlignment="1">
      <alignment horizontal="center" vertical="center"/>
    </xf>
    <xf numFmtId="0" fontId="10" fillId="2" borderId="1" xfId="154" applyFont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8" fillId="2" borderId="1" xfId="2" applyFont="1" applyBorder="1" applyAlignment="1" applyProtection="1">
      <alignment horizontal="left" vertical="top" wrapText="1"/>
    </xf>
    <xf numFmtId="0" fontId="17" fillId="2" borderId="1" xfId="2" applyFont="1" applyBorder="1" applyAlignment="1" applyProtection="1">
      <alignment horizontal="left" vertical="top" wrapText="1"/>
    </xf>
    <xf numFmtId="0" fontId="18" fillId="2" borderId="1" xfId="2" applyFont="1" applyBorder="1" applyAlignment="1" applyProtection="1">
      <alignment horizontal="left"/>
    </xf>
    <xf numFmtId="0" fontId="21" fillId="2" borderId="1" xfId="2" applyFont="1" applyBorder="1" applyAlignment="1" applyProtection="1">
      <alignment horizontal="center" vertical="top" wrapText="1"/>
    </xf>
    <xf numFmtId="0" fontId="21" fillId="2" borderId="1" xfId="2" applyFont="1" applyAlignment="1">
      <alignment horizontal="center" wrapText="1"/>
    </xf>
    <xf numFmtId="168" fontId="12" fillId="2" borderId="2" xfId="3" applyNumberFormat="1" applyFont="1" applyFill="1" applyBorder="1" applyAlignment="1">
      <alignment horizontal="center" wrapText="1"/>
    </xf>
    <xf numFmtId="0" fontId="9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wrapText="1"/>
    </xf>
    <xf numFmtId="0" fontId="5" fillId="2" borderId="2" xfId="3" applyFont="1" applyBorder="1" applyAlignment="1">
      <alignment horizontal="center" wrapText="1"/>
    </xf>
    <xf numFmtId="2" fontId="12" fillId="2" borderId="2" xfId="3" applyNumberFormat="1" applyFont="1" applyFill="1" applyBorder="1" applyAlignment="1">
      <alignment horizontal="center" wrapText="1"/>
    </xf>
    <xf numFmtId="2" fontId="5" fillId="2" borderId="2" xfId="3" applyNumberFormat="1" applyFont="1" applyBorder="1" applyAlignment="1">
      <alignment horizont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23" fillId="2" borderId="2" xfId="4" applyFont="1" applyBorder="1" applyAlignment="1">
      <alignment horizontal="center" wrapText="1"/>
    </xf>
    <xf numFmtId="0" fontId="14" fillId="2" borderId="2" xfId="3" applyBorder="1" applyAlignment="1">
      <alignment wrapText="1"/>
    </xf>
    <xf numFmtId="0" fontId="23" fillId="2" borderId="2" xfId="6" applyFont="1" applyBorder="1" applyAlignment="1">
      <alignment horizontal="center" vertical="center" wrapText="1"/>
    </xf>
    <xf numFmtId="0" fontId="14" fillId="2" borderId="2" xfId="3" applyBorder="1" applyAlignment="1">
      <alignment horizontal="center" vertical="center" wrapText="1"/>
    </xf>
    <xf numFmtId="49" fontId="32" fillId="2" borderId="2" xfId="3" applyNumberFormat="1" applyFont="1" applyBorder="1" applyAlignment="1">
      <alignment horizontal="center" vertical="center" wrapText="1"/>
    </xf>
    <xf numFmtId="0" fontId="32" fillId="2" borderId="2" xfId="3" applyFont="1" applyFill="1" applyBorder="1" applyAlignment="1">
      <alignment horizontal="center" vertical="center" wrapText="1"/>
    </xf>
    <xf numFmtId="0" fontId="28" fillId="2" borderId="1" xfId="5" applyFont="1" applyAlignment="1">
      <alignment horizontal="right" wrapText="1"/>
    </xf>
    <xf numFmtId="0" fontId="0" fillId="2" borderId="1" xfId="3" applyFont="1" applyAlignment="1">
      <alignment wrapText="1"/>
    </xf>
    <xf numFmtId="0" fontId="30" fillId="2" borderId="1" xfId="3" applyFont="1" applyFill="1" applyBorder="1" applyAlignment="1">
      <alignment horizontal="center" wrapText="1"/>
    </xf>
    <xf numFmtId="0" fontId="14" fillId="2" borderId="1" xfId="3" applyAlignment="1"/>
    <xf numFmtId="0" fontId="35" fillId="2" borderId="6" xfId="142" applyFont="1" applyBorder="1" applyAlignment="1">
      <alignment horizontal="center" vertical="center" wrapText="1"/>
    </xf>
    <xf numFmtId="0" fontId="14" fillId="2" borderId="7" xfId="151" applyBorder="1" applyAlignment="1">
      <alignment horizontal="center" vertical="center" wrapText="1"/>
    </xf>
    <xf numFmtId="0" fontId="33" fillId="3" borderId="21" xfId="7" applyFont="1" applyFill="1" applyBorder="1" applyAlignment="1">
      <alignment horizontal="center" vertical="center" wrapText="1"/>
    </xf>
    <xf numFmtId="0" fontId="14" fillId="2" borderId="22" xfId="151" applyBorder="1" applyAlignment="1">
      <alignment horizontal="center" vertical="center" wrapText="1"/>
    </xf>
    <xf numFmtId="0" fontId="14" fillId="2" borderId="22" xfId="15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14" fillId="2" borderId="1" xfId="151" applyAlignment="1">
      <alignment horizontal="right" wrapText="1"/>
    </xf>
    <xf numFmtId="0" fontId="69" fillId="2" borderId="1" xfId="128" applyFont="1" applyAlignment="1">
      <alignment horizontal="right" wrapText="1" shrinkToFit="1"/>
    </xf>
    <xf numFmtId="0" fontId="14" fillId="2" borderId="1" xfId="151" applyAlignment="1">
      <alignment horizontal="right" wrapText="1" shrinkToFit="1"/>
    </xf>
    <xf numFmtId="0" fontId="20" fillId="2" borderId="1" xfId="142" applyFont="1" applyAlignment="1">
      <alignment horizontal="center" vertical="center" wrapText="1"/>
    </xf>
    <xf numFmtId="0" fontId="14" fillId="2" borderId="1" xfId="151" applyAlignment="1">
      <alignment wrapText="1"/>
    </xf>
  </cellXfs>
  <cellStyles count="155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1 - 20%" xfId="27"/>
    <cellStyle name="Accent1 - 40%" xfId="28"/>
    <cellStyle name="Accent1 - 60%" xfId="29"/>
    <cellStyle name="Accent2" xfId="30"/>
    <cellStyle name="Accent2 - 20%" xfId="31"/>
    <cellStyle name="Accent2 - 40%" xfId="32"/>
    <cellStyle name="Accent2 - 60%" xfId="33"/>
    <cellStyle name="Accent3" xfId="34"/>
    <cellStyle name="Accent3 - 20%" xfId="35"/>
    <cellStyle name="Accent3 - 40%" xfId="36"/>
    <cellStyle name="Accent3 - 60%" xfId="37"/>
    <cellStyle name="Accent3_10" xfId="38"/>
    <cellStyle name="Accent4" xfId="39"/>
    <cellStyle name="Accent4 - 20%" xfId="40"/>
    <cellStyle name="Accent4 - 40%" xfId="41"/>
    <cellStyle name="Accent4 - 60%" xfId="42"/>
    <cellStyle name="Accent4_10" xfId="43"/>
    <cellStyle name="Accent5" xfId="44"/>
    <cellStyle name="Accent5 - 20%" xfId="45"/>
    <cellStyle name="Accent5 - 40%" xfId="46"/>
    <cellStyle name="Accent5 - 60%" xfId="47"/>
    <cellStyle name="Accent5_10" xfId="48"/>
    <cellStyle name="Accent6" xfId="49"/>
    <cellStyle name="Accent6 - 20%" xfId="50"/>
    <cellStyle name="Accent6 - 40%" xfId="51"/>
    <cellStyle name="Accent6 - 60%" xfId="52"/>
    <cellStyle name="Accent6_10" xfId="53"/>
    <cellStyle name="Bad" xfId="54"/>
    <cellStyle name="Calculation" xfId="55"/>
    <cellStyle name="Check Cell" xfId="56"/>
    <cellStyle name="Emphasis 1" xfId="57"/>
    <cellStyle name="Emphasis 2" xfId="58"/>
    <cellStyle name="Emphasis 3" xfId="59"/>
    <cellStyle name="Explanatory Text" xfId="60"/>
    <cellStyle name="Good" xfId="61"/>
    <cellStyle name="Heading 1" xfId="62"/>
    <cellStyle name="Heading 2" xfId="63"/>
    <cellStyle name="Heading 3" xfId="64"/>
    <cellStyle name="Heading 4" xfId="65"/>
    <cellStyle name="Input" xfId="66"/>
    <cellStyle name="Linked Cell" xfId="67"/>
    <cellStyle name="Neutral" xfId="68"/>
    <cellStyle name="Normal_own-reg-rev" xfId="69"/>
    <cellStyle name="Note" xfId="70"/>
    <cellStyle name="Output" xfId="71"/>
    <cellStyle name="SAPBEXaggData" xfId="72"/>
    <cellStyle name="SAPBEXaggDataEmph" xfId="73"/>
    <cellStyle name="SAPBEXaggItem" xfId="74"/>
    <cellStyle name="SAPBEXaggItemX" xfId="75"/>
    <cellStyle name="SAPBEXchaText" xfId="76"/>
    <cellStyle name="SAPBEXexcBad7" xfId="77"/>
    <cellStyle name="SAPBEXexcBad8" xfId="78"/>
    <cellStyle name="SAPBEXexcBad9" xfId="79"/>
    <cellStyle name="SAPBEXexcCritical4" xfId="80"/>
    <cellStyle name="SAPBEXexcCritical5" xfId="81"/>
    <cellStyle name="SAPBEXexcCritical6" xfId="82"/>
    <cellStyle name="SAPBEXexcGood1" xfId="83"/>
    <cellStyle name="SAPBEXexcGood2" xfId="84"/>
    <cellStyle name="SAPBEXexcGood3" xfId="85"/>
    <cellStyle name="SAPBEXfilterDrill" xfId="86"/>
    <cellStyle name="SAPBEXfilterItem" xfId="87"/>
    <cellStyle name="SAPBEXfilterText" xfId="88"/>
    <cellStyle name="SAPBEXformats" xfId="89"/>
    <cellStyle name="SAPBEXheaderItem" xfId="90"/>
    <cellStyle name="SAPBEXheaderText" xfId="91"/>
    <cellStyle name="SAPBEXHLevel0" xfId="92"/>
    <cellStyle name="SAPBEXHLevel0 2" xfId="93"/>
    <cellStyle name="SAPBEXHLevel0X" xfId="94"/>
    <cellStyle name="SAPBEXHLevel1" xfId="95"/>
    <cellStyle name="SAPBEXHLevel1 2" xfId="96"/>
    <cellStyle name="SAPBEXHLevel1X" xfId="97"/>
    <cellStyle name="SAPBEXHLevel2" xfId="98"/>
    <cellStyle name="SAPBEXHLevel2 2" xfId="99"/>
    <cellStyle name="SAPBEXHLevel2X" xfId="100"/>
    <cellStyle name="SAPBEXHLevel3" xfId="101"/>
    <cellStyle name="SAPBEXHLevel3X" xfId="102"/>
    <cellStyle name="SAPBEXinputData" xfId="103"/>
    <cellStyle name="SAPBEXItemHeader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 2" xfId="110"/>
    <cellStyle name="SAPBEXstdDataEmph" xfId="111"/>
    <cellStyle name="SAPBEXstdItem" xfId="112"/>
    <cellStyle name="SAPBEXstdItemX" xfId="113"/>
    <cellStyle name="SAPBEXtitle" xfId="114"/>
    <cellStyle name="SAPBEXunassignedItem" xfId="115"/>
    <cellStyle name="SAPBEXundefined" xfId="116"/>
    <cellStyle name="Sheet Title" xfId="117"/>
    <cellStyle name="Title" xfId="118"/>
    <cellStyle name="Total" xfId="119"/>
    <cellStyle name="Warning Text" xfId="120"/>
    <cellStyle name="Денежный 2" xfId="121"/>
    <cellStyle name="Обычный" xfId="0" builtinId="0"/>
    <cellStyle name="Обычный 10" xfId="122"/>
    <cellStyle name="Обычный 11" xfId="123"/>
    <cellStyle name="Обычный 12" xfId="4"/>
    <cellStyle name="Обычный 13" xfId="124"/>
    <cellStyle name="Обычный 14" xfId="125"/>
    <cellStyle name="Обычный 15" xfId="126"/>
    <cellStyle name="Обычный 16" xfId="151"/>
    <cellStyle name="Обычный 17" xfId="153"/>
    <cellStyle name="Обычный 18" xfId="127"/>
    <cellStyle name="Обычный 2" xfId="2"/>
    <cellStyle name="Обычный 2 2" xfId="128"/>
    <cellStyle name="Обычный 2 2 2" xfId="129"/>
    <cellStyle name="Обычный 2 2 2 2" xfId="130"/>
    <cellStyle name="Обычный 2 2 2 2 2" xfId="1"/>
    <cellStyle name="Обычный 2 2 2 3" xfId="131"/>
    <cellStyle name="Обычный 2 2 3" xfId="132"/>
    <cellStyle name="Обычный 2 3" xfId="133"/>
    <cellStyle name="Обычный 20" xfId="134"/>
    <cellStyle name="Обычный 3" xfId="3"/>
    <cellStyle name="Обычный 3 2" xfId="135"/>
    <cellStyle name="Обычный 3 2 2" xfId="136"/>
    <cellStyle name="Обычный 3 2 3" xfId="137"/>
    <cellStyle name="Обычный 3 2 4" xfId="138"/>
    <cellStyle name="Обычный 3 2 5" xfId="139"/>
    <cellStyle name="Обычный 3 2 6" xfId="154"/>
    <cellStyle name="Обычный 3 3" xfId="152"/>
    <cellStyle name="Обычный 3 6" xfId="140"/>
    <cellStyle name="Обычный 4" xfId="6"/>
    <cellStyle name="Обычный 5" xfId="141"/>
    <cellStyle name="Обычный 6" xfId="142"/>
    <cellStyle name="Обычный 7" xfId="143"/>
    <cellStyle name="Обычный 7 2" xfId="144"/>
    <cellStyle name="Обычный 8" xfId="145"/>
    <cellStyle name="Обычный 9" xfId="146"/>
    <cellStyle name="Обычный 9 2 2" xfId="7"/>
    <cellStyle name="Обычный_Брг_03_3" xfId="5"/>
    <cellStyle name="Процентный 6" xfId="147"/>
    <cellStyle name="Стиль 1" xfId="148"/>
    <cellStyle name="Финансовый 2" xfId="149"/>
    <cellStyle name="Финансовый 3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workbookViewId="0">
      <selection activeCell="A6" sqref="A6:F6"/>
    </sheetView>
  </sheetViews>
  <sheetFormatPr defaultRowHeight="14.4" x14ac:dyDescent="0.3"/>
  <cols>
    <col min="1" max="1" width="9.109375" style="187"/>
    <col min="2" max="2" width="24.33203125" style="187" customWidth="1"/>
    <col min="3" max="3" width="33.88671875" style="187" customWidth="1"/>
    <col min="4" max="4" width="15.44140625" style="187" customWidth="1"/>
    <col min="5" max="5" width="15" style="187" customWidth="1"/>
    <col min="6" max="257" width="9.109375" style="187"/>
    <col min="258" max="258" width="24.33203125" style="187" customWidth="1"/>
    <col min="259" max="259" width="33.88671875" style="187" customWidth="1"/>
    <col min="260" max="260" width="15.44140625" style="187" customWidth="1"/>
    <col min="261" max="261" width="15" style="187" customWidth="1"/>
    <col min="262" max="513" width="9.109375" style="187"/>
    <col min="514" max="514" width="24.33203125" style="187" customWidth="1"/>
    <col min="515" max="515" width="33.88671875" style="187" customWidth="1"/>
    <col min="516" max="516" width="15.44140625" style="187" customWidth="1"/>
    <col min="517" max="517" width="15" style="187" customWidth="1"/>
    <col min="518" max="769" width="9.109375" style="187"/>
    <col min="770" max="770" width="24.33203125" style="187" customWidth="1"/>
    <col min="771" max="771" width="33.88671875" style="187" customWidth="1"/>
    <col min="772" max="772" width="15.44140625" style="187" customWidth="1"/>
    <col min="773" max="773" width="15" style="187" customWidth="1"/>
    <col min="774" max="1025" width="9.109375" style="187"/>
    <col min="1026" max="1026" width="24.33203125" style="187" customWidth="1"/>
    <col min="1027" max="1027" width="33.88671875" style="187" customWidth="1"/>
    <col min="1028" max="1028" width="15.44140625" style="187" customWidth="1"/>
    <col min="1029" max="1029" width="15" style="187" customWidth="1"/>
    <col min="1030" max="1281" width="9.109375" style="187"/>
    <col min="1282" max="1282" width="24.33203125" style="187" customWidth="1"/>
    <col min="1283" max="1283" width="33.88671875" style="187" customWidth="1"/>
    <col min="1284" max="1284" width="15.44140625" style="187" customWidth="1"/>
    <col min="1285" max="1285" width="15" style="187" customWidth="1"/>
    <col min="1286" max="1537" width="9.109375" style="187"/>
    <col min="1538" max="1538" width="24.33203125" style="187" customWidth="1"/>
    <col min="1539" max="1539" width="33.88671875" style="187" customWidth="1"/>
    <col min="1540" max="1540" width="15.44140625" style="187" customWidth="1"/>
    <col min="1541" max="1541" width="15" style="187" customWidth="1"/>
    <col min="1542" max="1793" width="9.109375" style="187"/>
    <col min="1794" max="1794" width="24.33203125" style="187" customWidth="1"/>
    <col min="1795" max="1795" width="33.88671875" style="187" customWidth="1"/>
    <col min="1796" max="1796" width="15.44140625" style="187" customWidth="1"/>
    <col min="1797" max="1797" width="15" style="187" customWidth="1"/>
    <col min="1798" max="2049" width="9.109375" style="187"/>
    <col min="2050" max="2050" width="24.33203125" style="187" customWidth="1"/>
    <col min="2051" max="2051" width="33.88671875" style="187" customWidth="1"/>
    <col min="2052" max="2052" width="15.44140625" style="187" customWidth="1"/>
    <col min="2053" max="2053" width="15" style="187" customWidth="1"/>
    <col min="2054" max="2305" width="9.109375" style="187"/>
    <col min="2306" max="2306" width="24.33203125" style="187" customWidth="1"/>
    <col min="2307" max="2307" width="33.88671875" style="187" customWidth="1"/>
    <col min="2308" max="2308" width="15.44140625" style="187" customWidth="1"/>
    <col min="2309" max="2309" width="15" style="187" customWidth="1"/>
    <col min="2310" max="2561" width="9.109375" style="187"/>
    <col min="2562" max="2562" width="24.33203125" style="187" customWidth="1"/>
    <col min="2563" max="2563" width="33.88671875" style="187" customWidth="1"/>
    <col min="2564" max="2564" width="15.44140625" style="187" customWidth="1"/>
    <col min="2565" max="2565" width="15" style="187" customWidth="1"/>
    <col min="2566" max="2817" width="9.109375" style="187"/>
    <col min="2818" max="2818" width="24.33203125" style="187" customWidth="1"/>
    <col min="2819" max="2819" width="33.88671875" style="187" customWidth="1"/>
    <col min="2820" max="2820" width="15.44140625" style="187" customWidth="1"/>
    <col min="2821" max="2821" width="15" style="187" customWidth="1"/>
    <col min="2822" max="3073" width="9.109375" style="187"/>
    <col min="3074" max="3074" width="24.33203125" style="187" customWidth="1"/>
    <col min="3075" max="3075" width="33.88671875" style="187" customWidth="1"/>
    <col min="3076" max="3076" width="15.44140625" style="187" customWidth="1"/>
    <col min="3077" max="3077" width="15" style="187" customWidth="1"/>
    <col min="3078" max="3329" width="9.109375" style="187"/>
    <col min="3330" max="3330" width="24.33203125" style="187" customWidth="1"/>
    <col min="3331" max="3331" width="33.88671875" style="187" customWidth="1"/>
    <col min="3332" max="3332" width="15.44140625" style="187" customWidth="1"/>
    <col min="3333" max="3333" width="15" style="187" customWidth="1"/>
    <col min="3334" max="3585" width="9.109375" style="187"/>
    <col min="3586" max="3586" width="24.33203125" style="187" customWidth="1"/>
    <col min="3587" max="3587" width="33.88671875" style="187" customWidth="1"/>
    <col min="3588" max="3588" width="15.44140625" style="187" customWidth="1"/>
    <col min="3589" max="3589" width="15" style="187" customWidth="1"/>
    <col min="3590" max="3841" width="9.109375" style="187"/>
    <col min="3842" max="3842" width="24.33203125" style="187" customWidth="1"/>
    <col min="3843" max="3843" width="33.88671875" style="187" customWidth="1"/>
    <col min="3844" max="3844" width="15.44140625" style="187" customWidth="1"/>
    <col min="3845" max="3845" width="15" style="187" customWidth="1"/>
    <col min="3846" max="4097" width="9.109375" style="187"/>
    <col min="4098" max="4098" width="24.33203125" style="187" customWidth="1"/>
    <col min="4099" max="4099" width="33.88671875" style="187" customWidth="1"/>
    <col min="4100" max="4100" width="15.44140625" style="187" customWidth="1"/>
    <col min="4101" max="4101" width="15" style="187" customWidth="1"/>
    <col min="4102" max="4353" width="9.109375" style="187"/>
    <col min="4354" max="4354" width="24.33203125" style="187" customWidth="1"/>
    <col min="4355" max="4355" width="33.88671875" style="187" customWidth="1"/>
    <col min="4356" max="4356" width="15.44140625" style="187" customWidth="1"/>
    <col min="4357" max="4357" width="15" style="187" customWidth="1"/>
    <col min="4358" max="4609" width="9.109375" style="187"/>
    <col min="4610" max="4610" width="24.33203125" style="187" customWidth="1"/>
    <col min="4611" max="4611" width="33.88671875" style="187" customWidth="1"/>
    <col min="4612" max="4612" width="15.44140625" style="187" customWidth="1"/>
    <col min="4613" max="4613" width="15" style="187" customWidth="1"/>
    <col min="4614" max="4865" width="9.109375" style="187"/>
    <col min="4866" max="4866" width="24.33203125" style="187" customWidth="1"/>
    <col min="4867" max="4867" width="33.88671875" style="187" customWidth="1"/>
    <col min="4868" max="4868" width="15.44140625" style="187" customWidth="1"/>
    <col min="4869" max="4869" width="15" style="187" customWidth="1"/>
    <col min="4870" max="5121" width="9.109375" style="187"/>
    <col min="5122" max="5122" width="24.33203125" style="187" customWidth="1"/>
    <col min="5123" max="5123" width="33.88671875" style="187" customWidth="1"/>
    <col min="5124" max="5124" width="15.44140625" style="187" customWidth="1"/>
    <col min="5125" max="5125" width="15" style="187" customWidth="1"/>
    <col min="5126" max="5377" width="9.109375" style="187"/>
    <col min="5378" max="5378" width="24.33203125" style="187" customWidth="1"/>
    <col min="5379" max="5379" width="33.88671875" style="187" customWidth="1"/>
    <col min="5380" max="5380" width="15.44140625" style="187" customWidth="1"/>
    <col min="5381" max="5381" width="15" style="187" customWidth="1"/>
    <col min="5382" max="5633" width="9.109375" style="187"/>
    <col min="5634" max="5634" width="24.33203125" style="187" customWidth="1"/>
    <col min="5635" max="5635" width="33.88671875" style="187" customWidth="1"/>
    <col min="5636" max="5636" width="15.44140625" style="187" customWidth="1"/>
    <col min="5637" max="5637" width="15" style="187" customWidth="1"/>
    <col min="5638" max="5889" width="9.109375" style="187"/>
    <col min="5890" max="5890" width="24.33203125" style="187" customWidth="1"/>
    <col min="5891" max="5891" width="33.88671875" style="187" customWidth="1"/>
    <col min="5892" max="5892" width="15.44140625" style="187" customWidth="1"/>
    <col min="5893" max="5893" width="15" style="187" customWidth="1"/>
    <col min="5894" max="6145" width="9.109375" style="187"/>
    <col min="6146" max="6146" width="24.33203125" style="187" customWidth="1"/>
    <col min="6147" max="6147" width="33.88671875" style="187" customWidth="1"/>
    <col min="6148" max="6148" width="15.44140625" style="187" customWidth="1"/>
    <col min="6149" max="6149" width="15" style="187" customWidth="1"/>
    <col min="6150" max="6401" width="9.109375" style="187"/>
    <col min="6402" max="6402" width="24.33203125" style="187" customWidth="1"/>
    <col min="6403" max="6403" width="33.88671875" style="187" customWidth="1"/>
    <col min="6404" max="6404" width="15.44140625" style="187" customWidth="1"/>
    <col min="6405" max="6405" width="15" style="187" customWidth="1"/>
    <col min="6406" max="6657" width="9.109375" style="187"/>
    <col min="6658" max="6658" width="24.33203125" style="187" customWidth="1"/>
    <col min="6659" max="6659" width="33.88671875" style="187" customWidth="1"/>
    <col min="6660" max="6660" width="15.44140625" style="187" customWidth="1"/>
    <col min="6661" max="6661" width="15" style="187" customWidth="1"/>
    <col min="6662" max="6913" width="9.109375" style="187"/>
    <col min="6914" max="6914" width="24.33203125" style="187" customWidth="1"/>
    <col min="6915" max="6915" width="33.88671875" style="187" customWidth="1"/>
    <col min="6916" max="6916" width="15.44140625" style="187" customWidth="1"/>
    <col min="6917" max="6917" width="15" style="187" customWidth="1"/>
    <col min="6918" max="7169" width="9.109375" style="187"/>
    <col min="7170" max="7170" width="24.33203125" style="187" customWidth="1"/>
    <col min="7171" max="7171" width="33.88671875" style="187" customWidth="1"/>
    <col min="7172" max="7172" width="15.44140625" style="187" customWidth="1"/>
    <col min="7173" max="7173" width="15" style="187" customWidth="1"/>
    <col min="7174" max="7425" width="9.109375" style="187"/>
    <col min="7426" max="7426" width="24.33203125" style="187" customWidth="1"/>
    <col min="7427" max="7427" width="33.88671875" style="187" customWidth="1"/>
    <col min="7428" max="7428" width="15.44140625" style="187" customWidth="1"/>
    <col min="7429" max="7429" width="15" style="187" customWidth="1"/>
    <col min="7430" max="7681" width="9.109375" style="187"/>
    <col min="7682" max="7682" width="24.33203125" style="187" customWidth="1"/>
    <col min="7683" max="7683" width="33.88671875" style="187" customWidth="1"/>
    <col min="7684" max="7684" width="15.44140625" style="187" customWidth="1"/>
    <col min="7685" max="7685" width="15" style="187" customWidth="1"/>
    <col min="7686" max="7937" width="9.109375" style="187"/>
    <col min="7938" max="7938" width="24.33203125" style="187" customWidth="1"/>
    <col min="7939" max="7939" width="33.88671875" style="187" customWidth="1"/>
    <col min="7940" max="7940" width="15.44140625" style="187" customWidth="1"/>
    <col min="7941" max="7941" width="15" style="187" customWidth="1"/>
    <col min="7942" max="8193" width="9.109375" style="187"/>
    <col min="8194" max="8194" width="24.33203125" style="187" customWidth="1"/>
    <col min="8195" max="8195" width="33.88671875" style="187" customWidth="1"/>
    <col min="8196" max="8196" width="15.44140625" style="187" customWidth="1"/>
    <col min="8197" max="8197" width="15" style="187" customWidth="1"/>
    <col min="8198" max="8449" width="9.109375" style="187"/>
    <col min="8450" max="8450" width="24.33203125" style="187" customWidth="1"/>
    <col min="8451" max="8451" width="33.88671875" style="187" customWidth="1"/>
    <col min="8452" max="8452" width="15.44140625" style="187" customWidth="1"/>
    <col min="8453" max="8453" width="15" style="187" customWidth="1"/>
    <col min="8454" max="8705" width="9.109375" style="187"/>
    <col min="8706" max="8706" width="24.33203125" style="187" customWidth="1"/>
    <col min="8707" max="8707" width="33.88671875" style="187" customWidth="1"/>
    <col min="8708" max="8708" width="15.44140625" style="187" customWidth="1"/>
    <col min="8709" max="8709" width="15" style="187" customWidth="1"/>
    <col min="8710" max="8961" width="9.109375" style="187"/>
    <col min="8962" max="8962" width="24.33203125" style="187" customWidth="1"/>
    <col min="8963" max="8963" width="33.88671875" style="187" customWidth="1"/>
    <col min="8964" max="8964" width="15.44140625" style="187" customWidth="1"/>
    <col min="8965" max="8965" width="15" style="187" customWidth="1"/>
    <col min="8966" max="9217" width="9.109375" style="187"/>
    <col min="9218" max="9218" width="24.33203125" style="187" customWidth="1"/>
    <col min="9219" max="9219" width="33.88671875" style="187" customWidth="1"/>
    <col min="9220" max="9220" width="15.44140625" style="187" customWidth="1"/>
    <col min="9221" max="9221" width="15" style="187" customWidth="1"/>
    <col min="9222" max="9473" width="9.109375" style="187"/>
    <col min="9474" max="9474" width="24.33203125" style="187" customWidth="1"/>
    <col min="9475" max="9475" width="33.88671875" style="187" customWidth="1"/>
    <col min="9476" max="9476" width="15.44140625" style="187" customWidth="1"/>
    <col min="9477" max="9477" width="15" style="187" customWidth="1"/>
    <col min="9478" max="9729" width="9.109375" style="187"/>
    <col min="9730" max="9730" width="24.33203125" style="187" customWidth="1"/>
    <col min="9731" max="9731" width="33.88671875" style="187" customWidth="1"/>
    <col min="9732" max="9732" width="15.44140625" style="187" customWidth="1"/>
    <col min="9733" max="9733" width="15" style="187" customWidth="1"/>
    <col min="9734" max="9985" width="9.109375" style="187"/>
    <col min="9986" max="9986" width="24.33203125" style="187" customWidth="1"/>
    <col min="9987" max="9987" width="33.88671875" style="187" customWidth="1"/>
    <col min="9988" max="9988" width="15.44140625" style="187" customWidth="1"/>
    <col min="9989" max="9989" width="15" style="187" customWidth="1"/>
    <col min="9990" max="10241" width="9.109375" style="187"/>
    <col min="10242" max="10242" width="24.33203125" style="187" customWidth="1"/>
    <col min="10243" max="10243" width="33.88671875" style="187" customWidth="1"/>
    <col min="10244" max="10244" width="15.44140625" style="187" customWidth="1"/>
    <col min="10245" max="10245" width="15" style="187" customWidth="1"/>
    <col min="10246" max="10497" width="9.109375" style="187"/>
    <col min="10498" max="10498" width="24.33203125" style="187" customWidth="1"/>
    <col min="10499" max="10499" width="33.88671875" style="187" customWidth="1"/>
    <col min="10500" max="10500" width="15.44140625" style="187" customWidth="1"/>
    <col min="10501" max="10501" width="15" style="187" customWidth="1"/>
    <col min="10502" max="10753" width="9.109375" style="187"/>
    <col min="10754" max="10754" width="24.33203125" style="187" customWidth="1"/>
    <col min="10755" max="10755" width="33.88671875" style="187" customWidth="1"/>
    <col min="10756" max="10756" width="15.44140625" style="187" customWidth="1"/>
    <col min="10757" max="10757" width="15" style="187" customWidth="1"/>
    <col min="10758" max="11009" width="9.109375" style="187"/>
    <col min="11010" max="11010" width="24.33203125" style="187" customWidth="1"/>
    <col min="11011" max="11011" width="33.88671875" style="187" customWidth="1"/>
    <col min="11012" max="11012" width="15.44140625" style="187" customWidth="1"/>
    <col min="11013" max="11013" width="15" style="187" customWidth="1"/>
    <col min="11014" max="11265" width="9.109375" style="187"/>
    <col min="11266" max="11266" width="24.33203125" style="187" customWidth="1"/>
    <col min="11267" max="11267" width="33.88671875" style="187" customWidth="1"/>
    <col min="11268" max="11268" width="15.44140625" style="187" customWidth="1"/>
    <col min="11269" max="11269" width="15" style="187" customWidth="1"/>
    <col min="11270" max="11521" width="9.109375" style="187"/>
    <col min="11522" max="11522" width="24.33203125" style="187" customWidth="1"/>
    <col min="11523" max="11523" width="33.88671875" style="187" customWidth="1"/>
    <col min="11524" max="11524" width="15.44140625" style="187" customWidth="1"/>
    <col min="11525" max="11525" width="15" style="187" customWidth="1"/>
    <col min="11526" max="11777" width="9.109375" style="187"/>
    <col min="11778" max="11778" width="24.33203125" style="187" customWidth="1"/>
    <col min="11779" max="11779" width="33.88671875" style="187" customWidth="1"/>
    <col min="11780" max="11780" width="15.44140625" style="187" customWidth="1"/>
    <col min="11781" max="11781" width="15" style="187" customWidth="1"/>
    <col min="11782" max="12033" width="9.109375" style="187"/>
    <col min="12034" max="12034" width="24.33203125" style="187" customWidth="1"/>
    <col min="12035" max="12035" width="33.88671875" style="187" customWidth="1"/>
    <col min="12036" max="12036" width="15.44140625" style="187" customWidth="1"/>
    <col min="12037" max="12037" width="15" style="187" customWidth="1"/>
    <col min="12038" max="12289" width="9.109375" style="187"/>
    <col min="12290" max="12290" width="24.33203125" style="187" customWidth="1"/>
    <col min="12291" max="12291" width="33.88671875" style="187" customWidth="1"/>
    <col min="12292" max="12292" width="15.44140625" style="187" customWidth="1"/>
    <col min="12293" max="12293" width="15" style="187" customWidth="1"/>
    <col min="12294" max="12545" width="9.109375" style="187"/>
    <col min="12546" max="12546" width="24.33203125" style="187" customWidth="1"/>
    <col min="12547" max="12547" width="33.88671875" style="187" customWidth="1"/>
    <col min="12548" max="12548" width="15.44140625" style="187" customWidth="1"/>
    <col min="12549" max="12549" width="15" style="187" customWidth="1"/>
    <col min="12550" max="12801" width="9.109375" style="187"/>
    <col min="12802" max="12802" width="24.33203125" style="187" customWidth="1"/>
    <col min="12803" max="12803" width="33.88671875" style="187" customWidth="1"/>
    <col min="12804" max="12804" width="15.44140625" style="187" customWidth="1"/>
    <col min="12805" max="12805" width="15" style="187" customWidth="1"/>
    <col min="12806" max="13057" width="9.109375" style="187"/>
    <col min="13058" max="13058" width="24.33203125" style="187" customWidth="1"/>
    <col min="13059" max="13059" width="33.88671875" style="187" customWidth="1"/>
    <col min="13060" max="13060" width="15.44140625" style="187" customWidth="1"/>
    <col min="13061" max="13061" width="15" style="187" customWidth="1"/>
    <col min="13062" max="13313" width="9.109375" style="187"/>
    <col min="13314" max="13314" width="24.33203125" style="187" customWidth="1"/>
    <col min="13315" max="13315" width="33.88671875" style="187" customWidth="1"/>
    <col min="13316" max="13316" width="15.44140625" style="187" customWidth="1"/>
    <col min="13317" max="13317" width="15" style="187" customWidth="1"/>
    <col min="13318" max="13569" width="9.109375" style="187"/>
    <col min="13570" max="13570" width="24.33203125" style="187" customWidth="1"/>
    <col min="13571" max="13571" width="33.88671875" style="187" customWidth="1"/>
    <col min="13572" max="13572" width="15.44140625" style="187" customWidth="1"/>
    <col min="13573" max="13573" width="15" style="187" customWidth="1"/>
    <col min="13574" max="13825" width="9.109375" style="187"/>
    <col min="13826" max="13826" width="24.33203125" style="187" customWidth="1"/>
    <col min="13827" max="13827" width="33.88671875" style="187" customWidth="1"/>
    <col min="13828" max="13828" width="15.44140625" style="187" customWidth="1"/>
    <col min="13829" max="13829" width="15" style="187" customWidth="1"/>
    <col min="13830" max="14081" width="9.109375" style="187"/>
    <col min="14082" max="14082" width="24.33203125" style="187" customWidth="1"/>
    <col min="14083" max="14083" width="33.88671875" style="187" customWidth="1"/>
    <col min="14084" max="14084" width="15.44140625" style="187" customWidth="1"/>
    <col min="14085" max="14085" width="15" style="187" customWidth="1"/>
    <col min="14086" max="14337" width="9.109375" style="187"/>
    <col min="14338" max="14338" width="24.33203125" style="187" customWidth="1"/>
    <col min="14339" max="14339" width="33.88671875" style="187" customWidth="1"/>
    <col min="14340" max="14340" width="15.44140625" style="187" customWidth="1"/>
    <col min="14341" max="14341" width="15" style="187" customWidth="1"/>
    <col min="14342" max="14593" width="9.109375" style="187"/>
    <col min="14594" max="14594" width="24.33203125" style="187" customWidth="1"/>
    <col min="14595" max="14595" width="33.88671875" style="187" customWidth="1"/>
    <col min="14596" max="14596" width="15.44140625" style="187" customWidth="1"/>
    <col min="14597" max="14597" width="15" style="187" customWidth="1"/>
    <col min="14598" max="14849" width="9.109375" style="187"/>
    <col min="14850" max="14850" width="24.33203125" style="187" customWidth="1"/>
    <col min="14851" max="14851" width="33.88671875" style="187" customWidth="1"/>
    <col min="14852" max="14852" width="15.44140625" style="187" customWidth="1"/>
    <col min="14853" max="14853" width="15" style="187" customWidth="1"/>
    <col min="14854" max="15105" width="9.109375" style="187"/>
    <col min="15106" max="15106" width="24.33203125" style="187" customWidth="1"/>
    <col min="15107" max="15107" width="33.88671875" style="187" customWidth="1"/>
    <col min="15108" max="15108" width="15.44140625" style="187" customWidth="1"/>
    <col min="15109" max="15109" width="15" style="187" customWidth="1"/>
    <col min="15110" max="15361" width="9.109375" style="187"/>
    <col min="15362" max="15362" width="24.33203125" style="187" customWidth="1"/>
    <col min="15363" max="15363" width="33.88671875" style="187" customWidth="1"/>
    <col min="15364" max="15364" width="15.44140625" style="187" customWidth="1"/>
    <col min="15365" max="15365" width="15" style="187" customWidth="1"/>
    <col min="15366" max="15617" width="9.109375" style="187"/>
    <col min="15618" max="15618" width="24.33203125" style="187" customWidth="1"/>
    <col min="15619" max="15619" width="33.88671875" style="187" customWidth="1"/>
    <col min="15620" max="15620" width="15.44140625" style="187" customWidth="1"/>
    <col min="15621" max="15621" width="15" style="187" customWidth="1"/>
    <col min="15622" max="15873" width="9.109375" style="187"/>
    <col min="15874" max="15874" width="24.33203125" style="187" customWidth="1"/>
    <col min="15875" max="15875" width="33.88671875" style="187" customWidth="1"/>
    <col min="15876" max="15876" width="15.44140625" style="187" customWidth="1"/>
    <col min="15877" max="15877" width="15" style="187" customWidth="1"/>
    <col min="15878" max="16129" width="9.109375" style="187"/>
    <col min="16130" max="16130" width="24.33203125" style="187" customWidth="1"/>
    <col min="16131" max="16131" width="33.88671875" style="187" customWidth="1"/>
    <col min="16132" max="16132" width="15.44140625" style="187" customWidth="1"/>
    <col min="16133" max="16133" width="15" style="187" customWidth="1"/>
    <col min="16134" max="16384" width="9.109375" style="187"/>
  </cols>
  <sheetData>
    <row r="1" spans="1:6" x14ac:dyDescent="0.3">
      <c r="A1" s="173"/>
      <c r="B1" s="185"/>
      <c r="C1" s="186"/>
      <c r="D1" s="256" t="s">
        <v>1212</v>
      </c>
      <c r="E1" s="256"/>
      <c r="F1" s="256"/>
    </row>
    <row r="2" spans="1:6" x14ac:dyDescent="0.3">
      <c r="A2" s="173"/>
      <c r="B2" s="185"/>
      <c r="C2" s="257" t="s">
        <v>1251</v>
      </c>
      <c r="D2" s="258"/>
      <c r="E2" s="258"/>
      <c r="F2" s="258"/>
    </row>
    <row r="3" spans="1:6" x14ac:dyDescent="0.3">
      <c r="A3" s="173"/>
      <c r="B3" s="185"/>
      <c r="C3" s="257" t="s">
        <v>1252</v>
      </c>
      <c r="D3" s="257"/>
      <c r="E3" s="257"/>
      <c r="F3" s="257"/>
    </row>
    <row r="4" spans="1:6" x14ac:dyDescent="0.3">
      <c r="A4" s="173"/>
      <c r="B4" s="185"/>
      <c r="C4" s="188"/>
      <c r="D4" s="256" t="s">
        <v>1253</v>
      </c>
      <c r="E4" s="256"/>
      <c r="F4" s="256"/>
    </row>
    <row r="5" spans="1:6" ht="15.6" x14ac:dyDescent="0.3">
      <c r="A5" s="173"/>
      <c r="B5" s="185"/>
      <c r="C5" s="189"/>
      <c r="D5" s="190"/>
      <c r="E5" s="190"/>
      <c r="F5" s="190"/>
    </row>
    <row r="6" spans="1:6" ht="33.6" customHeight="1" x14ac:dyDescent="0.3">
      <c r="A6" s="259" t="s">
        <v>1254</v>
      </c>
      <c r="B6" s="260"/>
      <c r="C6" s="260"/>
      <c r="D6" s="260"/>
      <c r="E6" s="260"/>
      <c r="F6" s="260"/>
    </row>
    <row r="7" spans="1:6" ht="15.6" x14ac:dyDescent="0.3">
      <c r="A7" s="173"/>
      <c r="B7" s="261"/>
      <c r="C7" s="262"/>
      <c r="D7" s="262"/>
      <c r="E7" s="262"/>
      <c r="F7" s="262"/>
    </row>
    <row r="8" spans="1:6" x14ac:dyDescent="0.3">
      <c r="A8" s="251" t="s">
        <v>1255</v>
      </c>
      <c r="B8" s="251"/>
      <c r="C8" s="252" t="s">
        <v>1094</v>
      </c>
      <c r="D8" s="254" t="s">
        <v>717</v>
      </c>
      <c r="E8" s="254" t="s">
        <v>710</v>
      </c>
      <c r="F8" s="254" t="s">
        <v>711</v>
      </c>
    </row>
    <row r="9" spans="1:6" ht="55.2" x14ac:dyDescent="0.3">
      <c r="A9" s="191" t="s">
        <v>1256</v>
      </c>
      <c r="B9" s="192" t="s">
        <v>1257</v>
      </c>
      <c r="C9" s="253"/>
      <c r="D9" s="255"/>
      <c r="E9" s="255"/>
      <c r="F9" s="255"/>
    </row>
    <row r="10" spans="1:6" x14ac:dyDescent="0.3">
      <c r="A10" s="193">
        <v>1</v>
      </c>
      <c r="B10" s="194">
        <v>2</v>
      </c>
      <c r="C10" s="194">
        <v>3</v>
      </c>
      <c r="D10" s="194">
        <v>4</v>
      </c>
      <c r="E10" s="195">
        <v>5</v>
      </c>
      <c r="F10" s="195">
        <v>6</v>
      </c>
    </row>
    <row r="11" spans="1:6" ht="59.25" customHeight="1" x14ac:dyDescent="0.3">
      <c r="A11" s="196" t="s">
        <v>1258</v>
      </c>
      <c r="B11" s="197"/>
      <c r="C11" s="198" t="s">
        <v>1259</v>
      </c>
      <c r="D11" s="199">
        <f>D12+D13+D14</f>
        <v>282.10000000000002</v>
      </c>
      <c r="E11" s="199">
        <f>E12+E13+E14</f>
        <v>281.92408</v>
      </c>
      <c r="F11" s="200">
        <f>E11/D11%</f>
        <v>99.93763913505849</v>
      </c>
    </row>
    <row r="12" spans="1:6" ht="46.8" x14ac:dyDescent="0.3">
      <c r="A12" s="196"/>
      <c r="B12" s="201" t="s">
        <v>1260</v>
      </c>
      <c r="C12" s="202" t="s">
        <v>1261</v>
      </c>
      <c r="D12" s="203">
        <v>278.8</v>
      </c>
      <c r="E12" s="203">
        <v>278.66293999999999</v>
      </c>
      <c r="F12" s="204">
        <f t="shared" ref="F12:F75" si="0">E12/D12%</f>
        <v>99.950839311334278</v>
      </c>
    </row>
    <row r="13" spans="1:6" ht="31.2" x14ac:dyDescent="0.3">
      <c r="A13" s="196"/>
      <c r="B13" s="201" t="s">
        <v>1262</v>
      </c>
      <c r="C13" s="202" t="s">
        <v>1171</v>
      </c>
      <c r="D13" s="203">
        <v>3.1</v>
      </c>
      <c r="E13" s="203">
        <v>3.0731099999999998</v>
      </c>
      <c r="F13" s="204">
        <f t="shared" si="0"/>
        <v>99.132580645161283</v>
      </c>
    </row>
    <row r="14" spans="1:6" ht="35.25" customHeight="1" x14ac:dyDescent="0.3">
      <c r="A14" s="196"/>
      <c r="B14" s="205" t="s">
        <v>1263</v>
      </c>
      <c r="C14" s="206" t="s">
        <v>1264</v>
      </c>
      <c r="D14" s="207">
        <v>0.2</v>
      </c>
      <c r="E14" s="208">
        <v>0.18803</v>
      </c>
      <c r="F14" s="204">
        <f t="shared" si="0"/>
        <v>94.015000000000001</v>
      </c>
    </row>
    <row r="15" spans="1:6" ht="30.75" customHeight="1" x14ac:dyDescent="0.3">
      <c r="A15" s="196" t="s">
        <v>24</v>
      </c>
      <c r="B15" s="205"/>
      <c r="C15" s="209" t="s">
        <v>1265</v>
      </c>
      <c r="D15" s="210">
        <f>D16+D17+D18+D19</f>
        <v>16987.2</v>
      </c>
      <c r="E15" s="210">
        <f>E16+E17+E18+E19</f>
        <v>17216.37139</v>
      </c>
      <c r="F15" s="200">
        <f t="shared" si="0"/>
        <v>101.3490827799755</v>
      </c>
    </row>
    <row r="16" spans="1:6" ht="236.4" customHeight="1" x14ac:dyDescent="0.3">
      <c r="A16" s="196"/>
      <c r="B16" s="211" t="s">
        <v>1266</v>
      </c>
      <c r="C16" s="212" t="s">
        <v>1267</v>
      </c>
      <c r="D16" s="207">
        <v>7785.2</v>
      </c>
      <c r="E16" s="208">
        <v>7948.10293</v>
      </c>
      <c r="F16" s="204">
        <f t="shared" si="0"/>
        <v>102.09246942917329</v>
      </c>
    </row>
    <row r="17" spans="1:6" ht="267.60000000000002" customHeight="1" x14ac:dyDescent="0.3">
      <c r="A17" s="196"/>
      <c r="B17" s="211" t="s">
        <v>1268</v>
      </c>
      <c r="C17" s="212" t="s">
        <v>1269</v>
      </c>
      <c r="D17" s="207">
        <v>54</v>
      </c>
      <c r="E17" s="208">
        <v>55.896880000000003</v>
      </c>
      <c r="F17" s="204">
        <f t="shared" si="0"/>
        <v>103.51274074074074</v>
      </c>
    </row>
    <row r="18" spans="1:6" ht="240.6" customHeight="1" x14ac:dyDescent="0.3">
      <c r="A18" s="196"/>
      <c r="B18" s="211" t="s">
        <v>1270</v>
      </c>
      <c r="C18" s="212" t="s">
        <v>1271</v>
      </c>
      <c r="D18" s="207">
        <v>10456.200000000001</v>
      </c>
      <c r="E18" s="208">
        <v>10567.72717</v>
      </c>
      <c r="F18" s="204">
        <f t="shared" si="0"/>
        <v>101.06661282301408</v>
      </c>
    </row>
    <row r="19" spans="1:6" ht="255" customHeight="1" x14ac:dyDescent="0.3">
      <c r="A19" s="196"/>
      <c r="B19" s="211" t="s">
        <v>1272</v>
      </c>
      <c r="C19" s="212" t="s">
        <v>1273</v>
      </c>
      <c r="D19" s="207">
        <v>-1308.2</v>
      </c>
      <c r="E19" s="208">
        <v>-1355.3555899999999</v>
      </c>
      <c r="F19" s="204">
        <f t="shared" si="0"/>
        <v>103.60461626662588</v>
      </c>
    </row>
    <row r="20" spans="1:6" ht="31.2" x14ac:dyDescent="0.3">
      <c r="A20" s="196" t="s">
        <v>1274</v>
      </c>
      <c r="B20" s="205"/>
      <c r="C20" s="198" t="s">
        <v>1275</v>
      </c>
      <c r="D20" s="213">
        <f>D21+D27+D28+D29+D30+D31+D32+D33+D34+D35+D37+D36</f>
        <v>91016.9</v>
      </c>
      <c r="E20" s="213">
        <f>E21+E27+E28+E29+E30+E31+E32+E33+E34+E35+E37+E36</f>
        <v>92875.278669999971</v>
      </c>
      <c r="F20" s="200">
        <f t="shared" si="0"/>
        <v>102.04179517210537</v>
      </c>
    </row>
    <row r="21" spans="1:6" ht="15.6" x14ac:dyDescent="0.3">
      <c r="A21" s="196"/>
      <c r="B21" s="214" t="s">
        <v>1276</v>
      </c>
      <c r="C21" s="215" t="s">
        <v>1277</v>
      </c>
      <c r="D21" s="208">
        <f>D22+D23+D24+D25+D26</f>
        <v>53349.3</v>
      </c>
      <c r="E21" s="208">
        <f>E22+E23+E24+E25+E26</f>
        <v>55481.767629999995</v>
      </c>
      <c r="F21" s="204">
        <f t="shared" si="0"/>
        <v>103.99718015044245</v>
      </c>
    </row>
    <row r="22" spans="1:6" ht="143.4" x14ac:dyDescent="0.3">
      <c r="A22" s="216"/>
      <c r="B22" s="205" t="s">
        <v>1278</v>
      </c>
      <c r="C22" s="212" t="s">
        <v>1279</v>
      </c>
      <c r="D22" s="208">
        <v>51747.4</v>
      </c>
      <c r="E22" s="208">
        <v>53875.240039999997</v>
      </c>
      <c r="F22" s="204">
        <f t="shared" si="0"/>
        <v>104.11197478520658</v>
      </c>
    </row>
    <row r="23" spans="1:6" ht="247.5" customHeight="1" x14ac:dyDescent="0.3">
      <c r="A23" s="216"/>
      <c r="B23" s="205" t="s">
        <v>1280</v>
      </c>
      <c r="C23" s="212" t="s">
        <v>1281</v>
      </c>
      <c r="D23" s="208">
        <v>179.9</v>
      </c>
      <c r="E23" s="208">
        <v>180.56679</v>
      </c>
      <c r="F23" s="204">
        <f t="shared" si="0"/>
        <v>100.37064480266814</v>
      </c>
    </row>
    <row r="24" spans="1:6" ht="93.6" x14ac:dyDescent="0.3">
      <c r="A24" s="216"/>
      <c r="B24" s="205" t="s">
        <v>1282</v>
      </c>
      <c r="C24" s="217" t="s">
        <v>1283</v>
      </c>
      <c r="D24" s="208">
        <v>1039.7</v>
      </c>
      <c r="E24" s="208">
        <v>1041.2303099999999</v>
      </c>
      <c r="F24" s="204">
        <f t="shared" si="0"/>
        <v>100.14718765028373</v>
      </c>
    </row>
    <row r="25" spans="1:6" ht="171.6" x14ac:dyDescent="0.3">
      <c r="A25" s="216"/>
      <c r="B25" s="205" t="s">
        <v>1284</v>
      </c>
      <c r="C25" s="217" t="s">
        <v>1285</v>
      </c>
      <c r="D25" s="208">
        <v>2.2999999999999998</v>
      </c>
      <c r="E25" s="208">
        <v>3.98</v>
      </c>
      <c r="F25" s="204">
        <f t="shared" si="0"/>
        <v>173.04347826086956</v>
      </c>
    </row>
    <row r="26" spans="1:6" ht="187.2" x14ac:dyDescent="0.3">
      <c r="A26" s="216"/>
      <c r="B26" s="205" t="s">
        <v>1286</v>
      </c>
      <c r="C26" s="218" t="s">
        <v>1161</v>
      </c>
      <c r="D26" s="208">
        <v>380</v>
      </c>
      <c r="E26" s="208">
        <v>380.75049000000001</v>
      </c>
      <c r="F26" s="204">
        <f t="shared" si="0"/>
        <v>100.19749736842105</v>
      </c>
    </row>
    <row r="27" spans="1:6" ht="46.8" x14ac:dyDescent="0.3">
      <c r="A27" s="216"/>
      <c r="B27" s="205" t="s">
        <v>1287</v>
      </c>
      <c r="C27" s="202" t="s">
        <v>1162</v>
      </c>
      <c r="D27" s="208">
        <v>36.200000000000003</v>
      </c>
      <c r="E27" s="208">
        <v>39.301250000000003</v>
      </c>
      <c r="F27" s="204">
        <f t="shared" si="0"/>
        <v>108.56698895027624</v>
      </c>
    </row>
    <row r="28" spans="1:6" ht="31.2" x14ac:dyDescent="0.3">
      <c r="A28" s="216"/>
      <c r="B28" s="205" t="s">
        <v>1288</v>
      </c>
      <c r="C28" s="202" t="s">
        <v>1163</v>
      </c>
      <c r="D28" s="208">
        <v>210</v>
      </c>
      <c r="E28" s="208">
        <v>206.98947999999999</v>
      </c>
      <c r="F28" s="204">
        <f t="shared" si="0"/>
        <v>98.566419047619036</v>
      </c>
    </row>
    <row r="29" spans="1:6" ht="63.6" customHeight="1" x14ac:dyDescent="0.3">
      <c r="A29" s="216"/>
      <c r="B29" s="205" t="s">
        <v>1289</v>
      </c>
      <c r="C29" s="202" t="s">
        <v>1290</v>
      </c>
      <c r="D29" s="208">
        <v>890</v>
      </c>
      <c r="E29" s="208">
        <v>959.86224000000004</v>
      </c>
      <c r="F29" s="204">
        <f t="shared" si="0"/>
        <v>107.84968988764045</v>
      </c>
    </row>
    <row r="30" spans="1:6" ht="109.2" x14ac:dyDescent="0.3">
      <c r="A30" s="216"/>
      <c r="B30" s="205" t="s">
        <v>1291</v>
      </c>
      <c r="C30" s="202" t="s">
        <v>1292</v>
      </c>
      <c r="D30" s="208">
        <v>4900</v>
      </c>
      <c r="E30" s="208">
        <v>4860.6120099999998</v>
      </c>
      <c r="F30" s="204">
        <f t="shared" si="0"/>
        <v>99.196163469387756</v>
      </c>
    </row>
    <row r="31" spans="1:6" ht="31.2" x14ac:dyDescent="0.3">
      <c r="A31" s="216"/>
      <c r="B31" s="205" t="s">
        <v>1293</v>
      </c>
      <c r="C31" s="219" t="s">
        <v>1164</v>
      </c>
      <c r="D31" s="208">
        <v>1100</v>
      </c>
      <c r="E31" s="208">
        <v>1068.41119</v>
      </c>
      <c r="F31" s="204">
        <f t="shared" si="0"/>
        <v>97.128290000000007</v>
      </c>
    </row>
    <row r="32" spans="1:6" ht="31.2" x14ac:dyDescent="0.3">
      <c r="A32" s="216"/>
      <c r="B32" s="205" t="s">
        <v>1294</v>
      </c>
      <c r="C32" s="219" t="s">
        <v>1165</v>
      </c>
      <c r="D32" s="208">
        <v>19940</v>
      </c>
      <c r="E32" s="208">
        <v>19644.746309999999</v>
      </c>
      <c r="F32" s="204">
        <f t="shared" si="0"/>
        <v>98.519289418254758</v>
      </c>
    </row>
    <row r="33" spans="1:6" ht="134.25" customHeight="1" x14ac:dyDescent="0.3">
      <c r="A33" s="216"/>
      <c r="B33" s="205" t="s">
        <v>1295</v>
      </c>
      <c r="C33" s="220" t="s">
        <v>1166</v>
      </c>
      <c r="D33" s="208">
        <v>4240</v>
      </c>
      <c r="E33" s="208">
        <v>4276.9969300000002</v>
      </c>
      <c r="F33" s="204">
        <f t="shared" si="0"/>
        <v>100.8725691037736</v>
      </c>
    </row>
    <row r="34" spans="1:6" ht="134.25" customHeight="1" x14ac:dyDescent="0.3">
      <c r="A34" s="216"/>
      <c r="B34" s="205" t="s">
        <v>1296</v>
      </c>
      <c r="C34" s="220" t="s">
        <v>1167</v>
      </c>
      <c r="D34" s="208">
        <v>4730</v>
      </c>
      <c r="E34" s="208">
        <v>4706.2992000000004</v>
      </c>
      <c r="F34" s="204">
        <f t="shared" si="0"/>
        <v>99.498926004228338</v>
      </c>
    </row>
    <row r="35" spans="1:6" ht="93.6" x14ac:dyDescent="0.3">
      <c r="A35" s="216"/>
      <c r="B35" s="205" t="s">
        <v>1297</v>
      </c>
      <c r="C35" s="202" t="s">
        <v>1298</v>
      </c>
      <c r="D35" s="208">
        <v>1620</v>
      </c>
      <c r="E35" s="208">
        <v>1648.8961999999999</v>
      </c>
      <c r="F35" s="204">
        <f t="shared" si="0"/>
        <v>101.78371604938272</v>
      </c>
    </row>
    <row r="36" spans="1:6" ht="124.8" x14ac:dyDescent="0.3">
      <c r="A36" s="216"/>
      <c r="B36" s="205" t="s">
        <v>1299</v>
      </c>
      <c r="C36" s="206" t="s">
        <v>1188</v>
      </c>
      <c r="D36" s="208">
        <v>0</v>
      </c>
      <c r="E36" s="208">
        <v>-20</v>
      </c>
      <c r="F36" s="204"/>
    </row>
    <row r="37" spans="1:6" ht="140.4" x14ac:dyDescent="0.3">
      <c r="A37" s="216"/>
      <c r="B37" s="205" t="s">
        <v>1300</v>
      </c>
      <c r="C37" s="220" t="s">
        <v>1189</v>
      </c>
      <c r="D37" s="208">
        <v>1.4</v>
      </c>
      <c r="E37" s="208">
        <v>1.3962300000000001</v>
      </c>
      <c r="F37" s="204">
        <f t="shared" si="0"/>
        <v>99.730714285714299</v>
      </c>
    </row>
    <row r="38" spans="1:6" ht="36" customHeight="1" x14ac:dyDescent="0.3">
      <c r="A38" s="196" t="s">
        <v>1301</v>
      </c>
      <c r="B38" s="205"/>
      <c r="C38" s="198" t="s">
        <v>1302</v>
      </c>
      <c r="D38" s="210">
        <f>D39</f>
        <v>143.69999999999999</v>
      </c>
      <c r="E38" s="210">
        <f>E39</f>
        <v>145.71652</v>
      </c>
      <c r="F38" s="200">
        <f t="shared" si="0"/>
        <v>101.40328462073767</v>
      </c>
    </row>
    <row r="39" spans="1:6" ht="124.8" x14ac:dyDescent="0.3">
      <c r="A39" s="196"/>
      <c r="B39" s="221" t="s">
        <v>1303</v>
      </c>
      <c r="C39" s="220" t="s">
        <v>1188</v>
      </c>
      <c r="D39" s="207">
        <v>143.69999999999999</v>
      </c>
      <c r="E39" s="208">
        <v>145.71652</v>
      </c>
      <c r="F39" s="204">
        <f t="shared" si="0"/>
        <v>101.40328462073767</v>
      </c>
    </row>
    <row r="40" spans="1:6" ht="46.8" x14ac:dyDescent="0.3">
      <c r="A40" s="196" t="s">
        <v>1304</v>
      </c>
      <c r="B40" s="205"/>
      <c r="C40" s="198" t="s">
        <v>1305</v>
      </c>
      <c r="D40" s="210">
        <f>D41</f>
        <v>0.8</v>
      </c>
      <c r="E40" s="210">
        <f>E41</f>
        <v>0.85933999999999999</v>
      </c>
      <c r="F40" s="200">
        <f t="shared" si="0"/>
        <v>107.41749999999999</v>
      </c>
    </row>
    <row r="41" spans="1:6" ht="124.8" x14ac:dyDescent="0.3">
      <c r="A41" s="196"/>
      <c r="B41" s="221" t="s">
        <v>1303</v>
      </c>
      <c r="C41" s="220" t="s">
        <v>1188</v>
      </c>
      <c r="D41" s="207">
        <v>0.8</v>
      </c>
      <c r="E41" s="208">
        <v>0.85933999999999999</v>
      </c>
      <c r="F41" s="204">
        <f t="shared" si="0"/>
        <v>107.41749999999999</v>
      </c>
    </row>
    <row r="42" spans="1:6" ht="46.8" x14ac:dyDescent="0.3">
      <c r="A42" s="196" t="s">
        <v>729</v>
      </c>
      <c r="B42" s="205"/>
      <c r="C42" s="222" t="s">
        <v>1306</v>
      </c>
      <c r="D42" s="210">
        <f>D43+D44+D45+D46+D47+D48+D50+D51+D52+D53+D55+D56+D59+D60+D61+D62+D63+D64+D65+D66+D67+D68+D69+D49+D54+D57+D58</f>
        <v>91315.961649999997</v>
      </c>
      <c r="E42" s="210">
        <f>E43+E44+E45+E46+E47+E48+E50+E51+E52+E53+E55+E56+E59+E60+E61+E62+E63+E64+E65+E66+E67+E68+E69+E49+E54+E57+E58</f>
        <v>68479.804570000008</v>
      </c>
      <c r="F42" s="200">
        <f t="shared" si="0"/>
        <v>74.992151791022621</v>
      </c>
    </row>
    <row r="43" spans="1:6" ht="156" x14ac:dyDescent="0.3">
      <c r="A43" s="216"/>
      <c r="B43" s="221" t="s">
        <v>1307</v>
      </c>
      <c r="C43" s="220" t="s">
        <v>1168</v>
      </c>
      <c r="D43" s="207">
        <v>2553</v>
      </c>
      <c r="E43" s="208">
        <v>2599.2155600000001</v>
      </c>
      <c r="F43" s="204">
        <f t="shared" si="0"/>
        <v>101.81024520172346</v>
      </c>
    </row>
    <row r="44" spans="1:6" ht="140.4" x14ac:dyDescent="0.3">
      <c r="A44" s="216"/>
      <c r="B44" s="221" t="s">
        <v>1308</v>
      </c>
      <c r="C44" s="220" t="s">
        <v>1169</v>
      </c>
      <c r="D44" s="207">
        <v>1775</v>
      </c>
      <c r="E44" s="208">
        <v>1785.0310400000001</v>
      </c>
      <c r="F44" s="204">
        <f t="shared" si="0"/>
        <v>100.5651290140845</v>
      </c>
    </row>
    <row r="45" spans="1:6" ht="156" x14ac:dyDescent="0.3">
      <c r="A45" s="216"/>
      <c r="B45" s="221" t="s">
        <v>1309</v>
      </c>
      <c r="C45" s="220" t="s">
        <v>1170</v>
      </c>
      <c r="D45" s="207">
        <v>107</v>
      </c>
      <c r="E45" s="208">
        <v>106.19513999999999</v>
      </c>
      <c r="F45" s="204">
        <f t="shared" si="0"/>
        <v>99.24779439252336</v>
      </c>
    </row>
    <row r="46" spans="1:6" ht="46.8" x14ac:dyDescent="0.3">
      <c r="A46" s="216"/>
      <c r="B46" s="221" t="s">
        <v>1310</v>
      </c>
      <c r="C46" s="220" t="s">
        <v>1172</v>
      </c>
      <c r="D46" s="207">
        <v>311.8</v>
      </c>
      <c r="E46" s="208">
        <v>311.81214</v>
      </c>
      <c r="F46" s="204">
        <f t="shared" si="0"/>
        <v>100.00389352148812</v>
      </c>
    </row>
    <row r="47" spans="1:6" ht="93.6" x14ac:dyDescent="0.3">
      <c r="A47" s="216"/>
      <c r="B47" s="221" t="s">
        <v>1311</v>
      </c>
      <c r="C47" s="220" t="s">
        <v>1173</v>
      </c>
      <c r="D47" s="207">
        <v>1452.4</v>
      </c>
      <c r="E47" s="208">
        <v>1452.6576299999999</v>
      </c>
      <c r="F47" s="204">
        <f t="shared" si="0"/>
        <v>100.0177382263839</v>
      </c>
    </row>
    <row r="48" spans="1:6" ht="160.19999999999999" customHeight="1" x14ac:dyDescent="0.3">
      <c r="A48" s="196"/>
      <c r="B48" s="221" t="s">
        <v>1312</v>
      </c>
      <c r="C48" s="220" t="s">
        <v>1174</v>
      </c>
      <c r="D48" s="207">
        <v>740</v>
      </c>
      <c r="E48" s="207">
        <v>739.18059000000005</v>
      </c>
      <c r="F48" s="204">
        <f t="shared" si="0"/>
        <v>99.889268918918916</v>
      </c>
    </row>
    <row r="49" spans="1:6" ht="196.5" customHeight="1" x14ac:dyDescent="0.3">
      <c r="A49" s="196"/>
      <c r="B49" s="221" t="s">
        <v>1313</v>
      </c>
      <c r="C49" s="220" t="s">
        <v>1179</v>
      </c>
      <c r="D49" s="207">
        <v>10</v>
      </c>
      <c r="E49" s="207">
        <v>10</v>
      </c>
      <c r="F49" s="204">
        <f t="shared" si="0"/>
        <v>100</v>
      </c>
    </row>
    <row r="50" spans="1:6" ht="109.2" x14ac:dyDescent="0.3">
      <c r="A50" s="196"/>
      <c r="B50" s="221" t="s">
        <v>1314</v>
      </c>
      <c r="C50" s="220" t="s">
        <v>1185</v>
      </c>
      <c r="D50" s="207">
        <v>21.2</v>
      </c>
      <c r="E50" s="208">
        <v>22.67183</v>
      </c>
      <c r="F50" s="204">
        <f t="shared" si="0"/>
        <v>106.94259433962264</v>
      </c>
    </row>
    <row r="51" spans="1:6" ht="140.4" x14ac:dyDescent="0.3">
      <c r="A51" s="216"/>
      <c r="B51" s="221" t="s">
        <v>1315</v>
      </c>
      <c r="C51" s="220" t="s">
        <v>1186</v>
      </c>
      <c r="D51" s="207">
        <v>134.1</v>
      </c>
      <c r="E51" s="208">
        <v>134.07034999999999</v>
      </c>
      <c r="F51" s="204">
        <f t="shared" si="0"/>
        <v>99.977889634601041</v>
      </c>
    </row>
    <row r="52" spans="1:6" ht="124.8" x14ac:dyDescent="0.3">
      <c r="A52" s="216"/>
      <c r="B52" s="221" t="s">
        <v>1316</v>
      </c>
      <c r="C52" s="220" t="s">
        <v>1188</v>
      </c>
      <c r="D52" s="207">
        <v>16.899999999999999</v>
      </c>
      <c r="E52" s="208">
        <v>16.890820000000001</v>
      </c>
      <c r="F52" s="204">
        <f t="shared" si="0"/>
        <v>99.945680473372803</v>
      </c>
    </row>
    <row r="53" spans="1:6" ht="46.8" x14ac:dyDescent="0.3">
      <c r="A53" s="216"/>
      <c r="B53" s="223" t="s">
        <v>1317</v>
      </c>
      <c r="C53" s="224" t="s">
        <v>1192</v>
      </c>
      <c r="D53" s="207">
        <v>252.61009999999999</v>
      </c>
      <c r="E53" s="208">
        <v>252.61009999999999</v>
      </c>
      <c r="F53" s="204">
        <f t="shared" si="0"/>
        <v>100</v>
      </c>
    </row>
    <row r="54" spans="1:6" ht="46.8" x14ac:dyDescent="0.3">
      <c r="A54" s="216"/>
      <c r="B54" s="223" t="s">
        <v>1318</v>
      </c>
      <c r="C54" s="224" t="s">
        <v>1193</v>
      </c>
      <c r="D54" s="207">
        <v>549.41129999999998</v>
      </c>
      <c r="E54" s="208">
        <v>549.41129999999998</v>
      </c>
      <c r="F54" s="204">
        <f t="shared" si="0"/>
        <v>100</v>
      </c>
    </row>
    <row r="55" spans="1:6" ht="87" customHeight="1" x14ac:dyDescent="0.3">
      <c r="A55" s="216"/>
      <c r="B55" s="221" t="s">
        <v>1319</v>
      </c>
      <c r="C55" s="220" t="s">
        <v>1196</v>
      </c>
      <c r="D55" s="207">
        <v>1341.001</v>
      </c>
      <c r="E55" s="208">
        <v>1341.001</v>
      </c>
      <c r="F55" s="204">
        <f t="shared" si="0"/>
        <v>100</v>
      </c>
    </row>
    <row r="56" spans="1:6" ht="120.75" customHeight="1" x14ac:dyDescent="0.3">
      <c r="A56" s="216"/>
      <c r="B56" s="221" t="s">
        <v>1320</v>
      </c>
      <c r="C56" s="220" t="s">
        <v>1198</v>
      </c>
      <c r="D56" s="207">
        <v>1746.3</v>
      </c>
      <c r="E56" s="208">
        <v>1746.3</v>
      </c>
      <c r="F56" s="204">
        <f t="shared" si="0"/>
        <v>99.999999999999986</v>
      </c>
    </row>
    <row r="57" spans="1:6" ht="73.5" customHeight="1" x14ac:dyDescent="0.3">
      <c r="A57" s="216"/>
      <c r="B57" s="221" t="s">
        <v>1321</v>
      </c>
      <c r="C57" s="220" t="s">
        <v>1199</v>
      </c>
      <c r="D57" s="207">
        <v>11388.961079999999</v>
      </c>
      <c r="E57" s="208">
        <v>9498.4601700000003</v>
      </c>
      <c r="F57" s="204">
        <f t="shared" si="0"/>
        <v>83.400585033872133</v>
      </c>
    </row>
    <row r="58" spans="1:6" ht="72" customHeight="1" x14ac:dyDescent="0.3">
      <c r="A58" s="216"/>
      <c r="B58" s="221" t="s">
        <v>1322</v>
      </c>
      <c r="C58" s="220" t="s">
        <v>1200</v>
      </c>
      <c r="D58" s="207">
        <v>1530.95363</v>
      </c>
      <c r="E58" s="208">
        <v>1109.9409800000001</v>
      </c>
      <c r="F58" s="204">
        <f t="shared" si="0"/>
        <v>72.499973758186272</v>
      </c>
    </row>
    <row r="59" spans="1:6" ht="48" customHeight="1" x14ac:dyDescent="0.3">
      <c r="A59" s="216"/>
      <c r="B59" s="221" t="s">
        <v>1323</v>
      </c>
      <c r="C59" s="220" t="s">
        <v>1201</v>
      </c>
      <c r="D59" s="207">
        <v>48108.145239999998</v>
      </c>
      <c r="E59" s="208">
        <v>37103.56465</v>
      </c>
      <c r="F59" s="204">
        <f t="shared" si="0"/>
        <v>77.12532766519935</v>
      </c>
    </row>
    <row r="60" spans="1:6" ht="73.5" customHeight="1" x14ac:dyDescent="0.3">
      <c r="A60" s="216"/>
      <c r="B60" s="221" t="s">
        <v>1324</v>
      </c>
      <c r="C60" s="220" t="s">
        <v>1202</v>
      </c>
      <c r="D60" s="207">
        <v>2649.2040000000002</v>
      </c>
      <c r="E60" s="208">
        <v>2649.2040000000002</v>
      </c>
      <c r="F60" s="204">
        <f t="shared" si="0"/>
        <v>100</v>
      </c>
    </row>
    <row r="61" spans="1:6" ht="124.8" x14ac:dyDescent="0.3">
      <c r="A61" s="216"/>
      <c r="B61" s="221" t="s">
        <v>1325</v>
      </c>
      <c r="C61" s="220" t="s">
        <v>1203</v>
      </c>
      <c r="D61" s="207">
        <v>8327.4437400000006</v>
      </c>
      <c r="E61" s="208">
        <v>8327.4437400000006</v>
      </c>
      <c r="F61" s="204">
        <f t="shared" si="0"/>
        <v>100</v>
      </c>
    </row>
    <row r="62" spans="1:6" ht="87.75" customHeight="1" x14ac:dyDescent="0.3">
      <c r="A62" s="216"/>
      <c r="B62" s="221" t="s">
        <v>1326</v>
      </c>
      <c r="C62" s="220" t="s">
        <v>1204</v>
      </c>
      <c r="D62" s="207">
        <v>1318.2</v>
      </c>
      <c r="E62" s="208">
        <v>1318.2</v>
      </c>
      <c r="F62" s="204">
        <f t="shared" si="0"/>
        <v>100</v>
      </c>
    </row>
    <row r="63" spans="1:6" ht="124.8" x14ac:dyDescent="0.3">
      <c r="A63" s="216"/>
      <c r="B63" s="221" t="s">
        <v>1327</v>
      </c>
      <c r="C63" s="220" t="s">
        <v>1205</v>
      </c>
      <c r="D63" s="207">
        <v>5</v>
      </c>
      <c r="E63" s="208">
        <v>5</v>
      </c>
      <c r="F63" s="204">
        <f t="shared" si="0"/>
        <v>100</v>
      </c>
    </row>
    <row r="64" spans="1:6" ht="62.4" x14ac:dyDescent="0.3">
      <c r="A64" s="216"/>
      <c r="B64" s="221" t="s">
        <v>1328</v>
      </c>
      <c r="C64" s="220" t="s">
        <v>1206</v>
      </c>
      <c r="D64" s="207">
        <v>517.08600000000001</v>
      </c>
      <c r="E64" s="208">
        <v>517.07565</v>
      </c>
      <c r="F64" s="204">
        <f t="shared" si="0"/>
        <v>99.997998398718977</v>
      </c>
    </row>
    <row r="65" spans="1:6" ht="70.5" customHeight="1" x14ac:dyDescent="0.3">
      <c r="A65" s="216"/>
      <c r="B65" s="221" t="s">
        <v>1329</v>
      </c>
      <c r="C65" s="220" t="s">
        <v>1207</v>
      </c>
      <c r="D65" s="207">
        <v>1596</v>
      </c>
      <c r="E65" s="208">
        <v>1596</v>
      </c>
      <c r="F65" s="204">
        <f t="shared" si="0"/>
        <v>100</v>
      </c>
    </row>
    <row r="66" spans="1:6" ht="42.75" customHeight="1" x14ac:dyDescent="0.3">
      <c r="A66" s="216"/>
      <c r="B66" s="221" t="s">
        <v>1330</v>
      </c>
      <c r="C66" s="220" t="s">
        <v>1208</v>
      </c>
      <c r="D66" s="207">
        <v>139.30055999999999</v>
      </c>
      <c r="E66" s="208">
        <v>139.30055999999999</v>
      </c>
      <c r="F66" s="204">
        <f t="shared" si="0"/>
        <v>100</v>
      </c>
    </row>
    <row r="67" spans="1:6" ht="46.8" x14ac:dyDescent="0.3">
      <c r="A67" s="216"/>
      <c r="B67" s="221" t="s">
        <v>1331</v>
      </c>
      <c r="C67" s="220" t="s">
        <v>1210</v>
      </c>
      <c r="D67" s="207">
        <v>4724.9449999999997</v>
      </c>
      <c r="E67" s="208">
        <v>3180.9160000000002</v>
      </c>
      <c r="F67" s="204">
        <f t="shared" si="0"/>
        <v>67.321757184475175</v>
      </c>
    </row>
    <row r="68" spans="1:6" ht="62.4" x14ac:dyDescent="0.3">
      <c r="A68" s="216"/>
      <c r="B68" s="225" t="s">
        <v>1332</v>
      </c>
      <c r="C68" s="226" t="s">
        <v>1211</v>
      </c>
      <c r="D68" s="208">
        <v>0</v>
      </c>
      <c r="E68" s="208">
        <v>25.57809</v>
      </c>
      <c r="F68" s="200"/>
    </row>
    <row r="69" spans="1:6" ht="105.75" customHeight="1" x14ac:dyDescent="0.3">
      <c r="A69" s="216"/>
      <c r="B69" s="225" t="s">
        <v>1333</v>
      </c>
      <c r="C69" s="227" t="s">
        <v>1334</v>
      </c>
      <c r="D69" s="208">
        <v>0</v>
      </c>
      <c r="E69" s="208">
        <v>-8057.92677</v>
      </c>
      <c r="F69" s="200"/>
    </row>
    <row r="70" spans="1:6" ht="62.4" x14ac:dyDescent="0.3">
      <c r="A70" s="196" t="s">
        <v>982</v>
      </c>
      <c r="B70" s="225"/>
      <c r="C70" s="228" t="s">
        <v>983</v>
      </c>
      <c r="D70" s="213">
        <f>D71+D73+D74+D75+D76+D77+D78+D72</f>
        <v>278675.50782</v>
      </c>
      <c r="E70" s="210">
        <f>E71+E73+E74+E75+E76+E77+E78+E72</f>
        <v>273620.94076000003</v>
      </c>
      <c r="F70" s="200">
        <f t="shared" si="0"/>
        <v>98.186217691127425</v>
      </c>
    </row>
    <row r="71" spans="1:6" ht="46.8" x14ac:dyDescent="0.3">
      <c r="A71" s="216"/>
      <c r="B71" s="221" t="s">
        <v>1310</v>
      </c>
      <c r="C71" s="220" t="s">
        <v>1172</v>
      </c>
      <c r="D71" s="208">
        <v>39.299999999999997</v>
      </c>
      <c r="E71" s="208">
        <v>38.472169999999998</v>
      </c>
      <c r="F71" s="204">
        <f t="shared" si="0"/>
        <v>97.893562340966923</v>
      </c>
    </row>
    <row r="72" spans="1:6" ht="57" customHeight="1" x14ac:dyDescent="0.3">
      <c r="A72" s="216"/>
      <c r="B72" s="223" t="s">
        <v>1318</v>
      </c>
      <c r="C72" s="229" t="s">
        <v>1193</v>
      </c>
      <c r="D72" s="208">
        <v>82</v>
      </c>
      <c r="E72" s="208">
        <v>82</v>
      </c>
      <c r="F72" s="204">
        <f t="shared" si="0"/>
        <v>100</v>
      </c>
    </row>
    <row r="73" spans="1:6" ht="39" customHeight="1" x14ac:dyDescent="0.3">
      <c r="A73" s="216"/>
      <c r="B73" s="221" t="s">
        <v>1323</v>
      </c>
      <c r="C73" s="220" t="s">
        <v>1201</v>
      </c>
      <c r="D73" s="208">
        <v>18975.345819999999</v>
      </c>
      <c r="E73" s="208">
        <v>18975.345819999999</v>
      </c>
      <c r="F73" s="204">
        <f t="shared" si="0"/>
        <v>100</v>
      </c>
    </row>
    <row r="74" spans="1:6" ht="69" customHeight="1" x14ac:dyDescent="0.3">
      <c r="A74" s="216"/>
      <c r="B74" s="221" t="s">
        <v>1324</v>
      </c>
      <c r="C74" s="220" t="s">
        <v>1202</v>
      </c>
      <c r="D74" s="208">
        <v>235370.91</v>
      </c>
      <c r="E74" s="208">
        <v>235370.91</v>
      </c>
      <c r="F74" s="204">
        <f t="shared" si="0"/>
        <v>100</v>
      </c>
    </row>
    <row r="75" spans="1:6" ht="140.4" x14ac:dyDescent="0.3">
      <c r="A75" s="216"/>
      <c r="B75" s="221" t="s">
        <v>1335</v>
      </c>
      <c r="C75" s="220" t="s">
        <v>1209</v>
      </c>
      <c r="D75" s="208">
        <v>12128.1</v>
      </c>
      <c r="E75" s="208">
        <v>12128.1</v>
      </c>
      <c r="F75" s="204">
        <f t="shared" si="0"/>
        <v>100</v>
      </c>
    </row>
    <row r="76" spans="1:6" ht="59.25" customHeight="1" x14ac:dyDescent="0.3">
      <c r="A76" s="216"/>
      <c r="B76" s="221" t="s">
        <v>1331</v>
      </c>
      <c r="C76" s="220" t="s">
        <v>1210</v>
      </c>
      <c r="D76" s="207">
        <v>12079.852000000001</v>
      </c>
      <c r="E76" s="208">
        <v>12079.852000000001</v>
      </c>
      <c r="F76" s="204">
        <f t="shared" ref="F76:F137" si="1">E76/D76%</f>
        <v>100</v>
      </c>
    </row>
    <row r="77" spans="1:6" ht="70.5" customHeight="1" x14ac:dyDescent="0.3">
      <c r="A77" s="196"/>
      <c r="B77" s="225" t="s">
        <v>1332</v>
      </c>
      <c r="C77" s="226" t="s">
        <v>1211</v>
      </c>
      <c r="D77" s="207">
        <v>0</v>
      </c>
      <c r="E77" s="208">
        <v>36.899769999999997</v>
      </c>
      <c r="F77" s="200"/>
    </row>
    <row r="78" spans="1:6" ht="104.25" customHeight="1" x14ac:dyDescent="0.3">
      <c r="A78" s="196"/>
      <c r="B78" s="225" t="s">
        <v>1333</v>
      </c>
      <c r="C78" s="227" t="s">
        <v>1334</v>
      </c>
      <c r="D78" s="208">
        <v>0</v>
      </c>
      <c r="E78" s="208">
        <v>-5090.6390000000001</v>
      </c>
      <c r="F78" s="200"/>
    </row>
    <row r="79" spans="1:6" ht="80.25" customHeight="1" x14ac:dyDescent="0.3">
      <c r="A79" s="196" t="s">
        <v>1052</v>
      </c>
      <c r="B79" s="225"/>
      <c r="C79" s="230" t="s">
        <v>1053</v>
      </c>
      <c r="D79" s="213">
        <f>D83+D84+D85+D80+D81+D82</f>
        <v>125463.60011</v>
      </c>
      <c r="E79" s="213">
        <f>E83+E84+E85+E80+E81+E82</f>
        <v>101003.71411</v>
      </c>
      <c r="F79" s="200">
        <f t="shared" si="1"/>
        <v>80.50439651137475</v>
      </c>
    </row>
    <row r="80" spans="1:6" ht="46.8" x14ac:dyDescent="0.3">
      <c r="A80" s="196"/>
      <c r="B80" s="221" t="s">
        <v>1310</v>
      </c>
      <c r="C80" s="220" t="s">
        <v>1172</v>
      </c>
      <c r="D80" s="208">
        <v>1.1000000000000001</v>
      </c>
      <c r="E80" s="208">
        <v>1.1464799999999999</v>
      </c>
      <c r="F80" s="204">
        <f t="shared" si="1"/>
        <v>104.22545454545453</v>
      </c>
    </row>
    <row r="81" spans="1:6" ht="140.4" x14ac:dyDescent="0.3">
      <c r="A81" s="196"/>
      <c r="B81" s="221" t="s">
        <v>1315</v>
      </c>
      <c r="C81" s="220" t="s">
        <v>1186</v>
      </c>
      <c r="D81" s="208">
        <v>23.2</v>
      </c>
      <c r="E81" s="208">
        <v>58.787970000000001</v>
      </c>
      <c r="F81" s="204">
        <f t="shared" si="1"/>
        <v>253.39642241379312</v>
      </c>
    </row>
    <row r="82" spans="1:6" ht="139.5" customHeight="1" x14ac:dyDescent="0.3">
      <c r="A82" s="196"/>
      <c r="B82" s="221" t="s">
        <v>1336</v>
      </c>
      <c r="C82" s="220" t="s">
        <v>1191</v>
      </c>
      <c r="D82" s="208">
        <v>1</v>
      </c>
      <c r="E82" s="208">
        <v>3.34592</v>
      </c>
      <c r="F82" s="204">
        <f t="shared" si="1"/>
        <v>334.59199999999998</v>
      </c>
    </row>
    <row r="83" spans="1:6" ht="86.25" customHeight="1" x14ac:dyDescent="0.3">
      <c r="A83" s="196"/>
      <c r="B83" s="221" t="s">
        <v>1337</v>
      </c>
      <c r="C83" s="220" t="s">
        <v>1197</v>
      </c>
      <c r="D83" s="207">
        <v>29825.186089999999</v>
      </c>
      <c r="E83" s="207">
        <v>5329.2006499999998</v>
      </c>
      <c r="F83" s="204">
        <f t="shared" si="1"/>
        <v>17.868122042620925</v>
      </c>
    </row>
    <row r="84" spans="1:6" ht="47.25" customHeight="1" x14ac:dyDescent="0.3">
      <c r="A84" s="216"/>
      <c r="B84" s="221" t="s">
        <v>1323</v>
      </c>
      <c r="C84" s="220" t="s">
        <v>1201</v>
      </c>
      <c r="D84" s="207">
        <v>95613.114019999994</v>
      </c>
      <c r="E84" s="208">
        <v>95613.114019999994</v>
      </c>
      <c r="F84" s="204">
        <f t="shared" si="1"/>
        <v>100</v>
      </c>
    </row>
    <row r="85" spans="1:6" ht="93.6" x14ac:dyDescent="0.3">
      <c r="A85" s="196"/>
      <c r="B85" s="225" t="s">
        <v>1333</v>
      </c>
      <c r="C85" s="227" t="s">
        <v>1334</v>
      </c>
      <c r="D85" s="207">
        <v>0</v>
      </c>
      <c r="E85" s="207">
        <v>-1.88093</v>
      </c>
      <c r="F85" s="204"/>
    </row>
    <row r="86" spans="1:6" ht="39.6" customHeight="1" x14ac:dyDescent="0.3">
      <c r="A86" s="196" t="s">
        <v>1070</v>
      </c>
      <c r="B86" s="231"/>
      <c r="C86" s="232" t="s">
        <v>1338</v>
      </c>
      <c r="D86" s="210">
        <f>D87+D88</f>
        <v>54.2</v>
      </c>
      <c r="E86" s="210">
        <f>E87+E88</f>
        <v>61.88646</v>
      </c>
      <c r="F86" s="200">
        <f t="shared" si="1"/>
        <v>114.18166051660516</v>
      </c>
    </row>
    <row r="87" spans="1:6" ht="409.6" x14ac:dyDescent="0.3">
      <c r="A87" s="216"/>
      <c r="B87" s="221" t="s">
        <v>1339</v>
      </c>
      <c r="C87" s="220" t="s">
        <v>1181</v>
      </c>
      <c r="D87" s="207">
        <v>40</v>
      </c>
      <c r="E87" s="207">
        <v>40</v>
      </c>
      <c r="F87" s="204">
        <f t="shared" si="1"/>
        <v>100</v>
      </c>
    </row>
    <row r="88" spans="1:6" ht="109.2" x14ac:dyDescent="0.3">
      <c r="A88" s="216"/>
      <c r="B88" s="221" t="s">
        <v>1340</v>
      </c>
      <c r="C88" s="220" t="s">
        <v>1187</v>
      </c>
      <c r="D88" s="207">
        <v>14.2</v>
      </c>
      <c r="E88" s="207">
        <v>21.88646</v>
      </c>
      <c r="F88" s="204">
        <f t="shared" si="1"/>
        <v>154.13000000000002</v>
      </c>
    </row>
    <row r="89" spans="1:6" ht="62.4" x14ac:dyDescent="0.3">
      <c r="A89" s="196" t="s">
        <v>1078</v>
      </c>
      <c r="B89" s="221"/>
      <c r="C89" s="233" t="s">
        <v>1079</v>
      </c>
      <c r="D89" s="210">
        <f>D90+D91+D92+D93</f>
        <v>219945.4</v>
      </c>
      <c r="E89" s="210">
        <f>E90+E91+E92+E93</f>
        <v>219960.79378000001</v>
      </c>
      <c r="F89" s="200">
        <f t="shared" si="1"/>
        <v>100.00699890972943</v>
      </c>
    </row>
    <row r="90" spans="1:6" ht="60" customHeight="1" x14ac:dyDescent="0.3">
      <c r="A90" s="216"/>
      <c r="B90" s="221" t="s">
        <v>1310</v>
      </c>
      <c r="C90" s="220" t="s">
        <v>1172</v>
      </c>
      <c r="D90" s="207">
        <v>44.5</v>
      </c>
      <c r="E90" s="207">
        <v>44.5976</v>
      </c>
      <c r="F90" s="204">
        <f t="shared" si="1"/>
        <v>100.21932584269663</v>
      </c>
    </row>
    <row r="91" spans="1:6" ht="122.25" customHeight="1" x14ac:dyDescent="0.3">
      <c r="A91" s="216"/>
      <c r="B91" s="221" t="s">
        <v>1340</v>
      </c>
      <c r="C91" s="220" t="s">
        <v>1187</v>
      </c>
      <c r="D91" s="207">
        <v>141.5</v>
      </c>
      <c r="E91" s="207">
        <v>156.79617999999999</v>
      </c>
      <c r="F91" s="204">
        <f t="shared" si="1"/>
        <v>110.81002120141342</v>
      </c>
    </row>
    <row r="92" spans="1:6" ht="95.25" customHeight="1" x14ac:dyDescent="0.3">
      <c r="A92" s="216"/>
      <c r="B92" s="221" t="s">
        <v>1341</v>
      </c>
      <c r="C92" s="220" t="s">
        <v>1194</v>
      </c>
      <c r="D92" s="207">
        <v>211984.8</v>
      </c>
      <c r="E92" s="207">
        <v>211984.8</v>
      </c>
      <c r="F92" s="204">
        <f t="shared" si="1"/>
        <v>100</v>
      </c>
    </row>
    <row r="93" spans="1:6" ht="62.4" x14ac:dyDescent="0.3">
      <c r="A93" s="216"/>
      <c r="B93" s="221" t="s">
        <v>1342</v>
      </c>
      <c r="C93" s="220" t="s">
        <v>1195</v>
      </c>
      <c r="D93" s="207">
        <v>7774.6</v>
      </c>
      <c r="E93" s="207">
        <v>7774.6</v>
      </c>
      <c r="F93" s="204">
        <f t="shared" si="1"/>
        <v>99.999999999999986</v>
      </c>
    </row>
    <row r="94" spans="1:6" ht="40.5" customHeight="1" x14ac:dyDescent="0.3">
      <c r="A94" s="196" t="s">
        <v>1343</v>
      </c>
      <c r="B94" s="221"/>
      <c r="C94" s="233" t="s">
        <v>1344</v>
      </c>
      <c r="D94" s="210">
        <f>D95+D96+D97+D98+D99+D100+D101</f>
        <v>22.45</v>
      </c>
      <c r="E94" s="210">
        <f>E95+E96+E97+E98+E99+E100+E101</f>
        <v>21.75</v>
      </c>
      <c r="F94" s="200">
        <f t="shared" si="1"/>
        <v>96.881959910913139</v>
      </c>
    </row>
    <row r="95" spans="1:6" ht="171.6" x14ac:dyDescent="0.3">
      <c r="A95" s="216"/>
      <c r="B95" s="221" t="s">
        <v>1345</v>
      </c>
      <c r="C95" s="220" t="s">
        <v>1175</v>
      </c>
      <c r="D95" s="207">
        <v>2.5</v>
      </c>
      <c r="E95" s="207">
        <v>1.85</v>
      </c>
      <c r="F95" s="204">
        <f t="shared" si="1"/>
        <v>74</v>
      </c>
    </row>
    <row r="96" spans="1:6" ht="234" x14ac:dyDescent="0.3">
      <c r="A96" s="216"/>
      <c r="B96" s="221" t="s">
        <v>1346</v>
      </c>
      <c r="C96" s="220" t="s">
        <v>1176</v>
      </c>
      <c r="D96" s="207">
        <v>3.25</v>
      </c>
      <c r="E96" s="207">
        <v>3.25</v>
      </c>
      <c r="F96" s="204">
        <f t="shared" si="1"/>
        <v>100</v>
      </c>
    </row>
    <row r="97" spans="1:7" ht="234" x14ac:dyDescent="0.3">
      <c r="A97" s="216"/>
      <c r="B97" s="221" t="s">
        <v>1347</v>
      </c>
      <c r="C97" s="220" t="s">
        <v>1176</v>
      </c>
      <c r="D97" s="207">
        <v>2.25</v>
      </c>
      <c r="E97" s="207">
        <v>2.25</v>
      </c>
      <c r="F97" s="204">
        <f t="shared" si="1"/>
        <v>100</v>
      </c>
    </row>
    <row r="98" spans="1:7" ht="234" x14ac:dyDescent="0.3">
      <c r="A98" s="216"/>
      <c r="B98" s="221" t="s">
        <v>1348</v>
      </c>
      <c r="C98" s="220" t="s">
        <v>1176</v>
      </c>
      <c r="D98" s="207">
        <v>5</v>
      </c>
      <c r="E98" s="207">
        <v>5</v>
      </c>
      <c r="F98" s="204">
        <f t="shared" si="1"/>
        <v>100</v>
      </c>
    </row>
    <row r="99" spans="1:7" ht="234" x14ac:dyDescent="0.3">
      <c r="A99" s="216"/>
      <c r="B99" s="221" t="s">
        <v>1349</v>
      </c>
      <c r="C99" s="220" t="s">
        <v>1176</v>
      </c>
      <c r="D99" s="207">
        <v>3.5</v>
      </c>
      <c r="E99" s="207">
        <v>3.5</v>
      </c>
      <c r="F99" s="204">
        <f t="shared" si="1"/>
        <v>99.999999999999986</v>
      </c>
    </row>
    <row r="100" spans="1:7" ht="187.2" x14ac:dyDescent="0.3">
      <c r="A100" s="216"/>
      <c r="B100" s="221" t="s">
        <v>1350</v>
      </c>
      <c r="C100" s="220" t="s">
        <v>1177</v>
      </c>
      <c r="D100" s="207">
        <v>0.15</v>
      </c>
      <c r="E100" s="207">
        <v>0.15</v>
      </c>
      <c r="F100" s="204">
        <f t="shared" si="1"/>
        <v>100</v>
      </c>
    </row>
    <row r="101" spans="1:7" ht="202.8" x14ac:dyDescent="0.3">
      <c r="A101" s="216"/>
      <c r="B101" s="221" t="s">
        <v>1351</v>
      </c>
      <c r="C101" s="220" t="s">
        <v>1183</v>
      </c>
      <c r="D101" s="207">
        <v>5.8</v>
      </c>
      <c r="E101" s="207">
        <v>5.75</v>
      </c>
      <c r="F101" s="204">
        <f t="shared" si="1"/>
        <v>99.137931034482762</v>
      </c>
    </row>
    <row r="102" spans="1:7" ht="77.25" customHeight="1" x14ac:dyDescent="0.3">
      <c r="A102" s="196" t="s">
        <v>1352</v>
      </c>
      <c r="B102" s="234"/>
      <c r="C102" s="235" t="s">
        <v>1353</v>
      </c>
      <c r="D102" s="210">
        <f>D103</f>
        <v>1.5</v>
      </c>
      <c r="E102" s="210">
        <f>E103</f>
        <v>1.5</v>
      </c>
      <c r="F102" s="200">
        <f t="shared" si="1"/>
        <v>100</v>
      </c>
    </row>
    <row r="103" spans="1:7" ht="202.8" x14ac:dyDescent="0.3">
      <c r="A103" s="216"/>
      <c r="B103" s="221" t="s">
        <v>1351</v>
      </c>
      <c r="C103" s="220" t="s">
        <v>1183</v>
      </c>
      <c r="D103" s="207">
        <v>1.5</v>
      </c>
      <c r="E103" s="207">
        <v>1.5</v>
      </c>
      <c r="F103" s="204">
        <f t="shared" si="1"/>
        <v>100</v>
      </c>
    </row>
    <row r="104" spans="1:7" ht="63" customHeight="1" x14ac:dyDescent="0.3">
      <c r="A104" s="196" t="s">
        <v>1354</v>
      </c>
      <c r="B104" s="234"/>
      <c r="C104" s="235" t="s">
        <v>1355</v>
      </c>
      <c r="D104" s="210">
        <f>D105+D106</f>
        <v>341</v>
      </c>
      <c r="E104" s="210">
        <f>E105+E106</f>
        <v>340.70920999999998</v>
      </c>
      <c r="F104" s="200">
        <f t="shared" si="1"/>
        <v>99.914724340175951</v>
      </c>
    </row>
    <row r="105" spans="1:7" ht="202.8" x14ac:dyDescent="0.3">
      <c r="A105" s="216"/>
      <c r="B105" s="221" t="s">
        <v>1351</v>
      </c>
      <c r="C105" s="220" t="s">
        <v>1183</v>
      </c>
      <c r="D105" s="207">
        <v>6</v>
      </c>
      <c r="E105" s="207">
        <v>6</v>
      </c>
      <c r="F105" s="204">
        <f t="shared" si="1"/>
        <v>100</v>
      </c>
    </row>
    <row r="106" spans="1:7" ht="234" x14ac:dyDescent="0.3">
      <c r="A106" s="216"/>
      <c r="B106" s="221" t="s">
        <v>1356</v>
      </c>
      <c r="C106" s="220" t="s">
        <v>1190</v>
      </c>
      <c r="D106" s="207">
        <v>335</v>
      </c>
      <c r="E106" s="207">
        <v>334.70920999999998</v>
      </c>
      <c r="F106" s="204">
        <f t="shared" si="1"/>
        <v>99.913197014925359</v>
      </c>
    </row>
    <row r="107" spans="1:7" ht="63.75" customHeight="1" x14ac:dyDescent="0.3">
      <c r="A107" s="196" t="s">
        <v>1357</v>
      </c>
      <c r="B107" s="221"/>
      <c r="C107" s="236" t="s">
        <v>1358</v>
      </c>
      <c r="D107" s="210">
        <f>D108</f>
        <v>6.2</v>
      </c>
      <c r="E107" s="210">
        <f>E108</f>
        <v>6.2</v>
      </c>
      <c r="F107" s="204">
        <f t="shared" si="1"/>
        <v>100</v>
      </c>
    </row>
    <row r="108" spans="1:7" ht="124.8" x14ac:dyDescent="0.3">
      <c r="A108" s="216"/>
      <c r="B108" s="205" t="s">
        <v>1359</v>
      </c>
      <c r="C108" s="220" t="s">
        <v>1188</v>
      </c>
      <c r="D108" s="207">
        <v>6.2</v>
      </c>
      <c r="E108" s="207">
        <v>6.2</v>
      </c>
      <c r="F108" s="204">
        <f t="shared" si="1"/>
        <v>100</v>
      </c>
    </row>
    <row r="109" spans="1:7" ht="61.5" customHeight="1" x14ac:dyDescent="0.3">
      <c r="A109" s="196" t="s">
        <v>1360</v>
      </c>
      <c r="B109" s="205"/>
      <c r="C109" s="236" t="s">
        <v>1361</v>
      </c>
      <c r="D109" s="210">
        <f>D110</f>
        <v>30</v>
      </c>
      <c r="E109" s="210">
        <f>E110</f>
        <v>30</v>
      </c>
      <c r="F109" s="200">
        <f t="shared" si="1"/>
        <v>100</v>
      </c>
    </row>
    <row r="110" spans="1:7" ht="202.8" x14ac:dyDescent="0.3">
      <c r="A110" s="216"/>
      <c r="B110" s="205" t="s">
        <v>1362</v>
      </c>
      <c r="C110" s="220" t="s">
        <v>1183</v>
      </c>
      <c r="D110" s="207">
        <v>30</v>
      </c>
      <c r="E110" s="207">
        <v>30</v>
      </c>
      <c r="F110" s="204">
        <f t="shared" si="1"/>
        <v>100</v>
      </c>
    </row>
    <row r="111" spans="1:7" ht="35.4" customHeight="1" x14ac:dyDescent="0.3">
      <c r="A111" s="196" t="s">
        <v>1363</v>
      </c>
      <c r="B111" s="234"/>
      <c r="C111" s="237" t="s">
        <v>1364</v>
      </c>
      <c r="D111" s="213">
        <f>D112+D113+D114+D115+D116+D117+D118+D119+D120+D121+D122+D123+D124+D125+D126+D127+D128+D129+D130+D131+D132+D133+D134+D135+D136</f>
        <v>703.35</v>
      </c>
      <c r="E111" s="213">
        <f>E112+E113+E114+E115+E116+E117+E118+E119+E120+E121+E122+E123+E124+E125+E126+E127+E128+E129+E130+E131+E132+E133+E134+E135+E136</f>
        <v>738.56400999999994</v>
      </c>
      <c r="F111" s="200">
        <f t="shared" si="1"/>
        <v>105.00661263951091</v>
      </c>
      <c r="G111" s="173"/>
    </row>
    <row r="112" spans="1:7" ht="171.6" x14ac:dyDescent="0.3">
      <c r="A112" s="196"/>
      <c r="B112" s="221" t="s">
        <v>1365</v>
      </c>
      <c r="C112" s="220" t="s">
        <v>1175</v>
      </c>
      <c r="D112" s="208">
        <v>5.9</v>
      </c>
      <c r="E112" s="208">
        <v>7.3525600000000004</v>
      </c>
      <c r="F112" s="204">
        <f t="shared" si="1"/>
        <v>124.61966101694915</v>
      </c>
      <c r="G112" s="173"/>
    </row>
    <row r="113" spans="1:7" ht="244.5" customHeight="1" x14ac:dyDescent="0.3">
      <c r="A113" s="196"/>
      <c r="B113" s="221" t="s">
        <v>1366</v>
      </c>
      <c r="C113" s="220" t="s">
        <v>1176</v>
      </c>
      <c r="D113" s="208">
        <v>0.25</v>
      </c>
      <c r="E113" s="208">
        <v>0.25045000000000001</v>
      </c>
      <c r="F113" s="204">
        <f t="shared" si="1"/>
        <v>100.18</v>
      </c>
      <c r="G113" s="173"/>
    </row>
    <row r="114" spans="1:7" ht="234" x14ac:dyDescent="0.3">
      <c r="A114" s="196"/>
      <c r="B114" s="221" t="s">
        <v>1367</v>
      </c>
      <c r="C114" s="220" t="s">
        <v>1176</v>
      </c>
      <c r="D114" s="208">
        <v>6</v>
      </c>
      <c r="E114" s="208">
        <v>6</v>
      </c>
      <c r="F114" s="204">
        <f t="shared" si="1"/>
        <v>100</v>
      </c>
      <c r="G114" s="173"/>
    </row>
    <row r="115" spans="1:7" ht="234" x14ac:dyDescent="0.3">
      <c r="A115" s="196"/>
      <c r="B115" s="221" t="s">
        <v>1368</v>
      </c>
      <c r="C115" s="220" t="s">
        <v>1176</v>
      </c>
      <c r="D115" s="208">
        <v>32.4</v>
      </c>
      <c r="E115" s="208">
        <v>36.826079999999997</v>
      </c>
      <c r="F115" s="204">
        <f t="shared" si="1"/>
        <v>113.66074074074074</v>
      </c>
      <c r="G115" s="173"/>
    </row>
    <row r="116" spans="1:7" ht="234" x14ac:dyDescent="0.3">
      <c r="A116" s="196"/>
      <c r="B116" s="221" t="s">
        <v>1369</v>
      </c>
      <c r="C116" s="220" t="s">
        <v>1176</v>
      </c>
      <c r="D116" s="208">
        <v>2</v>
      </c>
      <c r="E116" s="208">
        <v>2</v>
      </c>
      <c r="F116" s="204">
        <f t="shared" si="1"/>
        <v>100</v>
      </c>
      <c r="G116" s="173"/>
    </row>
    <row r="117" spans="1:7" ht="234" x14ac:dyDescent="0.3">
      <c r="A117" s="196"/>
      <c r="B117" s="221" t="s">
        <v>1370</v>
      </c>
      <c r="C117" s="220" t="s">
        <v>1176</v>
      </c>
      <c r="D117" s="208">
        <v>4</v>
      </c>
      <c r="E117" s="208">
        <v>4</v>
      </c>
      <c r="F117" s="204">
        <f t="shared" si="1"/>
        <v>100</v>
      </c>
      <c r="G117" s="173"/>
    </row>
    <row r="118" spans="1:7" ht="234" x14ac:dyDescent="0.3">
      <c r="A118" s="196"/>
      <c r="B118" s="221" t="s">
        <v>1371</v>
      </c>
      <c r="C118" s="220" t="s">
        <v>1176</v>
      </c>
      <c r="D118" s="208">
        <v>99.6</v>
      </c>
      <c r="E118" s="208">
        <v>102.05741</v>
      </c>
      <c r="F118" s="204">
        <f t="shared" si="1"/>
        <v>102.46727911646587</v>
      </c>
      <c r="G118" s="173"/>
    </row>
    <row r="119" spans="1:7" ht="186.75" customHeight="1" x14ac:dyDescent="0.3">
      <c r="A119" s="196"/>
      <c r="B119" s="221" t="s">
        <v>1350</v>
      </c>
      <c r="C119" s="220" t="s">
        <v>1177</v>
      </c>
      <c r="D119" s="208">
        <v>3.2</v>
      </c>
      <c r="E119" s="208">
        <v>3.3742899999999998</v>
      </c>
      <c r="F119" s="204">
        <f t="shared" si="1"/>
        <v>105.44656249999998</v>
      </c>
      <c r="G119" s="173"/>
    </row>
    <row r="120" spans="1:7" ht="187.2" x14ac:dyDescent="0.3">
      <c r="A120" s="196"/>
      <c r="B120" s="221" t="s">
        <v>1372</v>
      </c>
      <c r="C120" s="220" t="s">
        <v>1177</v>
      </c>
      <c r="D120" s="208">
        <v>41.4</v>
      </c>
      <c r="E120" s="208">
        <v>46.186120000000003</v>
      </c>
      <c r="F120" s="204">
        <f t="shared" si="1"/>
        <v>111.56067632850242</v>
      </c>
      <c r="G120" s="173"/>
    </row>
    <row r="121" spans="1:7" ht="187.2" x14ac:dyDescent="0.3">
      <c r="A121" s="196"/>
      <c r="B121" s="221" t="s">
        <v>1373</v>
      </c>
      <c r="C121" s="220" t="s">
        <v>1177</v>
      </c>
      <c r="D121" s="208">
        <v>11.2</v>
      </c>
      <c r="E121" s="208">
        <v>12.5</v>
      </c>
      <c r="F121" s="204">
        <f t="shared" si="1"/>
        <v>111.60714285714288</v>
      </c>
      <c r="G121" s="173"/>
    </row>
    <row r="122" spans="1:7" ht="202.8" x14ac:dyDescent="0.3">
      <c r="A122" s="216"/>
      <c r="B122" s="221" t="s">
        <v>1374</v>
      </c>
      <c r="C122" s="220" t="s">
        <v>1178</v>
      </c>
      <c r="D122" s="208">
        <v>45</v>
      </c>
      <c r="E122" s="208">
        <v>45</v>
      </c>
      <c r="F122" s="204">
        <f t="shared" si="1"/>
        <v>100</v>
      </c>
      <c r="G122" s="173"/>
    </row>
    <row r="123" spans="1:7" ht="202.8" x14ac:dyDescent="0.3">
      <c r="A123" s="216"/>
      <c r="B123" s="221" t="s">
        <v>1375</v>
      </c>
      <c r="C123" s="220" t="s">
        <v>1178</v>
      </c>
      <c r="D123" s="208">
        <v>60</v>
      </c>
      <c r="E123" s="208">
        <v>60</v>
      </c>
      <c r="F123" s="204">
        <f t="shared" si="1"/>
        <v>100</v>
      </c>
      <c r="G123" s="173"/>
    </row>
    <row r="124" spans="1:7" ht="218.4" x14ac:dyDescent="0.3">
      <c r="A124" s="216"/>
      <c r="B124" s="221" t="s">
        <v>1376</v>
      </c>
      <c r="C124" s="220" t="s">
        <v>1180</v>
      </c>
      <c r="D124" s="208">
        <v>3.05</v>
      </c>
      <c r="E124" s="208">
        <v>4.52339</v>
      </c>
      <c r="F124" s="204">
        <f t="shared" si="1"/>
        <v>148.30786885245902</v>
      </c>
      <c r="G124" s="173"/>
    </row>
    <row r="125" spans="1:7" ht="218.4" x14ac:dyDescent="0.3">
      <c r="A125" s="216"/>
      <c r="B125" s="221" t="s">
        <v>1377</v>
      </c>
      <c r="C125" s="220" t="s">
        <v>1180</v>
      </c>
      <c r="D125" s="208">
        <v>82.25</v>
      </c>
      <c r="E125" s="208">
        <v>96</v>
      </c>
      <c r="F125" s="204">
        <f t="shared" si="1"/>
        <v>116.71732522796353</v>
      </c>
      <c r="G125" s="173"/>
    </row>
    <row r="126" spans="1:7" ht="171.6" x14ac:dyDescent="0.3">
      <c r="A126" s="216"/>
      <c r="B126" s="221" t="s">
        <v>1378</v>
      </c>
      <c r="C126" s="220" t="s">
        <v>1379</v>
      </c>
      <c r="D126" s="208">
        <v>1</v>
      </c>
      <c r="E126" s="208">
        <v>1</v>
      </c>
      <c r="F126" s="204">
        <f t="shared" si="1"/>
        <v>100</v>
      </c>
      <c r="G126" s="173"/>
    </row>
    <row r="127" spans="1:7" ht="187.5" customHeight="1" x14ac:dyDescent="0.3">
      <c r="A127" s="216"/>
      <c r="B127" s="221" t="s">
        <v>1380</v>
      </c>
      <c r="C127" s="220" t="s">
        <v>1379</v>
      </c>
      <c r="D127" s="208">
        <v>0.2</v>
      </c>
      <c r="E127" s="208">
        <v>0.25063999999999997</v>
      </c>
      <c r="F127" s="204">
        <f t="shared" si="1"/>
        <v>125.31999999999998</v>
      </c>
      <c r="G127" s="173"/>
    </row>
    <row r="128" spans="1:7" ht="191.25" customHeight="1" x14ac:dyDescent="0.3">
      <c r="A128" s="216"/>
      <c r="B128" s="221" t="s">
        <v>1381</v>
      </c>
      <c r="C128" s="220" t="s">
        <v>1182</v>
      </c>
      <c r="D128" s="208">
        <v>57.5</v>
      </c>
      <c r="E128" s="208">
        <v>57.5</v>
      </c>
      <c r="F128" s="204">
        <f t="shared" si="1"/>
        <v>100.00000000000001</v>
      </c>
      <c r="G128" s="173"/>
    </row>
    <row r="129" spans="1:7" ht="171.6" x14ac:dyDescent="0.3">
      <c r="A129" s="216"/>
      <c r="B129" s="221" t="s">
        <v>1382</v>
      </c>
      <c r="C129" s="220" t="s">
        <v>1182</v>
      </c>
      <c r="D129" s="208">
        <v>16.3</v>
      </c>
      <c r="E129" s="208">
        <v>11.298</v>
      </c>
      <c r="F129" s="204">
        <f t="shared" si="1"/>
        <v>69.312883435582819</v>
      </c>
      <c r="G129" s="173"/>
    </row>
    <row r="130" spans="1:7" ht="202.8" x14ac:dyDescent="0.3">
      <c r="A130" s="216"/>
      <c r="B130" s="221" t="s">
        <v>1383</v>
      </c>
      <c r="C130" s="220" t="s">
        <v>1183</v>
      </c>
      <c r="D130" s="208">
        <v>25</v>
      </c>
      <c r="E130" s="208">
        <v>25</v>
      </c>
      <c r="F130" s="204">
        <f t="shared" si="1"/>
        <v>100</v>
      </c>
      <c r="G130" s="173"/>
    </row>
    <row r="131" spans="1:7" ht="224.25" customHeight="1" x14ac:dyDescent="0.3">
      <c r="A131" s="216"/>
      <c r="B131" s="221" t="s">
        <v>1384</v>
      </c>
      <c r="C131" s="220" t="s">
        <v>1183</v>
      </c>
      <c r="D131" s="208">
        <v>2</v>
      </c>
      <c r="E131" s="208">
        <v>2</v>
      </c>
      <c r="F131" s="204">
        <f t="shared" si="1"/>
        <v>100</v>
      </c>
      <c r="G131" s="173"/>
    </row>
    <row r="132" spans="1:7" ht="202.8" x14ac:dyDescent="0.3">
      <c r="A132" s="216"/>
      <c r="B132" s="221" t="s">
        <v>1385</v>
      </c>
      <c r="C132" s="220" t="s">
        <v>1183</v>
      </c>
      <c r="D132" s="208">
        <v>0</v>
      </c>
      <c r="E132" s="208">
        <v>1.2120000000000001E-2</v>
      </c>
      <c r="F132" s="200"/>
      <c r="G132" s="173"/>
    </row>
    <row r="133" spans="1:7" ht="202.8" x14ac:dyDescent="0.3">
      <c r="A133" s="216"/>
      <c r="B133" s="221" t="s">
        <v>1386</v>
      </c>
      <c r="C133" s="220" t="s">
        <v>1183</v>
      </c>
      <c r="D133" s="208">
        <v>10</v>
      </c>
      <c r="E133" s="208">
        <v>10</v>
      </c>
      <c r="F133" s="204">
        <f t="shared" si="1"/>
        <v>100</v>
      </c>
      <c r="G133" s="173"/>
    </row>
    <row r="134" spans="1:7" ht="202.8" x14ac:dyDescent="0.3">
      <c r="A134" s="216"/>
      <c r="B134" s="221" t="s">
        <v>1387</v>
      </c>
      <c r="C134" s="220" t="s">
        <v>1183</v>
      </c>
      <c r="D134" s="208">
        <v>2</v>
      </c>
      <c r="E134" s="208">
        <v>1.9700299999999999</v>
      </c>
      <c r="F134" s="204">
        <f t="shared" si="1"/>
        <v>98.501499999999993</v>
      </c>
      <c r="G134" s="173"/>
    </row>
    <row r="135" spans="1:7" ht="202.8" x14ac:dyDescent="0.3">
      <c r="A135" s="216"/>
      <c r="B135" s="221" t="s">
        <v>1351</v>
      </c>
      <c r="C135" s="220" t="s">
        <v>1183</v>
      </c>
      <c r="D135" s="208">
        <v>168</v>
      </c>
      <c r="E135" s="208">
        <v>178.43791999999999</v>
      </c>
      <c r="F135" s="204">
        <f t="shared" si="1"/>
        <v>106.21304761904761</v>
      </c>
      <c r="G135" s="173"/>
    </row>
    <row r="136" spans="1:7" ht="312" x14ac:dyDescent="0.3">
      <c r="A136" s="216"/>
      <c r="B136" s="221" t="s">
        <v>1388</v>
      </c>
      <c r="C136" s="220" t="s">
        <v>1184</v>
      </c>
      <c r="D136" s="208">
        <v>25.1</v>
      </c>
      <c r="E136" s="208">
        <v>25.024999999999999</v>
      </c>
      <c r="F136" s="204">
        <f t="shared" si="1"/>
        <v>99.701195219123505</v>
      </c>
      <c r="G136" s="173"/>
    </row>
    <row r="137" spans="1:7" ht="21.75" customHeight="1" x14ac:dyDescent="0.3">
      <c r="A137" s="216"/>
      <c r="B137" s="238"/>
      <c r="C137" s="239" t="s">
        <v>1389</v>
      </c>
      <c r="D137" s="199">
        <f>D11+D15+D20+D38+D40+D42+D70+D79+D86+D89+D102+D104+D111+D94+D107+D109</f>
        <v>824989.86957999982</v>
      </c>
      <c r="E137" s="199">
        <f>E11+E15+E20+E38+E40+E42+E70+E79+E86+E89+E102+E104+E111+E94+E107+E109</f>
        <v>774786.01289999986</v>
      </c>
      <c r="F137" s="200">
        <f t="shared" si="1"/>
        <v>93.914609314468478</v>
      </c>
      <c r="G137" s="240"/>
    </row>
    <row r="139" spans="1:7" ht="15.6" x14ac:dyDescent="0.3">
      <c r="A139" s="173"/>
      <c r="B139" s="185"/>
      <c r="C139" s="241"/>
      <c r="D139" s="242"/>
      <c r="E139" s="243"/>
      <c r="F139" s="190"/>
      <c r="G139" s="173"/>
    </row>
    <row r="140" spans="1:7" ht="15.6" x14ac:dyDescent="0.3">
      <c r="A140" s="173"/>
      <c r="B140" s="244"/>
      <c r="C140" s="245"/>
      <c r="D140" s="246"/>
      <c r="E140" s="190"/>
      <c r="F140" s="190"/>
      <c r="G140" s="173"/>
    </row>
    <row r="141" spans="1:7" ht="15.6" x14ac:dyDescent="0.3">
      <c r="A141" s="173"/>
      <c r="B141" s="247"/>
      <c r="C141" s="248"/>
      <c r="D141" s="246"/>
      <c r="E141" s="249"/>
      <c r="F141" s="190"/>
      <c r="G141" s="173"/>
    </row>
    <row r="142" spans="1:7" ht="15.6" x14ac:dyDescent="0.3">
      <c r="A142" s="173"/>
      <c r="B142" s="247"/>
      <c r="C142" s="250"/>
      <c r="D142" s="246"/>
      <c r="E142" s="190"/>
      <c r="F142" s="190"/>
      <c r="G142" s="173"/>
    </row>
  </sheetData>
  <mergeCells count="11">
    <mergeCell ref="B7:F7"/>
    <mergeCell ref="D1:F1"/>
    <mergeCell ref="C2:F2"/>
    <mergeCell ref="C3:F3"/>
    <mergeCell ref="D4:F4"/>
    <mergeCell ref="A6:F6"/>
    <mergeCell ref="A8:B8"/>
    <mergeCell ref="C8:C9"/>
    <mergeCell ref="D8:D9"/>
    <mergeCell ref="E8:E9"/>
    <mergeCell ref="F8:F9"/>
  </mergeCells>
  <pageMargins left="0.51181102362204722" right="0.19685039370078741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9"/>
  <sheetViews>
    <sheetView showGridLines="0" topLeftCell="B667" zoomScale="80" zoomScaleNormal="80" workbookViewId="0">
      <selection activeCell="AF676" sqref="AF676"/>
    </sheetView>
  </sheetViews>
  <sheetFormatPr defaultRowHeight="10.199999999999999" customHeight="1" x14ac:dyDescent="0.3"/>
  <cols>
    <col min="1" max="1" width="8" hidden="1"/>
    <col min="2" max="2" width="9.6640625" customWidth="1"/>
    <col min="3" max="3" width="8" hidden="1"/>
    <col min="4" max="4" width="16.6640625" customWidth="1"/>
    <col min="5" max="18" width="8" hidden="1"/>
    <col min="19" max="19" width="8.33203125" customWidth="1"/>
    <col min="20" max="20" width="44.44140625" customWidth="1"/>
    <col min="21" max="30" width="8" hidden="1"/>
    <col min="31" max="32" width="14.33203125" customWidth="1"/>
    <col min="33" max="33" width="13.109375" customWidth="1"/>
  </cols>
  <sheetData>
    <row r="1" spans="1:33" ht="20.25" customHeight="1" x14ac:dyDescent="0.3">
      <c r="AG1" s="28" t="s">
        <v>713</v>
      </c>
    </row>
    <row r="2" spans="1:33" ht="17.25" customHeight="1" x14ac:dyDescent="0.3">
      <c r="AG2" s="28" t="s">
        <v>714</v>
      </c>
    </row>
    <row r="3" spans="1:33" ht="19.5" customHeight="1" x14ac:dyDescent="0.3">
      <c r="AG3" s="28" t="s">
        <v>715</v>
      </c>
    </row>
    <row r="4" spans="1:33" ht="19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28" t="s">
        <v>716</v>
      </c>
    </row>
    <row r="5" spans="1:33" ht="26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G5" s="28"/>
    </row>
    <row r="6" spans="1:33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3" ht="39.9" customHeight="1" x14ac:dyDescent="0.3">
      <c r="A7" s="3"/>
      <c r="B7" s="263" t="s">
        <v>712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4"/>
      <c r="AG7" s="264"/>
    </row>
    <row r="8" spans="1:33" ht="14.4" x14ac:dyDescent="0.3"/>
    <row r="9" spans="1:33" ht="19.9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3" ht="15" customHeight="1" x14ac:dyDescent="0.3">
      <c r="A10" s="265" t="s">
        <v>12</v>
      </c>
      <c r="B10" s="265" t="s">
        <v>4</v>
      </c>
      <c r="C10" s="265" t="s">
        <v>1</v>
      </c>
      <c r="D10" s="265" t="s">
        <v>5</v>
      </c>
      <c r="E10" s="265" t="s">
        <v>5</v>
      </c>
      <c r="F10" s="265" t="s">
        <v>5</v>
      </c>
      <c r="G10" s="265" t="s">
        <v>5</v>
      </c>
      <c r="H10" s="265" t="s">
        <v>5</v>
      </c>
      <c r="I10" s="265" t="s">
        <v>5</v>
      </c>
      <c r="J10" s="265" t="s">
        <v>5</v>
      </c>
      <c r="K10" s="265" t="s">
        <v>5</v>
      </c>
      <c r="L10" s="265" t="s">
        <v>5</v>
      </c>
      <c r="M10" s="265" t="s">
        <v>5</v>
      </c>
      <c r="N10" s="265" t="s">
        <v>5</v>
      </c>
      <c r="O10" s="265" t="s">
        <v>5</v>
      </c>
      <c r="P10" s="265" t="s">
        <v>5</v>
      </c>
      <c r="Q10" s="265" t="s">
        <v>5</v>
      </c>
      <c r="R10" s="265" t="s">
        <v>5</v>
      </c>
      <c r="S10" s="265" t="s">
        <v>6</v>
      </c>
      <c r="T10" s="265" t="s">
        <v>12</v>
      </c>
      <c r="U10" s="265" t="s">
        <v>7</v>
      </c>
      <c r="V10" s="265" t="s">
        <v>8</v>
      </c>
      <c r="W10" s="265" t="s">
        <v>9</v>
      </c>
      <c r="X10" s="265" t="s">
        <v>10</v>
      </c>
      <c r="Y10" s="265" t="s">
        <v>11</v>
      </c>
      <c r="Z10" s="265" t="s">
        <v>7</v>
      </c>
      <c r="AA10" s="265" t="s">
        <v>8</v>
      </c>
      <c r="AB10" s="265" t="s">
        <v>9</v>
      </c>
      <c r="AC10" s="265" t="s">
        <v>10</v>
      </c>
      <c r="AD10" s="265" t="s">
        <v>11</v>
      </c>
      <c r="AE10" s="265" t="s">
        <v>717</v>
      </c>
      <c r="AF10" s="268" t="s">
        <v>710</v>
      </c>
      <c r="AG10" s="266" t="s">
        <v>711</v>
      </c>
    </row>
    <row r="11" spans="1:33" ht="48.75" customHeight="1" x14ac:dyDescent="0.3">
      <c r="A11" s="265"/>
      <c r="B11" s="265" t="s">
        <v>0</v>
      </c>
      <c r="C11" s="265"/>
      <c r="D11" s="265" t="s">
        <v>2</v>
      </c>
      <c r="E11" s="265" t="s">
        <v>2</v>
      </c>
      <c r="F11" s="265" t="s">
        <v>2</v>
      </c>
      <c r="G11" s="265" t="s">
        <v>2</v>
      </c>
      <c r="H11" s="265" t="s">
        <v>2</v>
      </c>
      <c r="I11" s="265" t="s">
        <v>2</v>
      </c>
      <c r="J11" s="265" t="s">
        <v>2</v>
      </c>
      <c r="K11" s="265" t="s">
        <v>2</v>
      </c>
      <c r="L11" s="265" t="s">
        <v>2</v>
      </c>
      <c r="M11" s="265" t="s">
        <v>2</v>
      </c>
      <c r="N11" s="265" t="s">
        <v>2</v>
      </c>
      <c r="O11" s="265" t="s">
        <v>2</v>
      </c>
      <c r="P11" s="265" t="s">
        <v>2</v>
      </c>
      <c r="Q11" s="265" t="s">
        <v>2</v>
      </c>
      <c r="R11" s="265" t="s">
        <v>2</v>
      </c>
      <c r="S11" s="265" t="s">
        <v>3</v>
      </c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8"/>
      <c r="AG11" s="267"/>
    </row>
    <row r="12" spans="1:33" ht="14.4" hidden="1" x14ac:dyDescent="0.3">
      <c r="A12" s="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3"/>
      <c r="AG12" s="13"/>
    </row>
    <row r="13" spans="1:33" ht="14.4" x14ac:dyDescent="0.3">
      <c r="A13" s="5"/>
      <c r="B13" s="26">
        <v>1</v>
      </c>
      <c r="C13" s="26"/>
      <c r="D13" s="26">
        <v>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v>3</v>
      </c>
      <c r="T13" s="26">
        <v>4</v>
      </c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>
        <v>5</v>
      </c>
      <c r="AF13" s="27">
        <v>6</v>
      </c>
      <c r="AG13" s="27">
        <v>7</v>
      </c>
    </row>
    <row r="14" spans="1:33" ht="17.100000000000001" customHeight="1" x14ac:dyDescent="0.3">
      <c r="A14" s="7" t="s">
        <v>13</v>
      </c>
      <c r="B14" s="6" t="s">
        <v>14</v>
      </c>
      <c r="C14" s="6" t="s">
        <v>15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 t="s">
        <v>13</v>
      </c>
      <c r="U14" s="8">
        <v>91753.95</v>
      </c>
      <c r="V14" s="8">
        <v>1601</v>
      </c>
      <c r="W14" s="8">
        <v>26828.35</v>
      </c>
      <c r="X14" s="8"/>
      <c r="Y14" s="8"/>
      <c r="Z14" s="8">
        <v>-17567.55</v>
      </c>
      <c r="AA14" s="8">
        <v>517.09</v>
      </c>
      <c r="AB14" s="8">
        <v>-22528.5</v>
      </c>
      <c r="AC14" s="8"/>
      <c r="AD14" s="8"/>
      <c r="AE14" s="17">
        <f>AE15+AE23+AE30+AE61+AE65+AE80+AE84+AE90</f>
        <v>74186.399999999994</v>
      </c>
      <c r="AF14" s="17">
        <f>AF15+AF23+AF30+AF61+AF65+AF80+AF84+AF90</f>
        <v>70168.710000000006</v>
      </c>
      <c r="AG14" s="23">
        <f>AF14/AE14%</f>
        <v>94.584330820743446</v>
      </c>
    </row>
    <row r="15" spans="1:33" ht="68.400000000000006" customHeight="1" x14ac:dyDescent="0.3">
      <c r="A15" s="7" t="s">
        <v>16</v>
      </c>
      <c r="B15" s="6" t="s">
        <v>17</v>
      </c>
      <c r="C15" s="6" t="s">
        <v>18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 t="s">
        <v>16</v>
      </c>
      <c r="U15" s="8">
        <v>1737.8</v>
      </c>
      <c r="V15" s="8"/>
      <c r="W15" s="8"/>
      <c r="X15" s="8"/>
      <c r="Y15" s="8"/>
      <c r="Z15" s="8">
        <v>467.64</v>
      </c>
      <c r="AA15" s="8"/>
      <c r="AB15" s="8">
        <v>305</v>
      </c>
      <c r="AC15" s="8"/>
      <c r="AD15" s="8"/>
      <c r="AE15" s="8">
        <v>2205.44</v>
      </c>
      <c r="AF15" s="16">
        <v>2150.21</v>
      </c>
      <c r="AG15" s="23">
        <f t="shared" ref="AG15:AG78" si="0">AF15/AE15%</f>
        <v>97.495737811955891</v>
      </c>
    </row>
    <row r="16" spans="1:33" ht="68.400000000000006" customHeight="1" x14ac:dyDescent="0.3">
      <c r="A16" s="7" t="s">
        <v>19</v>
      </c>
      <c r="B16" s="6" t="s">
        <v>17</v>
      </c>
      <c r="C16" s="6" t="s">
        <v>18</v>
      </c>
      <c r="D16" s="6" t="s">
        <v>20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 t="s">
        <v>19</v>
      </c>
      <c r="U16" s="8">
        <v>1737.8</v>
      </c>
      <c r="V16" s="8"/>
      <c r="W16" s="8"/>
      <c r="X16" s="8"/>
      <c r="Y16" s="8"/>
      <c r="Z16" s="8">
        <v>467.64</v>
      </c>
      <c r="AA16" s="8"/>
      <c r="AB16" s="8">
        <v>305</v>
      </c>
      <c r="AC16" s="8"/>
      <c r="AD16" s="8"/>
      <c r="AE16" s="8">
        <v>2205.44</v>
      </c>
      <c r="AF16" s="16">
        <v>2150.21</v>
      </c>
      <c r="AG16" s="23">
        <f t="shared" si="0"/>
        <v>97.495737811955891</v>
      </c>
    </row>
    <row r="17" spans="1:33" ht="42" customHeight="1" x14ac:dyDescent="0.3">
      <c r="A17" s="7" t="s">
        <v>21</v>
      </c>
      <c r="B17" s="6" t="s">
        <v>17</v>
      </c>
      <c r="C17" s="6" t="s">
        <v>18</v>
      </c>
      <c r="D17" s="6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 t="s">
        <v>21</v>
      </c>
      <c r="U17" s="8">
        <v>1737.8</v>
      </c>
      <c r="V17" s="8"/>
      <c r="W17" s="8"/>
      <c r="X17" s="8"/>
      <c r="Y17" s="8"/>
      <c r="Z17" s="8">
        <v>17.7</v>
      </c>
      <c r="AA17" s="8"/>
      <c r="AB17" s="8"/>
      <c r="AC17" s="8"/>
      <c r="AD17" s="8"/>
      <c r="AE17" s="8">
        <v>1755.5</v>
      </c>
      <c r="AF17" s="16">
        <v>1700.27</v>
      </c>
      <c r="AG17" s="23">
        <f t="shared" si="0"/>
        <v>96.853887781258905</v>
      </c>
    </row>
    <row r="18" spans="1:33" ht="119.7" customHeight="1" x14ac:dyDescent="0.3">
      <c r="A18" s="7" t="s">
        <v>23</v>
      </c>
      <c r="B18" s="6" t="s">
        <v>17</v>
      </c>
      <c r="C18" s="6" t="s">
        <v>18</v>
      </c>
      <c r="D18" s="6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 t="s">
        <v>24</v>
      </c>
      <c r="T18" s="7" t="s">
        <v>23</v>
      </c>
      <c r="U18" s="8">
        <v>1737.8</v>
      </c>
      <c r="V18" s="8"/>
      <c r="W18" s="8"/>
      <c r="X18" s="8"/>
      <c r="Y18" s="8"/>
      <c r="Z18" s="8">
        <v>17.7</v>
      </c>
      <c r="AA18" s="8"/>
      <c r="AB18" s="8"/>
      <c r="AC18" s="8"/>
      <c r="AD18" s="8"/>
      <c r="AE18" s="8">
        <v>1755.5</v>
      </c>
      <c r="AF18" s="16">
        <v>1700.27</v>
      </c>
      <c r="AG18" s="23">
        <f t="shared" si="0"/>
        <v>96.853887781258905</v>
      </c>
    </row>
    <row r="19" spans="1:33" ht="102.6" customHeight="1" x14ac:dyDescent="0.3">
      <c r="A19" s="7" t="s">
        <v>25</v>
      </c>
      <c r="B19" s="6" t="s">
        <v>17</v>
      </c>
      <c r="C19" s="6" t="s">
        <v>18</v>
      </c>
      <c r="D19" s="6" t="s">
        <v>26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 t="s">
        <v>25</v>
      </c>
      <c r="U19" s="8"/>
      <c r="V19" s="8"/>
      <c r="W19" s="8"/>
      <c r="X19" s="8"/>
      <c r="Y19" s="8"/>
      <c r="Z19" s="8">
        <v>305</v>
      </c>
      <c r="AA19" s="8"/>
      <c r="AB19" s="8">
        <v>305</v>
      </c>
      <c r="AC19" s="8"/>
      <c r="AD19" s="8"/>
      <c r="AE19" s="8">
        <v>305</v>
      </c>
      <c r="AF19" s="8">
        <v>305</v>
      </c>
      <c r="AG19" s="23">
        <f t="shared" si="0"/>
        <v>100</v>
      </c>
    </row>
    <row r="20" spans="1:33" ht="119.7" customHeight="1" x14ac:dyDescent="0.3">
      <c r="A20" s="7" t="s">
        <v>23</v>
      </c>
      <c r="B20" s="6" t="s">
        <v>17</v>
      </c>
      <c r="C20" s="6" t="s">
        <v>18</v>
      </c>
      <c r="D20" s="6" t="s">
        <v>26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 t="s">
        <v>24</v>
      </c>
      <c r="T20" s="7" t="s">
        <v>23</v>
      </c>
      <c r="U20" s="8"/>
      <c r="V20" s="8"/>
      <c r="W20" s="8"/>
      <c r="X20" s="8"/>
      <c r="Y20" s="8"/>
      <c r="Z20" s="8">
        <v>305</v>
      </c>
      <c r="AA20" s="8"/>
      <c r="AB20" s="8">
        <v>305</v>
      </c>
      <c r="AC20" s="8"/>
      <c r="AD20" s="8"/>
      <c r="AE20" s="8">
        <v>305</v>
      </c>
      <c r="AF20" s="8">
        <v>305</v>
      </c>
      <c r="AG20" s="23">
        <f t="shared" si="0"/>
        <v>100</v>
      </c>
    </row>
    <row r="21" spans="1:33" ht="51.45" customHeight="1" x14ac:dyDescent="0.3">
      <c r="A21" s="7" t="s">
        <v>27</v>
      </c>
      <c r="B21" s="6" t="s">
        <v>17</v>
      </c>
      <c r="C21" s="6" t="s">
        <v>18</v>
      </c>
      <c r="D21" s="6" t="s">
        <v>28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 t="s">
        <v>27</v>
      </c>
      <c r="U21" s="8"/>
      <c r="V21" s="8"/>
      <c r="W21" s="8"/>
      <c r="X21" s="8"/>
      <c r="Y21" s="8"/>
      <c r="Z21" s="8">
        <v>144.94</v>
      </c>
      <c r="AA21" s="8"/>
      <c r="AB21" s="8"/>
      <c r="AC21" s="8"/>
      <c r="AD21" s="8"/>
      <c r="AE21" s="8">
        <v>144.94</v>
      </c>
      <c r="AF21" s="8">
        <v>144.94</v>
      </c>
      <c r="AG21" s="23">
        <f t="shared" si="0"/>
        <v>100</v>
      </c>
    </row>
    <row r="22" spans="1:33" ht="119.7" customHeight="1" x14ac:dyDescent="0.3">
      <c r="A22" s="7" t="s">
        <v>23</v>
      </c>
      <c r="B22" s="6" t="s">
        <v>17</v>
      </c>
      <c r="C22" s="6" t="s">
        <v>18</v>
      </c>
      <c r="D22" s="6" t="s">
        <v>28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 t="s">
        <v>24</v>
      </c>
      <c r="T22" s="7" t="s">
        <v>23</v>
      </c>
      <c r="U22" s="8"/>
      <c r="V22" s="8"/>
      <c r="W22" s="8"/>
      <c r="X22" s="8"/>
      <c r="Y22" s="8"/>
      <c r="Z22" s="8">
        <v>144.94</v>
      </c>
      <c r="AA22" s="8"/>
      <c r="AB22" s="8"/>
      <c r="AC22" s="8"/>
      <c r="AD22" s="8"/>
      <c r="AE22" s="8">
        <v>144.94</v>
      </c>
      <c r="AF22" s="8">
        <v>144.94</v>
      </c>
      <c r="AG22" s="23">
        <f t="shared" si="0"/>
        <v>100</v>
      </c>
    </row>
    <row r="23" spans="1:33" ht="85.5" customHeight="1" x14ac:dyDescent="0.3">
      <c r="A23" s="7" t="s">
        <v>29</v>
      </c>
      <c r="B23" s="6" t="s">
        <v>30</v>
      </c>
      <c r="C23" s="6" t="s">
        <v>31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7" t="s">
        <v>29</v>
      </c>
      <c r="U23" s="8">
        <v>1382</v>
      </c>
      <c r="V23" s="8"/>
      <c r="W23" s="8"/>
      <c r="X23" s="8"/>
      <c r="Y23" s="8"/>
      <c r="Z23" s="8">
        <v>-28.6</v>
      </c>
      <c r="AA23" s="8"/>
      <c r="AB23" s="8"/>
      <c r="AC23" s="8"/>
      <c r="AD23" s="8"/>
      <c r="AE23" s="8">
        <v>1353.4</v>
      </c>
      <c r="AF23" s="17">
        <f>AF24</f>
        <v>1304.96</v>
      </c>
      <c r="AG23" s="23">
        <f t="shared" si="0"/>
        <v>96.420865967193734</v>
      </c>
    </row>
    <row r="24" spans="1:33" ht="68.400000000000006" customHeight="1" x14ac:dyDescent="0.3">
      <c r="A24" s="7" t="s">
        <v>19</v>
      </c>
      <c r="B24" s="6" t="s">
        <v>30</v>
      </c>
      <c r="C24" s="6" t="s">
        <v>31</v>
      </c>
      <c r="D24" s="6" t="s">
        <v>20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 t="s">
        <v>19</v>
      </c>
      <c r="U24" s="8">
        <v>1382</v>
      </c>
      <c r="V24" s="8"/>
      <c r="W24" s="8"/>
      <c r="X24" s="8"/>
      <c r="Y24" s="8"/>
      <c r="Z24" s="8">
        <v>-28.6</v>
      </c>
      <c r="AA24" s="8"/>
      <c r="AB24" s="8"/>
      <c r="AC24" s="8"/>
      <c r="AD24" s="8"/>
      <c r="AE24" s="8">
        <v>1353.4</v>
      </c>
      <c r="AF24" s="17">
        <f>AF25+AF27</f>
        <v>1304.96</v>
      </c>
      <c r="AG24" s="23">
        <f t="shared" si="0"/>
        <v>96.420865967193734</v>
      </c>
    </row>
    <row r="25" spans="1:33" ht="34.200000000000003" customHeight="1" x14ac:dyDescent="0.3">
      <c r="A25" s="7" t="s">
        <v>32</v>
      </c>
      <c r="B25" s="6" t="s">
        <v>30</v>
      </c>
      <c r="C25" s="6" t="s">
        <v>31</v>
      </c>
      <c r="D25" s="6" t="s">
        <v>33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 t="s">
        <v>32</v>
      </c>
      <c r="U25" s="8">
        <v>80</v>
      </c>
      <c r="V25" s="8"/>
      <c r="W25" s="8"/>
      <c r="X25" s="8"/>
      <c r="Y25" s="8"/>
      <c r="Z25" s="8">
        <v>-40</v>
      </c>
      <c r="AA25" s="8"/>
      <c r="AB25" s="8"/>
      <c r="AC25" s="8"/>
      <c r="AD25" s="8"/>
      <c r="AE25" s="8">
        <v>40</v>
      </c>
      <c r="AF25" s="17">
        <f>AF26</f>
        <v>28.06</v>
      </c>
      <c r="AG25" s="23">
        <f t="shared" si="0"/>
        <v>70.149999999999991</v>
      </c>
    </row>
    <row r="26" spans="1:33" ht="119.7" customHeight="1" x14ac:dyDescent="0.3">
      <c r="A26" s="7" t="s">
        <v>23</v>
      </c>
      <c r="B26" s="6" t="s">
        <v>30</v>
      </c>
      <c r="C26" s="6" t="s">
        <v>31</v>
      </c>
      <c r="D26" s="6" t="s">
        <v>33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 t="s">
        <v>24</v>
      </c>
      <c r="T26" s="7" t="s">
        <v>23</v>
      </c>
      <c r="U26" s="8">
        <v>80</v>
      </c>
      <c r="V26" s="8"/>
      <c r="W26" s="8"/>
      <c r="X26" s="8"/>
      <c r="Y26" s="8"/>
      <c r="Z26" s="8">
        <v>-40</v>
      </c>
      <c r="AA26" s="8"/>
      <c r="AB26" s="8"/>
      <c r="AC26" s="8"/>
      <c r="AD26" s="8"/>
      <c r="AE26" s="8">
        <v>40</v>
      </c>
      <c r="AF26" s="18">
        <v>28.06</v>
      </c>
      <c r="AG26" s="23">
        <f t="shared" si="0"/>
        <v>70.149999999999991</v>
      </c>
    </row>
    <row r="27" spans="1:33" ht="34.200000000000003" customHeight="1" x14ac:dyDescent="0.3">
      <c r="A27" s="7" t="s">
        <v>34</v>
      </c>
      <c r="B27" s="6" t="s">
        <v>30</v>
      </c>
      <c r="C27" s="6" t="s">
        <v>31</v>
      </c>
      <c r="D27" s="6" t="s">
        <v>35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 t="s">
        <v>34</v>
      </c>
      <c r="U27" s="8">
        <v>1302</v>
      </c>
      <c r="V27" s="8"/>
      <c r="W27" s="8"/>
      <c r="X27" s="8"/>
      <c r="Y27" s="8"/>
      <c r="Z27" s="8">
        <v>11.4</v>
      </c>
      <c r="AA27" s="8"/>
      <c r="AB27" s="8"/>
      <c r="AC27" s="8"/>
      <c r="AD27" s="8"/>
      <c r="AE27" s="8">
        <v>1313.4</v>
      </c>
      <c r="AF27" s="16">
        <v>1276.9000000000001</v>
      </c>
      <c r="AG27" s="23">
        <f t="shared" si="0"/>
        <v>97.220953251104007</v>
      </c>
    </row>
    <row r="28" spans="1:33" ht="119.7" customHeight="1" x14ac:dyDescent="0.3">
      <c r="A28" s="7" t="s">
        <v>23</v>
      </c>
      <c r="B28" s="6" t="s">
        <v>30</v>
      </c>
      <c r="C28" s="6" t="s">
        <v>31</v>
      </c>
      <c r="D28" s="6" t="s">
        <v>35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 t="s">
        <v>24</v>
      </c>
      <c r="T28" s="7" t="s">
        <v>23</v>
      </c>
      <c r="U28" s="8">
        <v>1077</v>
      </c>
      <c r="V28" s="8"/>
      <c r="W28" s="8"/>
      <c r="X28" s="8"/>
      <c r="Y28" s="8"/>
      <c r="Z28" s="8">
        <v>11.4</v>
      </c>
      <c r="AA28" s="8"/>
      <c r="AB28" s="8"/>
      <c r="AC28" s="8"/>
      <c r="AD28" s="8"/>
      <c r="AE28" s="8">
        <v>1088.4000000000001</v>
      </c>
      <c r="AF28" s="17">
        <v>1075.9000000000001</v>
      </c>
      <c r="AG28" s="23">
        <f t="shared" si="0"/>
        <v>98.851525174568181</v>
      </c>
    </row>
    <row r="29" spans="1:33" ht="51.45" customHeight="1" x14ac:dyDescent="0.3">
      <c r="A29" s="7" t="s">
        <v>36</v>
      </c>
      <c r="B29" s="6" t="s">
        <v>30</v>
      </c>
      <c r="C29" s="6" t="s">
        <v>31</v>
      </c>
      <c r="D29" s="6" t="s">
        <v>35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 t="s">
        <v>37</v>
      </c>
      <c r="T29" s="7" t="s">
        <v>36</v>
      </c>
      <c r="U29" s="8">
        <v>225</v>
      </c>
      <c r="V29" s="8"/>
      <c r="W29" s="8"/>
      <c r="X29" s="8"/>
      <c r="Y29" s="8"/>
      <c r="Z29" s="8"/>
      <c r="AA29" s="8"/>
      <c r="AB29" s="8"/>
      <c r="AC29" s="8"/>
      <c r="AD29" s="8"/>
      <c r="AE29" s="8">
        <v>225</v>
      </c>
      <c r="AF29" s="17">
        <v>201</v>
      </c>
      <c r="AG29" s="23">
        <f t="shared" si="0"/>
        <v>89.333333333333329</v>
      </c>
    </row>
    <row r="30" spans="1:33" ht="102.6" customHeight="1" x14ac:dyDescent="0.3">
      <c r="A30" s="7" t="s">
        <v>38</v>
      </c>
      <c r="B30" s="6" t="s">
        <v>39</v>
      </c>
      <c r="C30" s="6" t="s">
        <v>40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7" t="s">
        <v>38</v>
      </c>
      <c r="U30" s="8">
        <v>38033.15</v>
      </c>
      <c r="V30" s="8"/>
      <c r="W30" s="8">
        <v>2087.3000000000002</v>
      </c>
      <c r="X30" s="8"/>
      <c r="Y30" s="8"/>
      <c r="Z30" s="8">
        <v>-1684.46</v>
      </c>
      <c r="AA30" s="8"/>
      <c r="AB30" s="8">
        <v>20.2</v>
      </c>
      <c r="AC30" s="8"/>
      <c r="AD30" s="8"/>
      <c r="AE30" s="8">
        <f>AE31</f>
        <v>36348.69</v>
      </c>
      <c r="AF30" s="16">
        <v>35143.33</v>
      </c>
      <c r="AG30" s="23">
        <f t="shared" si="0"/>
        <v>96.683896998763913</v>
      </c>
    </row>
    <row r="31" spans="1:33" ht="68.400000000000006" customHeight="1" x14ac:dyDescent="0.3">
      <c r="A31" s="7" t="s">
        <v>19</v>
      </c>
      <c r="B31" s="6" t="s">
        <v>39</v>
      </c>
      <c r="C31" s="6" t="s">
        <v>40</v>
      </c>
      <c r="D31" s="6" t="s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 t="s">
        <v>19</v>
      </c>
      <c r="U31" s="8">
        <v>38033.15</v>
      </c>
      <c r="V31" s="8"/>
      <c r="W31" s="8">
        <v>2087.3000000000002</v>
      </c>
      <c r="X31" s="8"/>
      <c r="Y31" s="8"/>
      <c r="Z31" s="8">
        <v>-1684.46</v>
      </c>
      <c r="AA31" s="8"/>
      <c r="AB31" s="8">
        <v>20.2</v>
      </c>
      <c r="AC31" s="8"/>
      <c r="AD31" s="8"/>
      <c r="AE31" s="8">
        <v>36348.69</v>
      </c>
      <c r="AF31" s="16">
        <v>35143.33</v>
      </c>
      <c r="AG31" s="23">
        <f t="shared" si="0"/>
        <v>96.683896998763913</v>
      </c>
    </row>
    <row r="32" spans="1:33" ht="43.5" customHeight="1" x14ac:dyDescent="0.3">
      <c r="A32" s="7" t="s">
        <v>34</v>
      </c>
      <c r="B32" s="6" t="s">
        <v>39</v>
      </c>
      <c r="C32" s="6" t="s">
        <v>40</v>
      </c>
      <c r="D32" s="6" t="s">
        <v>35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 t="s">
        <v>34</v>
      </c>
      <c r="U32" s="8">
        <v>35945.85</v>
      </c>
      <c r="V32" s="8"/>
      <c r="W32" s="8"/>
      <c r="X32" s="8"/>
      <c r="Y32" s="8"/>
      <c r="Z32" s="8">
        <v>-2456.4699999999998</v>
      </c>
      <c r="AA32" s="8"/>
      <c r="AB32" s="8"/>
      <c r="AC32" s="8"/>
      <c r="AD32" s="8"/>
      <c r="AE32" s="17">
        <f>AE33+AE34+AE35</f>
        <v>33489.379999999997</v>
      </c>
      <c r="AF32" s="17">
        <f>AF33+AF34+AF35</f>
        <v>32317.719999999998</v>
      </c>
      <c r="AG32" s="23">
        <f t="shared" si="0"/>
        <v>96.501398353746765</v>
      </c>
    </row>
    <row r="33" spans="1:33" ht="119.7" customHeight="1" x14ac:dyDescent="0.3">
      <c r="A33" s="7" t="s">
        <v>23</v>
      </c>
      <c r="B33" s="6" t="s">
        <v>39</v>
      </c>
      <c r="C33" s="6" t="s">
        <v>40</v>
      </c>
      <c r="D33" s="6" t="s">
        <v>35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 t="s">
        <v>24</v>
      </c>
      <c r="T33" s="7" t="s">
        <v>23</v>
      </c>
      <c r="U33" s="8">
        <v>29785.3</v>
      </c>
      <c r="V33" s="8"/>
      <c r="W33" s="8"/>
      <c r="X33" s="8"/>
      <c r="Y33" s="8"/>
      <c r="Z33" s="8">
        <v>-2220.0500000000002</v>
      </c>
      <c r="AA33" s="8"/>
      <c r="AB33" s="8"/>
      <c r="AC33" s="8"/>
      <c r="AD33" s="8"/>
      <c r="AE33" s="19">
        <v>27508.15</v>
      </c>
      <c r="AF33" s="17">
        <v>26794.12</v>
      </c>
      <c r="AG33" s="23">
        <f t="shared" si="0"/>
        <v>97.404296544842154</v>
      </c>
    </row>
    <row r="34" spans="1:33" ht="51.45" customHeight="1" x14ac:dyDescent="0.3">
      <c r="A34" s="7" t="s">
        <v>36</v>
      </c>
      <c r="B34" s="6" t="s">
        <v>39</v>
      </c>
      <c r="C34" s="6" t="s">
        <v>40</v>
      </c>
      <c r="D34" s="6" t="s">
        <v>35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 t="s">
        <v>37</v>
      </c>
      <c r="T34" s="7" t="s">
        <v>36</v>
      </c>
      <c r="U34" s="8">
        <v>6042.55</v>
      </c>
      <c r="V34" s="8"/>
      <c r="W34" s="8"/>
      <c r="X34" s="8"/>
      <c r="Y34" s="8"/>
      <c r="Z34" s="8">
        <v>-554.52</v>
      </c>
      <c r="AA34" s="8"/>
      <c r="AB34" s="8"/>
      <c r="AC34" s="8"/>
      <c r="AD34" s="8"/>
      <c r="AE34" s="19">
        <v>5545.14</v>
      </c>
      <c r="AF34" s="17">
        <v>5094.07</v>
      </c>
      <c r="AG34" s="23">
        <f t="shared" si="0"/>
        <v>91.865489419563787</v>
      </c>
    </row>
    <row r="35" spans="1:33" ht="34.200000000000003" customHeight="1" x14ac:dyDescent="0.3">
      <c r="A35" s="7" t="s">
        <v>41</v>
      </c>
      <c r="B35" s="6" t="s">
        <v>39</v>
      </c>
      <c r="C35" s="6" t="s">
        <v>40</v>
      </c>
      <c r="D35" s="6" t="s">
        <v>35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 t="s">
        <v>42</v>
      </c>
      <c r="T35" s="7" t="s">
        <v>41</v>
      </c>
      <c r="U35" s="8">
        <v>118</v>
      </c>
      <c r="V35" s="8"/>
      <c r="W35" s="8"/>
      <c r="X35" s="8"/>
      <c r="Y35" s="8"/>
      <c r="Z35" s="8">
        <v>318.08999999999997</v>
      </c>
      <c r="AA35" s="8"/>
      <c r="AB35" s="8"/>
      <c r="AC35" s="8"/>
      <c r="AD35" s="8"/>
      <c r="AE35" s="19">
        <v>436.09</v>
      </c>
      <c r="AF35" s="17">
        <v>429.53</v>
      </c>
      <c r="AG35" s="23">
        <f t="shared" si="0"/>
        <v>98.49572335985691</v>
      </c>
    </row>
    <row r="36" spans="1:33" ht="119.7" customHeight="1" x14ac:dyDescent="0.3">
      <c r="A36" s="7" t="s">
        <v>43</v>
      </c>
      <c r="B36" s="6" t="s">
        <v>39</v>
      </c>
      <c r="C36" s="6" t="s">
        <v>40</v>
      </c>
      <c r="D36" s="6" t="s">
        <v>44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7" t="s">
        <v>43</v>
      </c>
      <c r="U36" s="8">
        <v>13.7</v>
      </c>
      <c r="V36" s="8"/>
      <c r="W36" s="8">
        <v>13.7</v>
      </c>
      <c r="X36" s="8"/>
      <c r="Y36" s="8"/>
      <c r="Z36" s="8">
        <v>0.14000000000000001</v>
      </c>
      <c r="AA36" s="8"/>
      <c r="AB36" s="8">
        <v>0.14000000000000001</v>
      </c>
      <c r="AC36" s="8"/>
      <c r="AD36" s="8"/>
      <c r="AE36" s="8">
        <v>13.84</v>
      </c>
      <c r="AF36" s="17">
        <v>0</v>
      </c>
      <c r="AG36" s="23">
        <f t="shared" si="0"/>
        <v>0</v>
      </c>
    </row>
    <row r="37" spans="1:33" ht="119.7" customHeight="1" x14ac:dyDescent="0.3">
      <c r="A37" s="7" t="s">
        <v>23</v>
      </c>
      <c r="B37" s="6" t="s">
        <v>39</v>
      </c>
      <c r="C37" s="6" t="s">
        <v>40</v>
      </c>
      <c r="D37" s="6" t="s">
        <v>44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 t="s">
        <v>24</v>
      </c>
      <c r="T37" s="7" t="s">
        <v>23</v>
      </c>
      <c r="U37" s="8">
        <v>13.7</v>
      </c>
      <c r="V37" s="8"/>
      <c r="W37" s="8">
        <v>13.7</v>
      </c>
      <c r="X37" s="8"/>
      <c r="Y37" s="8"/>
      <c r="Z37" s="8">
        <v>0.14000000000000001</v>
      </c>
      <c r="AA37" s="8"/>
      <c r="AB37" s="8">
        <v>0.14000000000000001</v>
      </c>
      <c r="AC37" s="8"/>
      <c r="AD37" s="8"/>
      <c r="AE37" s="8">
        <v>13.84</v>
      </c>
      <c r="AF37" s="17">
        <v>0</v>
      </c>
      <c r="AG37" s="23">
        <f t="shared" si="0"/>
        <v>0</v>
      </c>
    </row>
    <row r="38" spans="1:33" ht="85.5" customHeight="1" x14ac:dyDescent="0.3">
      <c r="A38" s="7" t="s">
        <v>45</v>
      </c>
      <c r="B38" s="6" t="s">
        <v>39</v>
      </c>
      <c r="C38" s="6" t="s">
        <v>40</v>
      </c>
      <c r="D38" s="6" t="s">
        <v>46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7" t="s">
        <v>45</v>
      </c>
      <c r="U38" s="8">
        <v>432.8</v>
      </c>
      <c r="V38" s="8"/>
      <c r="W38" s="8">
        <v>432.8</v>
      </c>
      <c r="X38" s="8"/>
      <c r="Y38" s="8"/>
      <c r="Z38" s="8">
        <v>4</v>
      </c>
      <c r="AA38" s="8"/>
      <c r="AB38" s="8">
        <v>4</v>
      </c>
      <c r="AC38" s="8"/>
      <c r="AD38" s="8"/>
      <c r="AE38" s="8">
        <v>436.8</v>
      </c>
      <c r="AF38" s="8">
        <v>436.8</v>
      </c>
      <c r="AG38" s="23">
        <f t="shared" si="0"/>
        <v>100</v>
      </c>
    </row>
    <row r="39" spans="1:33" ht="119.7" customHeight="1" x14ac:dyDescent="0.3">
      <c r="A39" s="7" t="s">
        <v>23</v>
      </c>
      <c r="B39" s="6" t="s">
        <v>39</v>
      </c>
      <c r="C39" s="6" t="s">
        <v>40</v>
      </c>
      <c r="D39" s="6" t="s">
        <v>46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 t="s">
        <v>24</v>
      </c>
      <c r="T39" s="7" t="s">
        <v>23</v>
      </c>
      <c r="U39" s="8">
        <v>358.1</v>
      </c>
      <c r="V39" s="8"/>
      <c r="W39" s="8">
        <v>358.1</v>
      </c>
      <c r="X39" s="8"/>
      <c r="Y39" s="8"/>
      <c r="Z39" s="8">
        <v>-28.46</v>
      </c>
      <c r="AA39" s="8"/>
      <c r="AB39" s="8">
        <v>-28.46</v>
      </c>
      <c r="AC39" s="8"/>
      <c r="AD39" s="8"/>
      <c r="AE39" s="8">
        <v>329.64</v>
      </c>
      <c r="AF39" s="8">
        <v>329.64</v>
      </c>
      <c r="AG39" s="23">
        <f t="shared" si="0"/>
        <v>100</v>
      </c>
    </row>
    <row r="40" spans="1:33" ht="51.45" customHeight="1" x14ac:dyDescent="0.3">
      <c r="A40" s="7" t="s">
        <v>36</v>
      </c>
      <c r="B40" s="6" t="s">
        <v>39</v>
      </c>
      <c r="C40" s="6" t="s">
        <v>40</v>
      </c>
      <c r="D40" s="6" t="s">
        <v>46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 t="s">
        <v>37</v>
      </c>
      <c r="T40" s="7" t="s">
        <v>36</v>
      </c>
      <c r="U40" s="8">
        <v>74.7</v>
      </c>
      <c r="V40" s="8"/>
      <c r="W40" s="8">
        <v>74.7</v>
      </c>
      <c r="X40" s="8"/>
      <c r="Y40" s="8"/>
      <c r="Z40" s="8">
        <v>32.46</v>
      </c>
      <c r="AA40" s="8"/>
      <c r="AB40" s="8">
        <v>32.46</v>
      </c>
      <c r="AC40" s="8"/>
      <c r="AD40" s="8"/>
      <c r="AE40" s="8">
        <v>107.16</v>
      </c>
      <c r="AF40" s="8">
        <v>107.16</v>
      </c>
      <c r="AG40" s="23">
        <f t="shared" si="0"/>
        <v>100.00000000000001</v>
      </c>
    </row>
    <row r="41" spans="1:33" ht="51.45" customHeight="1" x14ac:dyDescent="0.3">
      <c r="A41" s="7" t="s">
        <v>47</v>
      </c>
      <c r="B41" s="6" t="s">
        <v>39</v>
      </c>
      <c r="C41" s="6" t="s">
        <v>40</v>
      </c>
      <c r="D41" s="6" t="s">
        <v>48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 t="s">
        <v>47</v>
      </c>
      <c r="U41" s="8">
        <v>11.6</v>
      </c>
      <c r="V41" s="8"/>
      <c r="W41" s="8">
        <v>11.6</v>
      </c>
      <c r="X41" s="8"/>
      <c r="Y41" s="8"/>
      <c r="Z41" s="8"/>
      <c r="AA41" s="8"/>
      <c r="AB41" s="8"/>
      <c r="AC41" s="8"/>
      <c r="AD41" s="8"/>
      <c r="AE41" s="8">
        <v>11.6</v>
      </c>
      <c r="AF41" s="8">
        <v>11.6</v>
      </c>
      <c r="AG41" s="23">
        <f t="shared" si="0"/>
        <v>100</v>
      </c>
    </row>
    <row r="42" spans="1:33" ht="51.45" customHeight="1" x14ac:dyDescent="0.3">
      <c r="A42" s="7" t="s">
        <v>36</v>
      </c>
      <c r="B42" s="6" t="s">
        <v>39</v>
      </c>
      <c r="C42" s="6" t="s">
        <v>40</v>
      </c>
      <c r="D42" s="6" t="s">
        <v>48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 t="s">
        <v>37</v>
      </c>
      <c r="T42" s="7" t="s">
        <v>36</v>
      </c>
      <c r="U42" s="8">
        <v>11.6</v>
      </c>
      <c r="V42" s="8"/>
      <c r="W42" s="8">
        <v>11.6</v>
      </c>
      <c r="X42" s="8"/>
      <c r="Y42" s="8"/>
      <c r="Z42" s="8"/>
      <c r="AA42" s="8"/>
      <c r="AB42" s="8"/>
      <c r="AC42" s="8"/>
      <c r="AD42" s="8"/>
      <c r="AE42" s="8">
        <v>11.6</v>
      </c>
      <c r="AF42" s="8">
        <v>11.6</v>
      </c>
      <c r="AG42" s="23">
        <f t="shared" si="0"/>
        <v>100</v>
      </c>
    </row>
    <row r="43" spans="1:33" ht="68.400000000000006" customHeight="1" x14ac:dyDescent="0.3">
      <c r="A43" s="7" t="s">
        <v>49</v>
      </c>
      <c r="B43" s="6" t="s">
        <v>39</v>
      </c>
      <c r="C43" s="6" t="s">
        <v>40</v>
      </c>
      <c r="D43" s="6" t="s">
        <v>50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 t="s">
        <v>49</v>
      </c>
      <c r="U43" s="8">
        <v>58.3</v>
      </c>
      <c r="V43" s="8"/>
      <c r="W43" s="8">
        <v>58.3</v>
      </c>
      <c r="X43" s="8"/>
      <c r="Y43" s="8"/>
      <c r="Z43" s="8">
        <v>0.6</v>
      </c>
      <c r="AA43" s="8"/>
      <c r="AB43" s="8">
        <v>0.6</v>
      </c>
      <c r="AC43" s="8"/>
      <c r="AD43" s="8"/>
      <c r="AE43" s="8">
        <v>58.9</v>
      </c>
      <c r="AF43" s="8">
        <v>58.9</v>
      </c>
      <c r="AG43" s="23">
        <f t="shared" si="0"/>
        <v>100</v>
      </c>
    </row>
    <row r="44" spans="1:33" ht="119.7" customHeight="1" x14ac:dyDescent="0.3">
      <c r="A44" s="7" t="s">
        <v>23</v>
      </c>
      <c r="B44" s="6" t="s">
        <v>39</v>
      </c>
      <c r="C44" s="6" t="s">
        <v>40</v>
      </c>
      <c r="D44" s="6" t="s">
        <v>50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 t="s">
        <v>24</v>
      </c>
      <c r="T44" s="7" t="s">
        <v>23</v>
      </c>
      <c r="U44" s="8">
        <v>53.3</v>
      </c>
      <c r="V44" s="8"/>
      <c r="W44" s="8">
        <v>53.3</v>
      </c>
      <c r="X44" s="8"/>
      <c r="Y44" s="8"/>
      <c r="Z44" s="8">
        <v>0.85</v>
      </c>
      <c r="AA44" s="8"/>
      <c r="AB44" s="8">
        <v>0.85</v>
      </c>
      <c r="AC44" s="8"/>
      <c r="AD44" s="8"/>
      <c r="AE44" s="8">
        <v>54.15</v>
      </c>
      <c r="AF44" s="8">
        <v>54.15</v>
      </c>
      <c r="AG44" s="23">
        <f t="shared" si="0"/>
        <v>100</v>
      </c>
    </row>
    <row r="45" spans="1:33" ht="51.45" customHeight="1" x14ac:dyDescent="0.3">
      <c r="A45" s="7" t="s">
        <v>36</v>
      </c>
      <c r="B45" s="6" t="s">
        <v>39</v>
      </c>
      <c r="C45" s="6" t="s">
        <v>40</v>
      </c>
      <c r="D45" s="6" t="s">
        <v>50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 t="s">
        <v>37</v>
      </c>
      <c r="T45" s="7" t="s">
        <v>36</v>
      </c>
      <c r="U45" s="8">
        <v>5</v>
      </c>
      <c r="V45" s="8"/>
      <c r="W45" s="8">
        <v>5</v>
      </c>
      <c r="X45" s="8"/>
      <c r="Y45" s="8"/>
      <c r="Z45" s="8">
        <v>-0.25</v>
      </c>
      <c r="AA45" s="8"/>
      <c r="AB45" s="8">
        <v>-0.25</v>
      </c>
      <c r="AC45" s="8"/>
      <c r="AD45" s="8"/>
      <c r="AE45" s="8">
        <v>4.75</v>
      </c>
      <c r="AF45" s="8">
        <v>4.75</v>
      </c>
      <c r="AG45" s="23">
        <f t="shared" si="0"/>
        <v>100</v>
      </c>
    </row>
    <row r="46" spans="1:33" ht="51.45" customHeight="1" x14ac:dyDescent="0.3">
      <c r="A46" s="7" t="s">
        <v>51</v>
      </c>
      <c r="B46" s="6" t="s">
        <v>39</v>
      </c>
      <c r="C46" s="6" t="s">
        <v>40</v>
      </c>
      <c r="D46" s="6" t="s">
        <v>52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" t="s">
        <v>51</v>
      </c>
      <c r="U46" s="8">
        <v>1064.3</v>
      </c>
      <c r="V46" s="8"/>
      <c r="W46" s="8">
        <v>1064.3</v>
      </c>
      <c r="X46" s="8"/>
      <c r="Y46" s="8"/>
      <c r="Z46" s="8">
        <v>10.3</v>
      </c>
      <c r="AA46" s="8"/>
      <c r="AB46" s="8">
        <v>10.3</v>
      </c>
      <c r="AC46" s="8"/>
      <c r="AD46" s="8"/>
      <c r="AE46" s="8">
        <v>1074.5999999999999</v>
      </c>
      <c r="AF46" s="8">
        <v>1074.5999999999999</v>
      </c>
      <c r="AG46" s="23">
        <f t="shared" si="0"/>
        <v>100</v>
      </c>
    </row>
    <row r="47" spans="1:33" ht="119.7" customHeight="1" x14ac:dyDescent="0.3">
      <c r="A47" s="7" t="s">
        <v>23</v>
      </c>
      <c r="B47" s="6" t="s">
        <v>39</v>
      </c>
      <c r="C47" s="6" t="s">
        <v>40</v>
      </c>
      <c r="D47" s="6" t="s">
        <v>52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 t="s">
        <v>24</v>
      </c>
      <c r="T47" s="7" t="s">
        <v>23</v>
      </c>
      <c r="U47" s="8">
        <v>981.5</v>
      </c>
      <c r="V47" s="8"/>
      <c r="W47" s="8">
        <v>981.5</v>
      </c>
      <c r="X47" s="8"/>
      <c r="Y47" s="8"/>
      <c r="Z47" s="8">
        <v>10.3</v>
      </c>
      <c r="AA47" s="8"/>
      <c r="AB47" s="8">
        <v>10.3</v>
      </c>
      <c r="AC47" s="8"/>
      <c r="AD47" s="8"/>
      <c r="AE47" s="8">
        <v>991.8</v>
      </c>
      <c r="AF47" s="8">
        <v>991.8</v>
      </c>
      <c r="AG47" s="23">
        <f t="shared" si="0"/>
        <v>100</v>
      </c>
    </row>
    <row r="48" spans="1:33" ht="51.45" customHeight="1" x14ac:dyDescent="0.3">
      <c r="A48" s="7" t="s">
        <v>36</v>
      </c>
      <c r="B48" s="6" t="s">
        <v>39</v>
      </c>
      <c r="C48" s="6" t="s">
        <v>40</v>
      </c>
      <c r="D48" s="6" t="s">
        <v>52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 t="s">
        <v>37</v>
      </c>
      <c r="T48" s="7" t="s">
        <v>36</v>
      </c>
      <c r="U48" s="8">
        <v>82.8</v>
      </c>
      <c r="V48" s="8"/>
      <c r="W48" s="8">
        <v>82.8</v>
      </c>
      <c r="X48" s="8"/>
      <c r="Y48" s="8"/>
      <c r="Z48" s="8"/>
      <c r="AA48" s="8"/>
      <c r="AB48" s="8"/>
      <c r="AC48" s="8"/>
      <c r="AD48" s="8"/>
      <c r="AE48" s="8">
        <v>82.8</v>
      </c>
      <c r="AF48" s="8">
        <v>82.8</v>
      </c>
      <c r="AG48" s="23">
        <f t="shared" si="0"/>
        <v>100</v>
      </c>
    </row>
    <row r="49" spans="1:33" ht="136.94999999999999" customHeight="1" x14ac:dyDescent="0.3">
      <c r="A49" s="7" t="s">
        <v>53</v>
      </c>
      <c r="B49" s="6" t="s">
        <v>39</v>
      </c>
      <c r="C49" s="6" t="s">
        <v>40</v>
      </c>
      <c r="D49" s="6" t="s">
        <v>54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7" t="s">
        <v>53</v>
      </c>
      <c r="U49" s="8">
        <v>73</v>
      </c>
      <c r="V49" s="8"/>
      <c r="W49" s="8">
        <v>73</v>
      </c>
      <c r="X49" s="8"/>
      <c r="Y49" s="8"/>
      <c r="Z49" s="8">
        <v>0.7</v>
      </c>
      <c r="AA49" s="8"/>
      <c r="AB49" s="8">
        <v>0.7</v>
      </c>
      <c r="AC49" s="8"/>
      <c r="AD49" s="8"/>
      <c r="AE49" s="8">
        <v>73.7</v>
      </c>
      <c r="AF49" s="8">
        <v>73.7</v>
      </c>
      <c r="AG49" s="23">
        <f t="shared" si="0"/>
        <v>100</v>
      </c>
    </row>
    <row r="50" spans="1:33" ht="119.7" customHeight="1" x14ac:dyDescent="0.3">
      <c r="A50" s="7" t="s">
        <v>23</v>
      </c>
      <c r="B50" s="6" t="s">
        <v>39</v>
      </c>
      <c r="C50" s="6" t="s">
        <v>40</v>
      </c>
      <c r="D50" s="6" t="s">
        <v>54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 t="s">
        <v>24</v>
      </c>
      <c r="T50" s="7" t="s">
        <v>23</v>
      </c>
      <c r="U50" s="8">
        <v>73</v>
      </c>
      <c r="V50" s="8"/>
      <c r="W50" s="8">
        <v>73</v>
      </c>
      <c r="X50" s="8"/>
      <c r="Y50" s="8"/>
      <c r="Z50" s="8">
        <v>0.7</v>
      </c>
      <c r="AA50" s="8"/>
      <c r="AB50" s="8">
        <v>0.7</v>
      </c>
      <c r="AC50" s="8"/>
      <c r="AD50" s="8"/>
      <c r="AE50" s="8">
        <v>73.7</v>
      </c>
      <c r="AF50" s="8">
        <v>73.7</v>
      </c>
      <c r="AG50" s="23">
        <f t="shared" si="0"/>
        <v>100</v>
      </c>
    </row>
    <row r="51" spans="1:33" ht="119.7" customHeight="1" x14ac:dyDescent="0.3">
      <c r="A51" s="7" t="s">
        <v>55</v>
      </c>
      <c r="B51" s="6" t="s">
        <v>39</v>
      </c>
      <c r="C51" s="6" t="s">
        <v>40</v>
      </c>
      <c r="D51" s="6" t="s">
        <v>56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7" t="s">
        <v>55</v>
      </c>
      <c r="U51" s="8">
        <v>1.3</v>
      </c>
      <c r="V51" s="8"/>
      <c r="W51" s="8">
        <v>1.3</v>
      </c>
      <c r="X51" s="8"/>
      <c r="Y51" s="8"/>
      <c r="Z51" s="8">
        <v>0.03</v>
      </c>
      <c r="AA51" s="8"/>
      <c r="AB51" s="8">
        <v>0.03</v>
      </c>
      <c r="AC51" s="8"/>
      <c r="AD51" s="8"/>
      <c r="AE51" s="8">
        <v>1.33</v>
      </c>
      <c r="AF51" s="17">
        <v>0</v>
      </c>
      <c r="AG51" s="23">
        <f t="shared" si="0"/>
        <v>0</v>
      </c>
    </row>
    <row r="52" spans="1:33" ht="119.7" customHeight="1" x14ac:dyDescent="0.3">
      <c r="A52" s="7" t="s">
        <v>23</v>
      </c>
      <c r="B52" s="6" t="s">
        <v>39</v>
      </c>
      <c r="C52" s="6" t="s">
        <v>40</v>
      </c>
      <c r="D52" s="6" t="s">
        <v>56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 t="s">
        <v>24</v>
      </c>
      <c r="T52" s="7" t="s">
        <v>23</v>
      </c>
      <c r="U52" s="8">
        <v>1.3</v>
      </c>
      <c r="V52" s="8"/>
      <c r="W52" s="8">
        <v>1.3</v>
      </c>
      <c r="X52" s="8"/>
      <c r="Y52" s="8"/>
      <c r="Z52" s="8">
        <v>0.03</v>
      </c>
      <c r="AA52" s="8"/>
      <c r="AB52" s="8">
        <v>0.03</v>
      </c>
      <c r="AC52" s="8"/>
      <c r="AD52" s="8"/>
      <c r="AE52" s="8">
        <v>1.33</v>
      </c>
      <c r="AF52" s="17">
        <v>0</v>
      </c>
      <c r="AG52" s="23">
        <f t="shared" si="0"/>
        <v>0</v>
      </c>
    </row>
    <row r="53" spans="1:33" ht="102.6" customHeight="1" x14ac:dyDescent="0.3">
      <c r="A53" s="7" t="s">
        <v>57</v>
      </c>
      <c r="B53" s="6" t="s">
        <v>39</v>
      </c>
      <c r="C53" s="6" t="s">
        <v>40</v>
      </c>
      <c r="D53" s="6" t="s">
        <v>58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7" t="s">
        <v>57</v>
      </c>
      <c r="U53" s="8">
        <v>23.3</v>
      </c>
      <c r="V53" s="8"/>
      <c r="W53" s="8">
        <v>23.3</v>
      </c>
      <c r="X53" s="8"/>
      <c r="Y53" s="8"/>
      <c r="Z53" s="8">
        <v>0.24</v>
      </c>
      <c r="AA53" s="8"/>
      <c r="AB53" s="8">
        <v>0.24</v>
      </c>
      <c r="AC53" s="8"/>
      <c r="AD53" s="8"/>
      <c r="AE53" s="8">
        <v>23.54</v>
      </c>
      <c r="AF53" s="17">
        <f>AF55</f>
        <v>5</v>
      </c>
      <c r="AG53" s="23">
        <f t="shared" si="0"/>
        <v>21.240441801189466</v>
      </c>
    </row>
    <row r="54" spans="1:33" ht="119.7" customHeight="1" x14ac:dyDescent="0.3">
      <c r="A54" s="7" t="s">
        <v>23</v>
      </c>
      <c r="B54" s="6" t="s">
        <v>39</v>
      </c>
      <c r="C54" s="6" t="s">
        <v>40</v>
      </c>
      <c r="D54" s="6" t="s">
        <v>58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 t="s">
        <v>24</v>
      </c>
      <c r="T54" s="7" t="s">
        <v>23</v>
      </c>
      <c r="U54" s="8">
        <v>18.3</v>
      </c>
      <c r="V54" s="8"/>
      <c r="W54" s="8">
        <v>18.3</v>
      </c>
      <c r="X54" s="8"/>
      <c r="Y54" s="8"/>
      <c r="Z54" s="8">
        <v>0.24</v>
      </c>
      <c r="AA54" s="8"/>
      <c r="AB54" s="8">
        <v>0.24</v>
      </c>
      <c r="AC54" s="8"/>
      <c r="AD54" s="8"/>
      <c r="AE54" s="8">
        <v>18.54</v>
      </c>
      <c r="AF54" s="17">
        <v>0</v>
      </c>
      <c r="AG54" s="23">
        <f t="shared" si="0"/>
        <v>0</v>
      </c>
    </row>
    <row r="55" spans="1:33" ht="51.45" customHeight="1" x14ac:dyDescent="0.3">
      <c r="A55" s="7" t="s">
        <v>36</v>
      </c>
      <c r="B55" s="6" t="s">
        <v>39</v>
      </c>
      <c r="C55" s="6" t="s">
        <v>40</v>
      </c>
      <c r="D55" s="6" t="s">
        <v>58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 t="s">
        <v>37</v>
      </c>
      <c r="T55" s="7" t="s">
        <v>36</v>
      </c>
      <c r="U55" s="8">
        <v>5</v>
      </c>
      <c r="V55" s="8"/>
      <c r="W55" s="8">
        <v>5</v>
      </c>
      <c r="X55" s="8"/>
      <c r="Y55" s="8"/>
      <c r="Z55" s="8"/>
      <c r="AA55" s="8"/>
      <c r="AB55" s="8"/>
      <c r="AC55" s="8"/>
      <c r="AD55" s="8"/>
      <c r="AE55" s="8">
        <v>5</v>
      </c>
      <c r="AF55" s="8">
        <v>5</v>
      </c>
      <c r="AG55" s="23">
        <f t="shared" si="0"/>
        <v>100</v>
      </c>
    </row>
    <row r="56" spans="1:33" ht="68.400000000000006" customHeight="1" x14ac:dyDescent="0.3">
      <c r="A56" s="7" t="s">
        <v>59</v>
      </c>
      <c r="B56" s="6" t="s">
        <v>39</v>
      </c>
      <c r="C56" s="6" t="s">
        <v>40</v>
      </c>
      <c r="D56" s="6" t="s">
        <v>60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7" t="s">
        <v>59</v>
      </c>
      <c r="U56" s="8">
        <v>409</v>
      </c>
      <c r="V56" s="8"/>
      <c r="W56" s="8">
        <v>409</v>
      </c>
      <c r="X56" s="8"/>
      <c r="Y56" s="8"/>
      <c r="Z56" s="8">
        <v>4.2</v>
      </c>
      <c r="AA56" s="8"/>
      <c r="AB56" s="8">
        <v>4.2</v>
      </c>
      <c r="AC56" s="8"/>
      <c r="AD56" s="8"/>
      <c r="AE56" s="8">
        <v>413.2</v>
      </c>
      <c r="AF56" s="8">
        <v>413.2</v>
      </c>
      <c r="AG56" s="23">
        <f t="shared" si="0"/>
        <v>100</v>
      </c>
    </row>
    <row r="57" spans="1:33" ht="119.7" customHeight="1" x14ac:dyDescent="0.3">
      <c r="A57" s="7" t="s">
        <v>23</v>
      </c>
      <c r="B57" s="6" t="s">
        <v>39</v>
      </c>
      <c r="C57" s="6" t="s">
        <v>40</v>
      </c>
      <c r="D57" s="6" t="s">
        <v>60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 t="s">
        <v>24</v>
      </c>
      <c r="T57" s="7" t="s">
        <v>23</v>
      </c>
      <c r="U57" s="8">
        <v>393</v>
      </c>
      <c r="V57" s="8"/>
      <c r="W57" s="8">
        <v>393</v>
      </c>
      <c r="X57" s="8"/>
      <c r="Y57" s="8"/>
      <c r="Z57" s="8">
        <v>7.67</v>
      </c>
      <c r="AA57" s="8"/>
      <c r="AB57" s="8">
        <v>7.67</v>
      </c>
      <c r="AC57" s="8"/>
      <c r="AD57" s="8"/>
      <c r="AE57" s="8">
        <v>400.67</v>
      </c>
      <c r="AF57" s="8">
        <v>400.67</v>
      </c>
      <c r="AG57" s="23">
        <f t="shared" si="0"/>
        <v>100</v>
      </c>
    </row>
    <row r="58" spans="1:33" ht="51.45" customHeight="1" x14ac:dyDescent="0.3">
      <c r="A58" s="7" t="s">
        <v>36</v>
      </c>
      <c r="B58" s="6" t="s">
        <v>39</v>
      </c>
      <c r="C58" s="6" t="s">
        <v>40</v>
      </c>
      <c r="D58" s="6" t="s">
        <v>60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 t="s">
        <v>37</v>
      </c>
      <c r="T58" s="7" t="s">
        <v>36</v>
      </c>
      <c r="U58" s="8">
        <v>16</v>
      </c>
      <c r="V58" s="8"/>
      <c r="W58" s="8">
        <v>16</v>
      </c>
      <c r="X58" s="8"/>
      <c r="Y58" s="8"/>
      <c r="Z58" s="8">
        <v>-3.47</v>
      </c>
      <c r="AA58" s="8"/>
      <c r="AB58" s="8">
        <v>-3.47</v>
      </c>
      <c r="AC58" s="8"/>
      <c r="AD58" s="8"/>
      <c r="AE58" s="8">
        <v>12.53</v>
      </c>
      <c r="AF58" s="8">
        <v>12.53</v>
      </c>
      <c r="AG58" s="23">
        <f t="shared" si="0"/>
        <v>100</v>
      </c>
    </row>
    <row r="59" spans="1:33" ht="51.45" customHeight="1" x14ac:dyDescent="0.3">
      <c r="A59" s="7" t="s">
        <v>27</v>
      </c>
      <c r="B59" s="6" t="s">
        <v>39</v>
      </c>
      <c r="C59" s="6" t="s">
        <v>40</v>
      </c>
      <c r="D59" s="6" t="s">
        <v>28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7" t="s">
        <v>27</v>
      </c>
      <c r="U59" s="8"/>
      <c r="V59" s="8"/>
      <c r="W59" s="8"/>
      <c r="X59" s="8"/>
      <c r="Y59" s="8"/>
      <c r="Z59" s="8">
        <v>751.81</v>
      </c>
      <c r="AA59" s="8"/>
      <c r="AB59" s="8"/>
      <c r="AC59" s="8"/>
      <c r="AD59" s="8"/>
      <c r="AE59" s="8">
        <v>751.81</v>
      </c>
      <c r="AF59" s="8">
        <v>751.81</v>
      </c>
      <c r="AG59" s="23">
        <f t="shared" si="0"/>
        <v>100</v>
      </c>
    </row>
    <row r="60" spans="1:33" ht="119.7" customHeight="1" x14ac:dyDescent="0.3">
      <c r="A60" s="7" t="s">
        <v>23</v>
      </c>
      <c r="B60" s="6" t="s">
        <v>39</v>
      </c>
      <c r="C60" s="6" t="s">
        <v>40</v>
      </c>
      <c r="D60" s="6" t="s">
        <v>28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 t="s">
        <v>24</v>
      </c>
      <c r="T60" s="7" t="s">
        <v>23</v>
      </c>
      <c r="U60" s="8"/>
      <c r="V60" s="8"/>
      <c r="W60" s="8"/>
      <c r="X60" s="8"/>
      <c r="Y60" s="8"/>
      <c r="Z60" s="8">
        <v>751.81</v>
      </c>
      <c r="AA60" s="8"/>
      <c r="AB60" s="8"/>
      <c r="AC60" s="8"/>
      <c r="AD60" s="8"/>
      <c r="AE60" s="8">
        <v>751.81</v>
      </c>
      <c r="AF60" s="8">
        <v>751.81</v>
      </c>
      <c r="AG60" s="23">
        <f t="shared" si="0"/>
        <v>100</v>
      </c>
    </row>
    <row r="61" spans="1:33" ht="17.100000000000001" customHeight="1" x14ac:dyDescent="0.3">
      <c r="A61" s="7" t="s">
        <v>61</v>
      </c>
      <c r="B61" s="6" t="s">
        <v>62</v>
      </c>
      <c r="C61" s="6" t="s">
        <v>63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7" t="s">
        <v>61</v>
      </c>
      <c r="U61" s="8">
        <v>5</v>
      </c>
      <c r="V61" s="8">
        <v>5</v>
      </c>
      <c r="W61" s="8"/>
      <c r="X61" s="8"/>
      <c r="Y61" s="8"/>
      <c r="Z61" s="8"/>
      <c r="AA61" s="8"/>
      <c r="AB61" s="8"/>
      <c r="AC61" s="8"/>
      <c r="AD61" s="8"/>
      <c r="AE61" s="8">
        <v>5</v>
      </c>
      <c r="AF61" s="8">
        <v>5</v>
      </c>
      <c r="AG61" s="23">
        <f t="shared" si="0"/>
        <v>100</v>
      </c>
    </row>
    <row r="62" spans="1:33" ht="68.400000000000006" customHeight="1" x14ac:dyDescent="0.3">
      <c r="A62" s="7" t="s">
        <v>19</v>
      </c>
      <c r="B62" s="6" t="s">
        <v>62</v>
      </c>
      <c r="C62" s="6" t="s">
        <v>63</v>
      </c>
      <c r="D62" s="6" t="s">
        <v>20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7" t="s">
        <v>19</v>
      </c>
      <c r="U62" s="8">
        <v>5</v>
      </c>
      <c r="V62" s="8">
        <v>5</v>
      </c>
      <c r="W62" s="8"/>
      <c r="X62" s="8"/>
      <c r="Y62" s="8"/>
      <c r="Z62" s="8"/>
      <c r="AA62" s="8"/>
      <c r="AB62" s="8"/>
      <c r="AC62" s="8"/>
      <c r="AD62" s="8"/>
      <c r="AE62" s="8">
        <v>5</v>
      </c>
      <c r="AF62" s="8">
        <v>5</v>
      </c>
      <c r="AG62" s="23">
        <f t="shared" si="0"/>
        <v>100</v>
      </c>
    </row>
    <row r="63" spans="1:33" ht="102.6" customHeight="1" x14ac:dyDescent="0.3">
      <c r="A63" s="7" t="s">
        <v>64</v>
      </c>
      <c r="B63" s="6" t="s">
        <v>62</v>
      </c>
      <c r="C63" s="6" t="s">
        <v>63</v>
      </c>
      <c r="D63" s="6" t="s">
        <v>65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7" t="s">
        <v>64</v>
      </c>
      <c r="U63" s="8">
        <v>5</v>
      </c>
      <c r="V63" s="8">
        <v>5</v>
      </c>
      <c r="W63" s="8"/>
      <c r="X63" s="8"/>
      <c r="Y63" s="8"/>
      <c r="Z63" s="8"/>
      <c r="AA63" s="8"/>
      <c r="AB63" s="8"/>
      <c r="AC63" s="8"/>
      <c r="AD63" s="8"/>
      <c r="AE63" s="8">
        <v>5</v>
      </c>
      <c r="AF63" s="8">
        <v>5</v>
      </c>
      <c r="AG63" s="23">
        <f t="shared" si="0"/>
        <v>100</v>
      </c>
    </row>
    <row r="64" spans="1:33" ht="51.45" customHeight="1" x14ac:dyDescent="0.3">
      <c r="A64" s="7" t="s">
        <v>36</v>
      </c>
      <c r="B64" s="6" t="s">
        <v>62</v>
      </c>
      <c r="C64" s="6" t="s">
        <v>63</v>
      </c>
      <c r="D64" s="6" t="s">
        <v>65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 t="s">
        <v>37</v>
      </c>
      <c r="T64" s="7" t="s">
        <v>36</v>
      </c>
      <c r="U64" s="8">
        <v>5</v>
      </c>
      <c r="V64" s="8">
        <v>5</v>
      </c>
      <c r="W64" s="8"/>
      <c r="X64" s="8"/>
      <c r="Y64" s="8"/>
      <c r="Z64" s="8"/>
      <c r="AA64" s="8"/>
      <c r="AB64" s="8"/>
      <c r="AC64" s="8"/>
      <c r="AD64" s="8"/>
      <c r="AE64" s="8">
        <v>5</v>
      </c>
      <c r="AF64" s="8">
        <v>5</v>
      </c>
      <c r="AG64" s="23">
        <f t="shared" si="0"/>
        <v>100</v>
      </c>
    </row>
    <row r="65" spans="1:33" ht="85.5" customHeight="1" x14ac:dyDescent="0.3">
      <c r="A65" s="7" t="s">
        <v>66</v>
      </c>
      <c r="B65" s="6" t="s">
        <v>67</v>
      </c>
      <c r="C65" s="6" t="s">
        <v>68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7" t="s">
        <v>66</v>
      </c>
      <c r="U65" s="8">
        <v>9870.2999999999993</v>
      </c>
      <c r="V65" s="8"/>
      <c r="W65" s="8"/>
      <c r="X65" s="8"/>
      <c r="Y65" s="8"/>
      <c r="Z65" s="8">
        <v>429.44</v>
      </c>
      <c r="AA65" s="8"/>
      <c r="AB65" s="8"/>
      <c r="AC65" s="8"/>
      <c r="AD65" s="8"/>
      <c r="AE65" s="8">
        <v>10299.74</v>
      </c>
      <c r="AF65" s="16">
        <v>10256.5</v>
      </c>
      <c r="AG65" s="23">
        <f t="shared" si="0"/>
        <v>99.580183577449532</v>
      </c>
    </row>
    <row r="66" spans="1:33" ht="85.5" customHeight="1" x14ac:dyDescent="0.3">
      <c r="A66" s="7" t="s">
        <v>69</v>
      </c>
      <c r="B66" s="6" t="s">
        <v>67</v>
      </c>
      <c r="C66" s="6" t="s">
        <v>68</v>
      </c>
      <c r="D66" s="6" t="s">
        <v>70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7" t="s">
        <v>69</v>
      </c>
      <c r="U66" s="8">
        <v>8340</v>
      </c>
      <c r="V66" s="8"/>
      <c r="W66" s="8"/>
      <c r="X66" s="8"/>
      <c r="Y66" s="8"/>
      <c r="Z66" s="8">
        <v>73</v>
      </c>
      <c r="AA66" s="8"/>
      <c r="AB66" s="8"/>
      <c r="AC66" s="8"/>
      <c r="AD66" s="8"/>
      <c r="AE66" s="8">
        <v>8413</v>
      </c>
      <c r="AF66" s="17">
        <f>AF67</f>
        <v>8378.4699999999993</v>
      </c>
      <c r="AG66" s="23">
        <f t="shared" si="0"/>
        <v>99.589563770355397</v>
      </c>
    </row>
    <row r="67" spans="1:33" ht="34.200000000000003" customHeight="1" x14ac:dyDescent="0.3">
      <c r="A67" s="7" t="s">
        <v>71</v>
      </c>
      <c r="B67" s="6" t="s">
        <v>67</v>
      </c>
      <c r="C67" s="6" t="s">
        <v>68</v>
      </c>
      <c r="D67" s="6" t="s">
        <v>72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7" t="s">
        <v>71</v>
      </c>
      <c r="U67" s="8">
        <v>8340</v>
      </c>
      <c r="V67" s="8"/>
      <c r="W67" s="8"/>
      <c r="X67" s="8"/>
      <c r="Y67" s="8"/>
      <c r="Z67" s="8">
        <v>73</v>
      </c>
      <c r="AA67" s="8"/>
      <c r="AB67" s="8"/>
      <c r="AC67" s="8"/>
      <c r="AD67" s="8"/>
      <c r="AE67" s="8">
        <v>8413</v>
      </c>
      <c r="AF67" s="17">
        <f>AF68</f>
        <v>8378.4699999999993</v>
      </c>
      <c r="AG67" s="23">
        <f t="shared" si="0"/>
        <v>99.589563770355397</v>
      </c>
    </row>
    <row r="68" spans="1:33" ht="51.45" customHeight="1" x14ac:dyDescent="0.3">
      <c r="A68" s="7" t="s">
        <v>73</v>
      </c>
      <c r="B68" s="6" t="s">
        <v>67</v>
      </c>
      <c r="C68" s="6" t="s">
        <v>68</v>
      </c>
      <c r="D68" s="6" t="s">
        <v>74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7" t="s">
        <v>73</v>
      </c>
      <c r="U68" s="8">
        <v>8340</v>
      </c>
      <c r="V68" s="8"/>
      <c r="W68" s="8"/>
      <c r="X68" s="8"/>
      <c r="Y68" s="8"/>
      <c r="Z68" s="8">
        <v>73</v>
      </c>
      <c r="AA68" s="8"/>
      <c r="AB68" s="8"/>
      <c r="AC68" s="8"/>
      <c r="AD68" s="8"/>
      <c r="AE68" s="8">
        <v>8413</v>
      </c>
      <c r="AF68" s="17">
        <f>AF69</f>
        <v>8378.4699999999993</v>
      </c>
      <c r="AG68" s="23">
        <f t="shared" si="0"/>
        <v>99.589563770355397</v>
      </c>
    </row>
    <row r="69" spans="1:33" ht="34.200000000000003" customHeight="1" x14ac:dyDescent="0.3">
      <c r="A69" s="7" t="s">
        <v>34</v>
      </c>
      <c r="B69" s="6" t="s">
        <v>67</v>
      </c>
      <c r="C69" s="6" t="s">
        <v>68</v>
      </c>
      <c r="D69" s="6" t="s">
        <v>75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7" t="s">
        <v>34</v>
      </c>
      <c r="U69" s="8">
        <v>8340</v>
      </c>
      <c r="V69" s="8"/>
      <c r="W69" s="8"/>
      <c r="X69" s="8"/>
      <c r="Y69" s="8"/>
      <c r="Z69" s="8">
        <v>73</v>
      </c>
      <c r="AA69" s="8"/>
      <c r="AB69" s="8"/>
      <c r="AC69" s="8"/>
      <c r="AD69" s="8"/>
      <c r="AE69" s="8">
        <v>8413</v>
      </c>
      <c r="AF69" s="17">
        <f>AF70+AF71</f>
        <v>8378.4699999999993</v>
      </c>
      <c r="AG69" s="23">
        <f t="shared" si="0"/>
        <v>99.589563770355397</v>
      </c>
    </row>
    <row r="70" spans="1:33" ht="119.7" customHeight="1" x14ac:dyDescent="0.3">
      <c r="A70" s="7" t="s">
        <v>23</v>
      </c>
      <c r="B70" s="6" t="s">
        <v>67</v>
      </c>
      <c r="C70" s="6" t="s">
        <v>68</v>
      </c>
      <c r="D70" s="6" t="s">
        <v>75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 t="s">
        <v>24</v>
      </c>
      <c r="T70" s="7" t="s">
        <v>23</v>
      </c>
      <c r="U70" s="8">
        <v>7940</v>
      </c>
      <c r="V70" s="8"/>
      <c r="W70" s="8"/>
      <c r="X70" s="8"/>
      <c r="Y70" s="8"/>
      <c r="Z70" s="8">
        <v>244.01</v>
      </c>
      <c r="AA70" s="8"/>
      <c r="AB70" s="8"/>
      <c r="AC70" s="8"/>
      <c r="AD70" s="8"/>
      <c r="AE70" s="8">
        <v>8184.01</v>
      </c>
      <c r="AF70" s="25">
        <v>8158.92</v>
      </c>
      <c r="AG70" s="23">
        <f t="shared" si="0"/>
        <v>99.693426572059408</v>
      </c>
    </row>
    <row r="71" spans="1:33" ht="51.45" customHeight="1" x14ac:dyDescent="0.3">
      <c r="A71" s="7" t="s">
        <v>36</v>
      </c>
      <c r="B71" s="6" t="s">
        <v>67</v>
      </c>
      <c r="C71" s="6" t="s">
        <v>68</v>
      </c>
      <c r="D71" s="6" t="s">
        <v>75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 t="s">
        <v>37</v>
      </c>
      <c r="T71" s="7" t="s">
        <v>36</v>
      </c>
      <c r="U71" s="8">
        <v>400</v>
      </c>
      <c r="V71" s="8"/>
      <c r="W71" s="8"/>
      <c r="X71" s="8"/>
      <c r="Y71" s="8"/>
      <c r="Z71" s="8">
        <v>-171.01</v>
      </c>
      <c r="AA71" s="8"/>
      <c r="AB71" s="8"/>
      <c r="AC71" s="8"/>
      <c r="AD71" s="8"/>
      <c r="AE71" s="8">
        <v>228.99</v>
      </c>
      <c r="AF71" s="25">
        <v>219.55</v>
      </c>
      <c r="AG71" s="23">
        <f t="shared" si="0"/>
        <v>95.877549237957979</v>
      </c>
    </row>
    <row r="72" spans="1:33" ht="68.400000000000006" customHeight="1" x14ac:dyDescent="0.3">
      <c r="A72" s="7" t="s">
        <v>19</v>
      </c>
      <c r="B72" s="6" t="s">
        <v>67</v>
      </c>
      <c r="C72" s="6" t="s">
        <v>68</v>
      </c>
      <c r="D72" s="6" t="s">
        <v>20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 t="s">
        <v>19</v>
      </c>
      <c r="U72" s="8">
        <v>1530.3</v>
      </c>
      <c r="V72" s="8"/>
      <c r="W72" s="8"/>
      <c r="X72" s="8"/>
      <c r="Y72" s="8"/>
      <c r="Z72" s="8">
        <v>356.44</v>
      </c>
      <c r="AA72" s="8"/>
      <c r="AB72" s="8"/>
      <c r="AC72" s="8"/>
      <c r="AD72" s="8"/>
      <c r="AE72" s="8">
        <v>1886.74</v>
      </c>
      <c r="AF72" s="17"/>
      <c r="AG72" s="23">
        <f t="shared" si="0"/>
        <v>0</v>
      </c>
    </row>
    <row r="73" spans="1:33" ht="51.45" customHeight="1" x14ac:dyDescent="0.3">
      <c r="A73" s="7" t="s">
        <v>76</v>
      </c>
      <c r="B73" s="6" t="s">
        <v>67</v>
      </c>
      <c r="C73" s="6" t="s">
        <v>68</v>
      </c>
      <c r="D73" s="6" t="s">
        <v>77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7" t="s">
        <v>76</v>
      </c>
      <c r="U73" s="8">
        <v>872</v>
      </c>
      <c r="V73" s="8"/>
      <c r="W73" s="8"/>
      <c r="X73" s="8"/>
      <c r="Y73" s="8"/>
      <c r="Z73" s="8">
        <v>152.19</v>
      </c>
      <c r="AA73" s="8"/>
      <c r="AB73" s="8"/>
      <c r="AC73" s="8"/>
      <c r="AD73" s="8"/>
      <c r="AE73" s="8">
        <v>1024.19</v>
      </c>
      <c r="AF73" s="16">
        <v>1024.1500000000001</v>
      </c>
      <c r="AG73" s="23">
        <f t="shared" si="0"/>
        <v>99.996094474658022</v>
      </c>
    </row>
    <row r="74" spans="1:33" ht="119.7" customHeight="1" x14ac:dyDescent="0.3">
      <c r="A74" s="7" t="s">
        <v>23</v>
      </c>
      <c r="B74" s="6" t="s">
        <v>67</v>
      </c>
      <c r="C74" s="6" t="s">
        <v>68</v>
      </c>
      <c r="D74" s="6" t="s">
        <v>77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 t="s">
        <v>24</v>
      </c>
      <c r="T74" s="7" t="s">
        <v>23</v>
      </c>
      <c r="U74" s="8">
        <v>872</v>
      </c>
      <c r="V74" s="8"/>
      <c r="W74" s="8"/>
      <c r="X74" s="8"/>
      <c r="Y74" s="8"/>
      <c r="Z74" s="8">
        <v>152.19</v>
      </c>
      <c r="AA74" s="8"/>
      <c r="AB74" s="8"/>
      <c r="AC74" s="8"/>
      <c r="AD74" s="8"/>
      <c r="AE74" s="8">
        <v>1024.19</v>
      </c>
      <c r="AF74" s="16">
        <v>1024.1500000000001</v>
      </c>
      <c r="AG74" s="23">
        <f t="shared" si="0"/>
        <v>99.996094474658022</v>
      </c>
    </row>
    <row r="75" spans="1:33" ht="34.200000000000003" customHeight="1" x14ac:dyDescent="0.3">
      <c r="A75" s="7" t="s">
        <v>34</v>
      </c>
      <c r="B75" s="6" t="s">
        <v>67</v>
      </c>
      <c r="C75" s="6" t="s">
        <v>68</v>
      </c>
      <c r="D75" s="6" t="s">
        <v>35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7" t="s">
        <v>34</v>
      </c>
      <c r="U75" s="8">
        <v>658.3</v>
      </c>
      <c r="V75" s="8"/>
      <c r="W75" s="8"/>
      <c r="X75" s="8"/>
      <c r="Y75" s="8"/>
      <c r="Z75" s="8">
        <v>-52.09</v>
      </c>
      <c r="AA75" s="8"/>
      <c r="AB75" s="8"/>
      <c r="AC75" s="8"/>
      <c r="AD75" s="8"/>
      <c r="AE75" s="8">
        <v>606.21</v>
      </c>
      <c r="AF75" s="17">
        <f>AF76+AF77</f>
        <v>597.54999999999995</v>
      </c>
      <c r="AG75" s="23">
        <f t="shared" si="0"/>
        <v>98.571452137048212</v>
      </c>
    </row>
    <row r="76" spans="1:33" ht="119.7" customHeight="1" x14ac:dyDescent="0.3">
      <c r="A76" s="7" t="s">
        <v>23</v>
      </c>
      <c r="B76" s="6" t="s">
        <v>67</v>
      </c>
      <c r="C76" s="6" t="s">
        <v>68</v>
      </c>
      <c r="D76" s="6" t="s">
        <v>35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 t="s">
        <v>24</v>
      </c>
      <c r="T76" s="7" t="s">
        <v>23</v>
      </c>
      <c r="U76" s="8">
        <v>519.29999999999995</v>
      </c>
      <c r="V76" s="8"/>
      <c r="W76" s="8"/>
      <c r="X76" s="8"/>
      <c r="Y76" s="8"/>
      <c r="Z76" s="8">
        <v>-0.5</v>
      </c>
      <c r="AA76" s="8"/>
      <c r="AB76" s="8"/>
      <c r="AC76" s="8"/>
      <c r="AD76" s="8"/>
      <c r="AE76" s="8">
        <v>518.79999999999995</v>
      </c>
      <c r="AF76" s="17">
        <v>512.76</v>
      </c>
      <c r="AG76" s="23">
        <f t="shared" si="0"/>
        <v>98.835774865073247</v>
      </c>
    </row>
    <row r="77" spans="1:33" ht="51.45" customHeight="1" x14ac:dyDescent="0.3">
      <c r="A77" s="7" t="s">
        <v>36</v>
      </c>
      <c r="B77" s="6" t="s">
        <v>67</v>
      </c>
      <c r="C77" s="6" t="s">
        <v>68</v>
      </c>
      <c r="D77" s="6" t="s">
        <v>35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 t="s">
        <v>37</v>
      </c>
      <c r="T77" s="7" t="s">
        <v>36</v>
      </c>
      <c r="U77" s="8">
        <v>139</v>
      </c>
      <c r="V77" s="8"/>
      <c r="W77" s="8"/>
      <c r="X77" s="8"/>
      <c r="Y77" s="8"/>
      <c r="Z77" s="8">
        <v>-51.59</v>
      </c>
      <c r="AA77" s="8"/>
      <c r="AB77" s="8"/>
      <c r="AC77" s="8"/>
      <c r="AD77" s="8"/>
      <c r="AE77" s="8">
        <v>87.41</v>
      </c>
      <c r="AF77" s="17">
        <v>84.79</v>
      </c>
      <c r="AG77" s="23">
        <f t="shared" si="0"/>
        <v>97.00263127788584</v>
      </c>
    </row>
    <row r="78" spans="1:33" ht="51.45" customHeight="1" x14ac:dyDescent="0.3">
      <c r="A78" s="7" t="s">
        <v>27</v>
      </c>
      <c r="B78" s="6" t="s">
        <v>67</v>
      </c>
      <c r="C78" s="6" t="s">
        <v>68</v>
      </c>
      <c r="D78" s="6" t="s">
        <v>28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7" t="s">
        <v>27</v>
      </c>
      <c r="U78" s="8"/>
      <c r="V78" s="8"/>
      <c r="W78" s="8"/>
      <c r="X78" s="8"/>
      <c r="Y78" s="8"/>
      <c r="Z78" s="8">
        <v>256.33999999999997</v>
      </c>
      <c r="AA78" s="8"/>
      <c r="AB78" s="8"/>
      <c r="AC78" s="8"/>
      <c r="AD78" s="8"/>
      <c r="AE78" s="8">
        <v>256.33999999999997</v>
      </c>
      <c r="AF78" s="8">
        <v>256.33999999999997</v>
      </c>
      <c r="AG78" s="23">
        <f t="shared" si="0"/>
        <v>100</v>
      </c>
    </row>
    <row r="79" spans="1:33" ht="119.7" customHeight="1" x14ac:dyDescent="0.3">
      <c r="A79" s="7" t="s">
        <v>23</v>
      </c>
      <c r="B79" s="6" t="s">
        <v>67</v>
      </c>
      <c r="C79" s="6" t="s">
        <v>68</v>
      </c>
      <c r="D79" s="6" t="s">
        <v>28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 t="s">
        <v>24</v>
      </c>
      <c r="T79" s="7" t="s">
        <v>23</v>
      </c>
      <c r="U79" s="8"/>
      <c r="V79" s="8"/>
      <c r="W79" s="8"/>
      <c r="X79" s="8"/>
      <c r="Y79" s="8"/>
      <c r="Z79" s="8">
        <v>256.33999999999997</v>
      </c>
      <c r="AA79" s="8"/>
      <c r="AB79" s="8"/>
      <c r="AC79" s="8"/>
      <c r="AD79" s="8"/>
      <c r="AE79" s="8">
        <v>256.33999999999997</v>
      </c>
      <c r="AF79" s="8">
        <v>256.33999999999997</v>
      </c>
      <c r="AG79" s="23">
        <f t="shared" ref="AG79:AG142" si="1">AF79/AE79%</f>
        <v>100</v>
      </c>
    </row>
    <row r="80" spans="1:33" ht="34.200000000000003" customHeight="1" x14ac:dyDescent="0.3">
      <c r="A80" s="7" t="s">
        <v>78</v>
      </c>
      <c r="B80" s="6" t="s">
        <v>79</v>
      </c>
      <c r="C80" s="6" t="s">
        <v>80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7" t="s">
        <v>78</v>
      </c>
      <c r="U80" s="8">
        <v>350.9</v>
      </c>
      <c r="V80" s="8"/>
      <c r="W80" s="8"/>
      <c r="X80" s="8"/>
      <c r="Y80" s="8"/>
      <c r="Z80" s="8"/>
      <c r="AA80" s="8"/>
      <c r="AB80" s="8"/>
      <c r="AC80" s="8"/>
      <c r="AD80" s="8"/>
      <c r="AE80" s="8">
        <v>350.9</v>
      </c>
      <c r="AF80" s="8">
        <v>350.9</v>
      </c>
      <c r="AG80" s="23">
        <f t="shared" si="1"/>
        <v>100</v>
      </c>
    </row>
    <row r="81" spans="1:33" ht="51.45" customHeight="1" x14ac:dyDescent="0.3">
      <c r="A81" s="7" t="s">
        <v>81</v>
      </c>
      <c r="B81" s="6" t="s">
        <v>79</v>
      </c>
      <c r="C81" s="6" t="s">
        <v>80</v>
      </c>
      <c r="D81" s="6" t="s">
        <v>82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 t="s">
        <v>81</v>
      </c>
      <c r="U81" s="8">
        <v>350.9</v>
      </c>
      <c r="V81" s="8"/>
      <c r="W81" s="8"/>
      <c r="X81" s="8"/>
      <c r="Y81" s="8"/>
      <c r="Z81" s="8"/>
      <c r="AA81" s="8"/>
      <c r="AB81" s="8"/>
      <c r="AC81" s="8"/>
      <c r="AD81" s="8"/>
      <c r="AE81" s="8">
        <v>350.9</v>
      </c>
      <c r="AF81" s="8">
        <v>350.9</v>
      </c>
      <c r="AG81" s="23">
        <f t="shared" si="1"/>
        <v>100</v>
      </c>
    </row>
    <row r="82" spans="1:33" ht="51.45" customHeight="1" x14ac:dyDescent="0.3">
      <c r="A82" s="7" t="s">
        <v>83</v>
      </c>
      <c r="B82" s="6" t="s">
        <v>79</v>
      </c>
      <c r="C82" s="6" t="s">
        <v>80</v>
      </c>
      <c r="D82" s="6" t="s">
        <v>84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7" t="s">
        <v>83</v>
      </c>
      <c r="U82" s="8">
        <v>350.9</v>
      </c>
      <c r="V82" s="8"/>
      <c r="W82" s="8"/>
      <c r="X82" s="8"/>
      <c r="Y82" s="8"/>
      <c r="Z82" s="8"/>
      <c r="AA82" s="8"/>
      <c r="AB82" s="8"/>
      <c r="AC82" s="8"/>
      <c r="AD82" s="8"/>
      <c r="AE82" s="8">
        <v>350.9</v>
      </c>
      <c r="AF82" s="8">
        <v>350.9</v>
      </c>
      <c r="AG82" s="23">
        <f t="shared" si="1"/>
        <v>100</v>
      </c>
    </row>
    <row r="83" spans="1:33" ht="34.200000000000003" customHeight="1" x14ac:dyDescent="0.3">
      <c r="A83" s="7" t="s">
        <v>41</v>
      </c>
      <c r="B83" s="6" t="s">
        <v>79</v>
      </c>
      <c r="C83" s="6" t="s">
        <v>80</v>
      </c>
      <c r="D83" s="6" t="s">
        <v>84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 t="s">
        <v>42</v>
      </c>
      <c r="T83" s="7" t="s">
        <v>41</v>
      </c>
      <c r="U83" s="8">
        <v>350.9</v>
      </c>
      <c r="V83" s="8"/>
      <c r="W83" s="8"/>
      <c r="X83" s="8"/>
      <c r="Y83" s="8"/>
      <c r="Z83" s="8"/>
      <c r="AA83" s="8"/>
      <c r="AB83" s="8"/>
      <c r="AC83" s="8"/>
      <c r="AD83" s="8"/>
      <c r="AE83" s="8">
        <v>350.9</v>
      </c>
      <c r="AF83" s="8">
        <v>350.9</v>
      </c>
      <c r="AG83" s="23">
        <f t="shared" si="1"/>
        <v>100</v>
      </c>
    </row>
    <row r="84" spans="1:33" ht="17.100000000000001" customHeight="1" x14ac:dyDescent="0.3">
      <c r="A84" s="7" t="s">
        <v>85</v>
      </c>
      <c r="B84" s="6" t="s">
        <v>86</v>
      </c>
      <c r="C84" s="6" t="s">
        <v>87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7" t="s">
        <v>85</v>
      </c>
      <c r="U84" s="8">
        <v>800</v>
      </c>
      <c r="V84" s="8"/>
      <c r="W84" s="8"/>
      <c r="X84" s="8"/>
      <c r="Y84" s="8"/>
      <c r="Z84" s="8">
        <v>-551.08000000000004</v>
      </c>
      <c r="AA84" s="8"/>
      <c r="AB84" s="8"/>
      <c r="AC84" s="8"/>
      <c r="AD84" s="8"/>
      <c r="AE84" s="8">
        <v>248.92</v>
      </c>
      <c r="AF84" s="17">
        <v>0</v>
      </c>
      <c r="AG84" s="23">
        <f t="shared" si="1"/>
        <v>0</v>
      </c>
    </row>
    <row r="85" spans="1:33" ht="85.5" customHeight="1" x14ac:dyDescent="0.3">
      <c r="A85" s="7" t="s">
        <v>69</v>
      </c>
      <c r="B85" s="6" t="s">
        <v>86</v>
      </c>
      <c r="C85" s="6" t="s">
        <v>87</v>
      </c>
      <c r="D85" s="6" t="s">
        <v>70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7" t="s">
        <v>69</v>
      </c>
      <c r="U85" s="8">
        <v>800</v>
      </c>
      <c r="V85" s="8"/>
      <c r="W85" s="8"/>
      <c r="X85" s="8"/>
      <c r="Y85" s="8"/>
      <c r="Z85" s="8">
        <v>-551.08000000000004</v>
      </c>
      <c r="AA85" s="8"/>
      <c r="AB85" s="8"/>
      <c r="AC85" s="8"/>
      <c r="AD85" s="8"/>
      <c r="AE85" s="8">
        <v>248.92</v>
      </c>
      <c r="AF85" s="17">
        <v>0</v>
      </c>
      <c r="AG85" s="23">
        <f t="shared" si="1"/>
        <v>0</v>
      </c>
    </row>
    <row r="86" spans="1:33" ht="51.45" customHeight="1" x14ac:dyDescent="0.3">
      <c r="A86" s="7" t="s">
        <v>88</v>
      </c>
      <c r="B86" s="6" t="s">
        <v>86</v>
      </c>
      <c r="C86" s="6" t="s">
        <v>87</v>
      </c>
      <c r="D86" s="6" t="s">
        <v>89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7" t="s">
        <v>88</v>
      </c>
      <c r="U86" s="8">
        <v>800</v>
      </c>
      <c r="V86" s="8"/>
      <c r="W86" s="8"/>
      <c r="X86" s="8"/>
      <c r="Y86" s="8"/>
      <c r="Z86" s="8">
        <v>-551.08000000000004</v>
      </c>
      <c r="AA86" s="8"/>
      <c r="AB86" s="8"/>
      <c r="AC86" s="8"/>
      <c r="AD86" s="8"/>
      <c r="AE86" s="8">
        <v>248.92</v>
      </c>
      <c r="AF86" s="17">
        <v>0</v>
      </c>
      <c r="AG86" s="23">
        <f t="shared" si="1"/>
        <v>0</v>
      </c>
    </row>
    <row r="87" spans="1:33" ht="85.5" customHeight="1" x14ac:dyDescent="0.3">
      <c r="A87" s="7" t="s">
        <v>90</v>
      </c>
      <c r="B87" s="6" t="s">
        <v>86</v>
      </c>
      <c r="C87" s="6" t="s">
        <v>87</v>
      </c>
      <c r="D87" s="6" t="s">
        <v>91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7" t="s">
        <v>90</v>
      </c>
      <c r="U87" s="8">
        <v>800</v>
      </c>
      <c r="V87" s="8"/>
      <c r="W87" s="8"/>
      <c r="X87" s="8"/>
      <c r="Y87" s="8"/>
      <c r="Z87" s="8">
        <v>-551.08000000000004</v>
      </c>
      <c r="AA87" s="8"/>
      <c r="AB87" s="8"/>
      <c r="AC87" s="8"/>
      <c r="AD87" s="8"/>
      <c r="AE87" s="8">
        <v>248.92</v>
      </c>
      <c r="AF87" s="17">
        <v>0</v>
      </c>
      <c r="AG87" s="23">
        <f t="shared" si="1"/>
        <v>0</v>
      </c>
    </row>
    <row r="88" spans="1:33" ht="85.5" customHeight="1" x14ac:dyDescent="0.3">
      <c r="A88" s="7" t="s">
        <v>92</v>
      </c>
      <c r="B88" s="6" t="s">
        <v>86</v>
      </c>
      <c r="C88" s="6" t="s">
        <v>87</v>
      </c>
      <c r="D88" s="6" t="s">
        <v>93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7" t="s">
        <v>92</v>
      </c>
      <c r="U88" s="8">
        <v>800</v>
      </c>
      <c r="V88" s="8"/>
      <c r="W88" s="8"/>
      <c r="X88" s="8"/>
      <c r="Y88" s="8"/>
      <c r="Z88" s="8">
        <v>-551.08000000000004</v>
      </c>
      <c r="AA88" s="8"/>
      <c r="AB88" s="8"/>
      <c r="AC88" s="8"/>
      <c r="AD88" s="8"/>
      <c r="AE88" s="8">
        <v>248.92</v>
      </c>
      <c r="AF88" s="17">
        <v>0</v>
      </c>
      <c r="AG88" s="23">
        <f t="shared" si="1"/>
        <v>0</v>
      </c>
    </row>
    <row r="89" spans="1:33" ht="34.200000000000003" customHeight="1" x14ac:dyDescent="0.3">
      <c r="A89" s="7" t="s">
        <v>41</v>
      </c>
      <c r="B89" s="6" t="s">
        <v>86</v>
      </c>
      <c r="C89" s="6" t="s">
        <v>87</v>
      </c>
      <c r="D89" s="6" t="s">
        <v>93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 t="s">
        <v>42</v>
      </c>
      <c r="T89" s="7" t="s">
        <v>41</v>
      </c>
      <c r="U89" s="8">
        <v>800</v>
      </c>
      <c r="V89" s="8"/>
      <c r="W89" s="8"/>
      <c r="X89" s="8"/>
      <c r="Y89" s="8"/>
      <c r="Z89" s="8">
        <v>-551.08000000000004</v>
      </c>
      <c r="AA89" s="8"/>
      <c r="AB89" s="8"/>
      <c r="AC89" s="8"/>
      <c r="AD89" s="8"/>
      <c r="AE89" s="8">
        <v>248.92</v>
      </c>
      <c r="AF89" s="17">
        <v>0</v>
      </c>
      <c r="AG89" s="23">
        <f t="shared" si="1"/>
        <v>0</v>
      </c>
    </row>
    <row r="90" spans="1:33" ht="34.200000000000003" customHeight="1" x14ac:dyDescent="0.3">
      <c r="A90" s="7" t="s">
        <v>94</v>
      </c>
      <c r="B90" s="6" t="s">
        <v>95</v>
      </c>
      <c r="C90" s="6" t="s">
        <v>96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7" t="s">
        <v>94</v>
      </c>
      <c r="U90" s="8">
        <v>39574.800000000003</v>
      </c>
      <c r="V90" s="8">
        <v>1596</v>
      </c>
      <c r="W90" s="8">
        <v>24741.05</v>
      </c>
      <c r="X90" s="8"/>
      <c r="Y90" s="8"/>
      <c r="Z90" s="8">
        <v>-16200.48</v>
      </c>
      <c r="AA90" s="8">
        <v>517.09</v>
      </c>
      <c r="AB90" s="8">
        <v>-22853.7</v>
      </c>
      <c r="AC90" s="8"/>
      <c r="AD90" s="8"/>
      <c r="AE90" s="8">
        <v>23374.31</v>
      </c>
      <c r="AF90" s="16">
        <v>20957.810000000001</v>
      </c>
      <c r="AG90" s="23">
        <f t="shared" si="1"/>
        <v>89.661726913008337</v>
      </c>
    </row>
    <row r="91" spans="1:33" ht="68.400000000000006" customHeight="1" x14ac:dyDescent="0.3">
      <c r="A91" s="7" t="s">
        <v>97</v>
      </c>
      <c r="B91" s="6" t="s">
        <v>95</v>
      </c>
      <c r="C91" s="6" t="s">
        <v>96</v>
      </c>
      <c r="D91" s="6" t="s">
        <v>98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7" t="s">
        <v>97</v>
      </c>
      <c r="U91" s="8"/>
      <c r="V91" s="8"/>
      <c r="W91" s="8"/>
      <c r="X91" s="8"/>
      <c r="Y91" s="8"/>
      <c r="Z91" s="8">
        <v>28.3</v>
      </c>
      <c r="AA91" s="8"/>
      <c r="AB91" s="8"/>
      <c r="AC91" s="8"/>
      <c r="AD91" s="8"/>
      <c r="AE91" s="8">
        <v>28.3</v>
      </c>
      <c r="AF91" s="16">
        <v>26.9</v>
      </c>
      <c r="AG91" s="23">
        <f t="shared" si="1"/>
        <v>95.053003533568884</v>
      </c>
    </row>
    <row r="92" spans="1:33" ht="34.200000000000003" customHeight="1" x14ac:dyDescent="0.3">
      <c r="A92" s="7" t="s">
        <v>99</v>
      </c>
      <c r="B92" s="6" t="s">
        <v>95</v>
      </c>
      <c r="C92" s="6" t="s">
        <v>96</v>
      </c>
      <c r="D92" s="6" t="s">
        <v>100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7" t="s">
        <v>99</v>
      </c>
      <c r="U92" s="8"/>
      <c r="V92" s="8"/>
      <c r="W92" s="8"/>
      <c r="X92" s="8"/>
      <c r="Y92" s="8"/>
      <c r="Z92" s="8">
        <v>28.3</v>
      </c>
      <c r="AA92" s="8"/>
      <c r="AB92" s="8"/>
      <c r="AC92" s="8"/>
      <c r="AD92" s="8"/>
      <c r="AE92" s="8">
        <v>28.3</v>
      </c>
      <c r="AF92" s="16">
        <v>26.9</v>
      </c>
      <c r="AG92" s="23">
        <f t="shared" si="1"/>
        <v>95.053003533568884</v>
      </c>
    </row>
    <row r="93" spans="1:33" ht="51.45" customHeight="1" x14ac:dyDescent="0.3">
      <c r="A93" s="7" t="s">
        <v>101</v>
      </c>
      <c r="B93" s="6" t="s">
        <v>95</v>
      </c>
      <c r="C93" s="6" t="s">
        <v>96</v>
      </c>
      <c r="D93" s="6" t="s">
        <v>102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7" t="s">
        <v>101</v>
      </c>
      <c r="U93" s="8"/>
      <c r="V93" s="8"/>
      <c r="W93" s="8"/>
      <c r="X93" s="8"/>
      <c r="Y93" s="8"/>
      <c r="Z93" s="8">
        <v>28.3</v>
      </c>
      <c r="AA93" s="8"/>
      <c r="AB93" s="8"/>
      <c r="AC93" s="8"/>
      <c r="AD93" s="8"/>
      <c r="AE93" s="8">
        <v>28.3</v>
      </c>
      <c r="AF93" s="16">
        <v>26.9</v>
      </c>
      <c r="AG93" s="23">
        <f t="shared" si="1"/>
        <v>95.053003533568884</v>
      </c>
    </row>
    <row r="94" spans="1:33" ht="34.200000000000003" customHeight="1" x14ac:dyDescent="0.3">
      <c r="A94" s="7" t="s">
        <v>103</v>
      </c>
      <c r="B94" s="6" t="s">
        <v>95</v>
      </c>
      <c r="C94" s="6" t="s">
        <v>96</v>
      </c>
      <c r="D94" s="6" t="s">
        <v>104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7" t="s">
        <v>103</v>
      </c>
      <c r="U94" s="8"/>
      <c r="V94" s="8"/>
      <c r="W94" s="8"/>
      <c r="X94" s="8"/>
      <c r="Y94" s="8"/>
      <c r="Z94" s="8">
        <v>28.3</v>
      </c>
      <c r="AA94" s="8"/>
      <c r="AB94" s="8"/>
      <c r="AC94" s="8"/>
      <c r="AD94" s="8"/>
      <c r="AE94" s="8">
        <v>28.3</v>
      </c>
      <c r="AF94" s="16">
        <v>26.9</v>
      </c>
      <c r="AG94" s="23">
        <f t="shared" si="1"/>
        <v>95.053003533568884</v>
      </c>
    </row>
    <row r="95" spans="1:33" ht="51.45" customHeight="1" x14ac:dyDescent="0.3">
      <c r="A95" s="7" t="s">
        <v>36</v>
      </c>
      <c r="B95" s="6" t="s">
        <v>95</v>
      </c>
      <c r="C95" s="6" t="s">
        <v>96</v>
      </c>
      <c r="D95" s="6" t="s">
        <v>104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 t="s">
        <v>37</v>
      </c>
      <c r="T95" s="7" t="s">
        <v>36</v>
      </c>
      <c r="U95" s="8"/>
      <c r="V95" s="8"/>
      <c r="W95" s="8"/>
      <c r="X95" s="8"/>
      <c r="Y95" s="8"/>
      <c r="Z95" s="8">
        <v>28.3</v>
      </c>
      <c r="AA95" s="8"/>
      <c r="AB95" s="8"/>
      <c r="AC95" s="8"/>
      <c r="AD95" s="8"/>
      <c r="AE95" s="8">
        <v>28.3</v>
      </c>
      <c r="AF95" s="18">
        <v>26.9</v>
      </c>
      <c r="AG95" s="23">
        <f t="shared" si="1"/>
        <v>95.053003533568884</v>
      </c>
    </row>
    <row r="96" spans="1:33" ht="85.5" customHeight="1" x14ac:dyDescent="0.3">
      <c r="A96" s="7" t="s">
        <v>105</v>
      </c>
      <c r="B96" s="6" t="s">
        <v>95</v>
      </c>
      <c r="C96" s="6" t="s">
        <v>96</v>
      </c>
      <c r="D96" s="6" t="s">
        <v>106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7" t="s">
        <v>105</v>
      </c>
      <c r="U96" s="8">
        <v>3518</v>
      </c>
      <c r="V96" s="8"/>
      <c r="W96" s="8"/>
      <c r="X96" s="8"/>
      <c r="Y96" s="8"/>
      <c r="Z96" s="8">
        <v>-771.57</v>
      </c>
      <c r="AA96" s="8"/>
      <c r="AB96" s="8"/>
      <c r="AC96" s="8"/>
      <c r="AD96" s="8"/>
      <c r="AE96" s="8">
        <v>2746.43</v>
      </c>
      <c r="AF96" s="16">
        <v>2627.64</v>
      </c>
      <c r="AG96" s="23">
        <f t="shared" si="1"/>
        <v>95.674748673732807</v>
      </c>
    </row>
    <row r="97" spans="1:33" ht="51.45" customHeight="1" x14ac:dyDescent="0.3">
      <c r="A97" s="7" t="s">
        <v>107</v>
      </c>
      <c r="B97" s="6" t="s">
        <v>95</v>
      </c>
      <c r="C97" s="6" t="s">
        <v>96</v>
      </c>
      <c r="D97" s="6" t="s">
        <v>108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7" t="s">
        <v>107</v>
      </c>
      <c r="U97" s="8">
        <v>2215</v>
      </c>
      <c r="V97" s="8"/>
      <c r="W97" s="8"/>
      <c r="X97" s="8"/>
      <c r="Y97" s="8"/>
      <c r="Z97" s="8">
        <v>-165.86</v>
      </c>
      <c r="AA97" s="8"/>
      <c r="AB97" s="8"/>
      <c r="AC97" s="8"/>
      <c r="AD97" s="8"/>
      <c r="AE97" s="8">
        <v>2049.14</v>
      </c>
      <c r="AF97" s="16">
        <v>1972.27</v>
      </c>
      <c r="AG97" s="23">
        <f t="shared" si="1"/>
        <v>96.248670173829026</v>
      </c>
    </row>
    <row r="98" spans="1:33" ht="51.45" customHeight="1" x14ac:dyDescent="0.3">
      <c r="A98" s="7" t="s">
        <v>109</v>
      </c>
      <c r="B98" s="6" t="s">
        <v>95</v>
      </c>
      <c r="C98" s="6" t="s">
        <v>96</v>
      </c>
      <c r="D98" s="6" t="s">
        <v>110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7" t="s">
        <v>109</v>
      </c>
      <c r="U98" s="8">
        <v>958</v>
      </c>
      <c r="V98" s="8"/>
      <c r="W98" s="8"/>
      <c r="X98" s="8"/>
      <c r="Y98" s="8"/>
      <c r="Z98" s="8">
        <v>-421.36</v>
      </c>
      <c r="AA98" s="8"/>
      <c r="AB98" s="8"/>
      <c r="AC98" s="8"/>
      <c r="AD98" s="8"/>
      <c r="AE98" s="8">
        <v>536.64</v>
      </c>
      <c r="AF98" s="16">
        <v>500.39</v>
      </c>
      <c r="AG98" s="23">
        <f t="shared" si="1"/>
        <v>93.245005963029229</v>
      </c>
    </row>
    <row r="99" spans="1:33" ht="51.45" customHeight="1" x14ac:dyDescent="0.3">
      <c r="A99" s="7" t="s">
        <v>111</v>
      </c>
      <c r="B99" s="6" t="s">
        <v>95</v>
      </c>
      <c r="C99" s="6" t="s">
        <v>96</v>
      </c>
      <c r="D99" s="6" t="s">
        <v>112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7" t="s">
        <v>111</v>
      </c>
      <c r="U99" s="8">
        <v>940</v>
      </c>
      <c r="V99" s="8"/>
      <c r="W99" s="8"/>
      <c r="X99" s="8"/>
      <c r="Y99" s="8"/>
      <c r="Z99" s="8">
        <v>-421.36</v>
      </c>
      <c r="AA99" s="8"/>
      <c r="AB99" s="8"/>
      <c r="AC99" s="8"/>
      <c r="AD99" s="8"/>
      <c r="AE99" s="8">
        <v>518.64</v>
      </c>
      <c r="AF99" s="16">
        <v>482.39</v>
      </c>
      <c r="AG99" s="23">
        <f t="shared" si="1"/>
        <v>93.010566095943233</v>
      </c>
    </row>
    <row r="100" spans="1:33" ht="51.45" customHeight="1" x14ac:dyDescent="0.3">
      <c r="A100" s="7" t="s">
        <v>36</v>
      </c>
      <c r="B100" s="6" t="s">
        <v>95</v>
      </c>
      <c r="C100" s="6" t="s">
        <v>96</v>
      </c>
      <c r="D100" s="6" t="s">
        <v>112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 t="s">
        <v>37</v>
      </c>
      <c r="T100" s="7" t="s">
        <v>36</v>
      </c>
      <c r="U100" s="8">
        <v>940</v>
      </c>
      <c r="V100" s="8"/>
      <c r="W100" s="8"/>
      <c r="X100" s="8"/>
      <c r="Y100" s="8"/>
      <c r="Z100" s="8">
        <v>-421.36</v>
      </c>
      <c r="AA100" s="8"/>
      <c r="AB100" s="8"/>
      <c r="AC100" s="8"/>
      <c r="AD100" s="8"/>
      <c r="AE100" s="8">
        <v>518.64</v>
      </c>
      <c r="AF100" s="18">
        <v>482.39</v>
      </c>
      <c r="AG100" s="23">
        <f t="shared" si="1"/>
        <v>93.010566095943233</v>
      </c>
    </row>
    <row r="101" spans="1:33" ht="34.200000000000003" customHeight="1" x14ac:dyDescent="0.3">
      <c r="A101" s="7" t="s">
        <v>113</v>
      </c>
      <c r="B101" s="6" t="s">
        <v>95</v>
      </c>
      <c r="C101" s="6" t="s">
        <v>96</v>
      </c>
      <c r="D101" s="6" t="s">
        <v>114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7" t="s">
        <v>113</v>
      </c>
      <c r="U101" s="8">
        <v>18</v>
      </c>
      <c r="V101" s="8"/>
      <c r="W101" s="8"/>
      <c r="X101" s="8"/>
      <c r="Y101" s="8"/>
      <c r="Z101" s="8"/>
      <c r="AA101" s="8"/>
      <c r="AB101" s="8"/>
      <c r="AC101" s="8"/>
      <c r="AD101" s="8"/>
      <c r="AE101" s="8">
        <v>18</v>
      </c>
      <c r="AF101" s="16">
        <v>18</v>
      </c>
      <c r="AG101" s="23">
        <f t="shared" si="1"/>
        <v>100</v>
      </c>
    </row>
    <row r="102" spans="1:33" ht="51.45" customHeight="1" x14ac:dyDescent="0.3">
      <c r="A102" s="7" t="s">
        <v>36</v>
      </c>
      <c r="B102" s="6" t="s">
        <v>95</v>
      </c>
      <c r="C102" s="6" t="s">
        <v>96</v>
      </c>
      <c r="D102" s="6" t="s">
        <v>114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 t="s">
        <v>37</v>
      </c>
      <c r="T102" s="7" t="s">
        <v>36</v>
      </c>
      <c r="U102" s="8">
        <v>18</v>
      </c>
      <c r="V102" s="8"/>
      <c r="W102" s="8"/>
      <c r="X102" s="8"/>
      <c r="Y102" s="8"/>
      <c r="Z102" s="8"/>
      <c r="AA102" s="8"/>
      <c r="AB102" s="8"/>
      <c r="AC102" s="8"/>
      <c r="AD102" s="8"/>
      <c r="AE102" s="8">
        <v>18</v>
      </c>
      <c r="AF102" s="18">
        <v>18</v>
      </c>
      <c r="AG102" s="23">
        <f t="shared" si="1"/>
        <v>100</v>
      </c>
    </row>
    <row r="103" spans="1:33" ht="51.45" customHeight="1" x14ac:dyDescent="0.3">
      <c r="A103" s="7" t="s">
        <v>115</v>
      </c>
      <c r="B103" s="6" t="s">
        <v>95</v>
      </c>
      <c r="C103" s="6" t="s">
        <v>96</v>
      </c>
      <c r="D103" s="6" t="s">
        <v>116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7" t="s">
        <v>115</v>
      </c>
      <c r="U103" s="8">
        <v>101</v>
      </c>
      <c r="V103" s="8"/>
      <c r="W103" s="8"/>
      <c r="X103" s="8"/>
      <c r="Y103" s="8"/>
      <c r="Z103" s="8">
        <v>171</v>
      </c>
      <c r="AA103" s="8"/>
      <c r="AB103" s="8"/>
      <c r="AC103" s="8"/>
      <c r="AD103" s="8"/>
      <c r="AE103" s="8">
        <v>272</v>
      </c>
      <c r="AF103" s="16">
        <v>259.52999999999997</v>
      </c>
      <c r="AG103" s="23">
        <f t="shared" si="1"/>
        <v>95.415441176470566</v>
      </c>
    </row>
    <row r="104" spans="1:33" ht="51.45" customHeight="1" x14ac:dyDescent="0.3">
      <c r="A104" s="7" t="s">
        <v>117</v>
      </c>
      <c r="B104" s="6" t="s">
        <v>95</v>
      </c>
      <c r="C104" s="6" t="s">
        <v>96</v>
      </c>
      <c r="D104" s="6" t="s">
        <v>118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7" t="s">
        <v>117</v>
      </c>
      <c r="U104" s="8">
        <v>80</v>
      </c>
      <c r="V104" s="8"/>
      <c r="W104" s="8"/>
      <c r="X104" s="8"/>
      <c r="Y104" s="8"/>
      <c r="Z104" s="8">
        <v>171</v>
      </c>
      <c r="AA104" s="8"/>
      <c r="AB104" s="8"/>
      <c r="AC104" s="8"/>
      <c r="AD104" s="8"/>
      <c r="AE104" s="8">
        <v>251</v>
      </c>
      <c r="AF104" s="16">
        <v>238.53</v>
      </c>
      <c r="AG104" s="23">
        <f t="shared" si="1"/>
        <v>95.031872509960166</v>
      </c>
    </row>
    <row r="105" spans="1:33" ht="51.45" customHeight="1" x14ac:dyDescent="0.3">
      <c r="A105" s="7" t="s">
        <v>36</v>
      </c>
      <c r="B105" s="6" t="s">
        <v>95</v>
      </c>
      <c r="C105" s="6" t="s">
        <v>96</v>
      </c>
      <c r="D105" s="6" t="s">
        <v>118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 t="s">
        <v>37</v>
      </c>
      <c r="T105" s="7" t="s">
        <v>36</v>
      </c>
      <c r="U105" s="8">
        <v>80</v>
      </c>
      <c r="V105" s="8"/>
      <c r="W105" s="8"/>
      <c r="X105" s="8"/>
      <c r="Y105" s="8"/>
      <c r="Z105" s="8">
        <v>171</v>
      </c>
      <c r="AA105" s="8"/>
      <c r="AB105" s="8"/>
      <c r="AC105" s="8"/>
      <c r="AD105" s="8"/>
      <c r="AE105" s="8">
        <v>251</v>
      </c>
      <c r="AF105" s="18">
        <v>238.53</v>
      </c>
      <c r="AG105" s="23">
        <f t="shared" si="1"/>
        <v>95.031872509960166</v>
      </c>
    </row>
    <row r="106" spans="1:33" ht="51.45" customHeight="1" x14ac:dyDescent="0.3">
      <c r="A106" s="7" t="s">
        <v>119</v>
      </c>
      <c r="B106" s="6" t="s">
        <v>95</v>
      </c>
      <c r="C106" s="6" t="s">
        <v>96</v>
      </c>
      <c r="D106" s="6" t="s">
        <v>120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7" t="s">
        <v>119</v>
      </c>
      <c r="U106" s="8">
        <v>21</v>
      </c>
      <c r="V106" s="8"/>
      <c r="W106" s="8"/>
      <c r="X106" s="8"/>
      <c r="Y106" s="8"/>
      <c r="Z106" s="8"/>
      <c r="AA106" s="8"/>
      <c r="AB106" s="8"/>
      <c r="AC106" s="8"/>
      <c r="AD106" s="8"/>
      <c r="AE106" s="8">
        <v>21</v>
      </c>
      <c r="AF106" s="16">
        <v>21</v>
      </c>
      <c r="AG106" s="23">
        <f t="shared" si="1"/>
        <v>100</v>
      </c>
    </row>
    <row r="107" spans="1:33" ht="51.45" customHeight="1" x14ac:dyDescent="0.3">
      <c r="A107" s="7" t="s">
        <v>36</v>
      </c>
      <c r="B107" s="6" t="s">
        <v>95</v>
      </c>
      <c r="C107" s="6" t="s">
        <v>96</v>
      </c>
      <c r="D107" s="6" t="s">
        <v>120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 t="s">
        <v>37</v>
      </c>
      <c r="T107" s="7" t="s">
        <v>36</v>
      </c>
      <c r="U107" s="8">
        <v>21</v>
      </c>
      <c r="V107" s="8"/>
      <c r="W107" s="8"/>
      <c r="X107" s="8"/>
      <c r="Y107" s="8"/>
      <c r="Z107" s="8"/>
      <c r="AA107" s="8"/>
      <c r="AB107" s="8"/>
      <c r="AC107" s="8"/>
      <c r="AD107" s="8"/>
      <c r="AE107" s="8">
        <v>21</v>
      </c>
      <c r="AF107" s="18">
        <v>21</v>
      </c>
      <c r="AG107" s="23">
        <f t="shared" si="1"/>
        <v>100</v>
      </c>
    </row>
    <row r="108" spans="1:33" ht="68.400000000000006" customHeight="1" x14ac:dyDescent="0.3">
      <c r="A108" s="7" t="s">
        <v>121</v>
      </c>
      <c r="B108" s="6" t="s">
        <v>95</v>
      </c>
      <c r="C108" s="6" t="s">
        <v>96</v>
      </c>
      <c r="D108" s="6" t="s">
        <v>122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7" t="s">
        <v>121</v>
      </c>
      <c r="U108" s="8">
        <v>1156</v>
      </c>
      <c r="V108" s="8"/>
      <c r="W108" s="8"/>
      <c r="X108" s="8"/>
      <c r="Y108" s="8"/>
      <c r="Z108" s="8">
        <v>84.5</v>
      </c>
      <c r="AA108" s="8"/>
      <c r="AB108" s="8"/>
      <c r="AC108" s="8"/>
      <c r="AD108" s="8"/>
      <c r="AE108" s="8">
        <v>1240.5</v>
      </c>
      <c r="AF108" s="16">
        <v>1212.3499999999999</v>
      </c>
      <c r="AG108" s="23">
        <f t="shared" si="1"/>
        <v>97.730753728335344</v>
      </c>
    </row>
    <row r="109" spans="1:33" ht="85.5" customHeight="1" x14ac:dyDescent="0.3">
      <c r="A109" s="7" t="s">
        <v>123</v>
      </c>
      <c r="B109" s="6" t="s">
        <v>95</v>
      </c>
      <c r="C109" s="6" t="s">
        <v>96</v>
      </c>
      <c r="D109" s="6" t="s">
        <v>124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7" t="s">
        <v>123</v>
      </c>
      <c r="U109" s="8">
        <v>1156</v>
      </c>
      <c r="V109" s="8"/>
      <c r="W109" s="8"/>
      <c r="X109" s="8"/>
      <c r="Y109" s="8"/>
      <c r="Z109" s="8">
        <v>84.5</v>
      </c>
      <c r="AA109" s="8"/>
      <c r="AB109" s="8"/>
      <c r="AC109" s="8"/>
      <c r="AD109" s="8"/>
      <c r="AE109" s="8">
        <v>1240.5</v>
      </c>
      <c r="AF109" s="16">
        <v>1212.3499999999999</v>
      </c>
      <c r="AG109" s="23">
        <f t="shared" si="1"/>
        <v>97.730753728335344</v>
      </c>
    </row>
    <row r="110" spans="1:33" ht="51.45" customHeight="1" x14ac:dyDescent="0.3">
      <c r="A110" s="7" t="s">
        <v>36</v>
      </c>
      <c r="B110" s="6" t="s">
        <v>95</v>
      </c>
      <c r="C110" s="6" t="s">
        <v>96</v>
      </c>
      <c r="D110" s="6" t="s">
        <v>124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 t="s">
        <v>37</v>
      </c>
      <c r="T110" s="7" t="s">
        <v>36</v>
      </c>
      <c r="U110" s="8">
        <v>685</v>
      </c>
      <c r="V110" s="8"/>
      <c r="W110" s="8"/>
      <c r="X110" s="8"/>
      <c r="Y110" s="8"/>
      <c r="Z110" s="8">
        <v>-130</v>
      </c>
      <c r="AA110" s="8"/>
      <c r="AB110" s="8"/>
      <c r="AC110" s="8"/>
      <c r="AD110" s="8"/>
      <c r="AE110" s="8">
        <v>555</v>
      </c>
      <c r="AF110" s="17">
        <v>526.85</v>
      </c>
      <c r="AG110" s="23">
        <f t="shared" si="1"/>
        <v>94.927927927927939</v>
      </c>
    </row>
    <row r="111" spans="1:33" ht="68.400000000000006" customHeight="1" x14ac:dyDescent="0.3">
      <c r="A111" s="7" t="s">
        <v>125</v>
      </c>
      <c r="B111" s="6" t="s">
        <v>95</v>
      </c>
      <c r="C111" s="6" t="s">
        <v>96</v>
      </c>
      <c r="D111" s="6" t="s">
        <v>124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 t="s">
        <v>126</v>
      </c>
      <c r="T111" s="7" t="s">
        <v>125</v>
      </c>
      <c r="U111" s="8">
        <v>456</v>
      </c>
      <c r="V111" s="8"/>
      <c r="W111" s="8"/>
      <c r="X111" s="8"/>
      <c r="Y111" s="8"/>
      <c r="Z111" s="8">
        <v>229.5</v>
      </c>
      <c r="AA111" s="8"/>
      <c r="AB111" s="8"/>
      <c r="AC111" s="8"/>
      <c r="AD111" s="8"/>
      <c r="AE111" s="8">
        <v>685.5</v>
      </c>
      <c r="AF111" s="18">
        <v>685.5</v>
      </c>
      <c r="AG111" s="23">
        <f t="shared" si="1"/>
        <v>100</v>
      </c>
    </row>
    <row r="112" spans="1:33" ht="51.45" customHeight="1" x14ac:dyDescent="0.3">
      <c r="A112" s="7" t="s">
        <v>127</v>
      </c>
      <c r="B112" s="6" t="s">
        <v>95</v>
      </c>
      <c r="C112" s="6" t="s">
        <v>96</v>
      </c>
      <c r="D112" s="6" t="s">
        <v>128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7" t="s">
        <v>127</v>
      </c>
      <c r="U112" s="8">
        <v>925</v>
      </c>
      <c r="V112" s="8"/>
      <c r="W112" s="8"/>
      <c r="X112" s="8"/>
      <c r="Y112" s="8"/>
      <c r="Z112" s="8">
        <v>-275.70999999999998</v>
      </c>
      <c r="AA112" s="8"/>
      <c r="AB112" s="8"/>
      <c r="AC112" s="8"/>
      <c r="AD112" s="8"/>
      <c r="AE112" s="8">
        <v>649.29</v>
      </c>
      <c r="AF112" s="16">
        <v>607.37</v>
      </c>
      <c r="AG112" s="23">
        <f t="shared" si="1"/>
        <v>93.543716983166235</v>
      </c>
    </row>
    <row r="113" spans="1:33" ht="51.45" customHeight="1" x14ac:dyDescent="0.3">
      <c r="A113" s="7" t="s">
        <v>129</v>
      </c>
      <c r="B113" s="6" t="s">
        <v>95</v>
      </c>
      <c r="C113" s="6" t="s">
        <v>96</v>
      </c>
      <c r="D113" s="6" t="s">
        <v>130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7" t="s">
        <v>129</v>
      </c>
      <c r="U113" s="8">
        <v>149.56</v>
      </c>
      <c r="V113" s="8"/>
      <c r="W113" s="8"/>
      <c r="X113" s="8"/>
      <c r="Y113" s="8"/>
      <c r="Z113" s="8"/>
      <c r="AA113" s="8"/>
      <c r="AB113" s="8"/>
      <c r="AC113" s="8"/>
      <c r="AD113" s="8"/>
      <c r="AE113" s="8">
        <v>149.56</v>
      </c>
      <c r="AF113" s="16">
        <v>149.56</v>
      </c>
      <c r="AG113" s="23">
        <f t="shared" si="1"/>
        <v>100</v>
      </c>
    </row>
    <row r="114" spans="1:33" ht="51.45" customHeight="1" x14ac:dyDescent="0.3">
      <c r="A114" s="7" t="s">
        <v>131</v>
      </c>
      <c r="B114" s="6" t="s">
        <v>95</v>
      </c>
      <c r="C114" s="6" t="s">
        <v>96</v>
      </c>
      <c r="D114" s="6" t="s">
        <v>132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7" t="s">
        <v>131</v>
      </c>
      <c r="U114" s="8">
        <v>106</v>
      </c>
      <c r="V114" s="8"/>
      <c r="W114" s="8"/>
      <c r="X114" s="8"/>
      <c r="Y114" s="8"/>
      <c r="Z114" s="8"/>
      <c r="AA114" s="8"/>
      <c r="AB114" s="8"/>
      <c r="AC114" s="8"/>
      <c r="AD114" s="8"/>
      <c r="AE114" s="8">
        <v>106</v>
      </c>
      <c r="AF114" s="16">
        <v>106</v>
      </c>
      <c r="AG114" s="23">
        <f t="shared" si="1"/>
        <v>100</v>
      </c>
    </row>
    <row r="115" spans="1:33" ht="51.45" customHeight="1" x14ac:dyDescent="0.3">
      <c r="A115" s="7" t="s">
        <v>36</v>
      </c>
      <c r="B115" s="6" t="s">
        <v>95</v>
      </c>
      <c r="C115" s="6" t="s">
        <v>96</v>
      </c>
      <c r="D115" s="6" t="s">
        <v>132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 t="s">
        <v>37</v>
      </c>
      <c r="T115" s="7" t="s">
        <v>36</v>
      </c>
      <c r="U115" s="8">
        <v>106</v>
      </c>
      <c r="V115" s="8"/>
      <c r="W115" s="8"/>
      <c r="X115" s="8"/>
      <c r="Y115" s="8"/>
      <c r="Z115" s="8"/>
      <c r="AA115" s="8"/>
      <c r="AB115" s="8"/>
      <c r="AC115" s="8"/>
      <c r="AD115" s="8"/>
      <c r="AE115" s="8">
        <v>106</v>
      </c>
      <c r="AF115" s="18">
        <v>106</v>
      </c>
      <c r="AG115" s="23">
        <f t="shared" si="1"/>
        <v>100</v>
      </c>
    </row>
    <row r="116" spans="1:33" ht="102.6" customHeight="1" x14ac:dyDescent="0.3">
      <c r="A116" s="7" t="s">
        <v>133</v>
      </c>
      <c r="B116" s="6" t="s">
        <v>95</v>
      </c>
      <c r="C116" s="6" t="s">
        <v>96</v>
      </c>
      <c r="D116" s="6" t="s">
        <v>134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7" t="s">
        <v>133</v>
      </c>
      <c r="U116" s="8">
        <v>43.56</v>
      </c>
      <c r="V116" s="8"/>
      <c r="W116" s="8"/>
      <c r="X116" s="8"/>
      <c r="Y116" s="8"/>
      <c r="Z116" s="8"/>
      <c r="AA116" s="8"/>
      <c r="AB116" s="8"/>
      <c r="AC116" s="8"/>
      <c r="AD116" s="8"/>
      <c r="AE116" s="8">
        <v>43.56</v>
      </c>
      <c r="AF116" s="16">
        <v>43.56</v>
      </c>
      <c r="AG116" s="23">
        <f t="shared" si="1"/>
        <v>100</v>
      </c>
    </row>
    <row r="117" spans="1:33" ht="51.45" customHeight="1" x14ac:dyDescent="0.3">
      <c r="A117" s="7" t="s">
        <v>36</v>
      </c>
      <c r="B117" s="6" t="s">
        <v>95</v>
      </c>
      <c r="C117" s="6" t="s">
        <v>96</v>
      </c>
      <c r="D117" s="6" t="s">
        <v>134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 t="s">
        <v>37</v>
      </c>
      <c r="T117" s="7" t="s">
        <v>36</v>
      </c>
      <c r="U117" s="8">
        <v>43.56</v>
      </c>
      <c r="V117" s="8"/>
      <c r="W117" s="8"/>
      <c r="X117" s="8"/>
      <c r="Y117" s="8"/>
      <c r="Z117" s="8"/>
      <c r="AA117" s="8"/>
      <c r="AB117" s="8"/>
      <c r="AC117" s="8"/>
      <c r="AD117" s="8"/>
      <c r="AE117" s="8">
        <v>43.56</v>
      </c>
      <c r="AF117" s="18">
        <v>43.56</v>
      </c>
      <c r="AG117" s="23">
        <f t="shared" si="1"/>
        <v>100</v>
      </c>
    </row>
    <row r="118" spans="1:33" ht="51.45" customHeight="1" x14ac:dyDescent="0.3">
      <c r="A118" s="7" t="s">
        <v>135</v>
      </c>
      <c r="B118" s="6" t="s">
        <v>95</v>
      </c>
      <c r="C118" s="6" t="s">
        <v>96</v>
      </c>
      <c r="D118" s="6" t="s">
        <v>136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7" t="s">
        <v>135</v>
      </c>
      <c r="U118" s="8">
        <v>775.44</v>
      </c>
      <c r="V118" s="8"/>
      <c r="W118" s="8"/>
      <c r="X118" s="8"/>
      <c r="Y118" s="8"/>
      <c r="Z118" s="8">
        <v>-275.70999999999998</v>
      </c>
      <c r="AA118" s="8"/>
      <c r="AB118" s="8"/>
      <c r="AC118" s="8"/>
      <c r="AD118" s="8"/>
      <c r="AE118" s="8">
        <v>499.73</v>
      </c>
      <c r="AF118" s="16">
        <v>457.81</v>
      </c>
      <c r="AG118" s="23">
        <f t="shared" si="1"/>
        <v>91.611470193904708</v>
      </c>
    </row>
    <row r="119" spans="1:33" ht="102.6" customHeight="1" x14ac:dyDescent="0.3">
      <c r="A119" s="7" t="s">
        <v>137</v>
      </c>
      <c r="B119" s="6" t="s">
        <v>95</v>
      </c>
      <c r="C119" s="6" t="s">
        <v>96</v>
      </c>
      <c r="D119" s="6" t="s">
        <v>138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7" t="s">
        <v>137</v>
      </c>
      <c r="U119" s="8">
        <v>429.44</v>
      </c>
      <c r="V119" s="8"/>
      <c r="W119" s="8"/>
      <c r="X119" s="8"/>
      <c r="Y119" s="8"/>
      <c r="Z119" s="8">
        <v>-225.84</v>
      </c>
      <c r="AA119" s="8"/>
      <c r="AB119" s="8"/>
      <c r="AC119" s="8"/>
      <c r="AD119" s="8"/>
      <c r="AE119" s="8">
        <v>203.6</v>
      </c>
      <c r="AF119" s="16">
        <v>161.68</v>
      </c>
      <c r="AG119" s="23">
        <f t="shared" si="1"/>
        <v>79.410609037328101</v>
      </c>
    </row>
    <row r="120" spans="1:33" ht="51.45" customHeight="1" x14ac:dyDescent="0.3">
      <c r="A120" s="7" t="s">
        <v>36</v>
      </c>
      <c r="B120" s="6" t="s">
        <v>95</v>
      </c>
      <c r="C120" s="6" t="s">
        <v>96</v>
      </c>
      <c r="D120" s="6" t="s">
        <v>138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 t="s">
        <v>37</v>
      </c>
      <c r="T120" s="7" t="s">
        <v>36</v>
      </c>
      <c r="U120" s="8">
        <v>429.44</v>
      </c>
      <c r="V120" s="8"/>
      <c r="W120" s="8"/>
      <c r="X120" s="8"/>
      <c r="Y120" s="8"/>
      <c r="Z120" s="8">
        <v>-225.84</v>
      </c>
      <c r="AA120" s="8"/>
      <c r="AB120" s="8"/>
      <c r="AC120" s="8"/>
      <c r="AD120" s="8"/>
      <c r="AE120" s="8">
        <v>203.6</v>
      </c>
      <c r="AF120" s="18">
        <v>161.68</v>
      </c>
      <c r="AG120" s="23">
        <f t="shared" si="1"/>
        <v>79.410609037328101</v>
      </c>
    </row>
    <row r="121" spans="1:33" ht="68.400000000000006" customHeight="1" x14ac:dyDescent="0.3">
      <c r="A121" s="7" t="s">
        <v>139</v>
      </c>
      <c r="B121" s="6" t="s">
        <v>95</v>
      </c>
      <c r="C121" s="6" t="s">
        <v>96</v>
      </c>
      <c r="D121" s="6" t="s">
        <v>140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7" t="s">
        <v>139</v>
      </c>
      <c r="U121" s="8">
        <v>200</v>
      </c>
      <c r="V121" s="8"/>
      <c r="W121" s="8"/>
      <c r="X121" s="8"/>
      <c r="Y121" s="8"/>
      <c r="Z121" s="8">
        <v>-11.47</v>
      </c>
      <c r="AA121" s="8"/>
      <c r="AB121" s="8"/>
      <c r="AC121" s="8"/>
      <c r="AD121" s="8"/>
      <c r="AE121" s="8">
        <v>188.53</v>
      </c>
      <c r="AF121" s="16">
        <v>188.53</v>
      </c>
      <c r="AG121" s="23">
        <f t="shared" si="1"/>
        <v>100</v>
      </c>
    </row>
    <row r="122" spans="1:33" ht="51.45" customHeight="1" x14ac:dyDescent="0.3">
      <c r="A122" s="7" t="s">
        <v>36</v>
      </c>
      <c r="B122" s="6" t="s">
        <v>95</v>
      </c>
      <c r="C122" s="6" t="s">
        <v>96</v>
      </c>
      <c r="D122" s="6" t="s">
        <v>140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 t="s">
        <v>37</v>
      </c>
      <c r="T122" s="7" t="s">
        <v>36</v>
      </c>
      <c r="U122" s="8">
        <v>200</v>
      </c>
      <c r="V122" s="8"/>
      <c r="W122" s="8"/>
      <c r="X122" s="8"/>
      <c r="Y122" s="8"/>
      <c r="Z122" s="8">
        <v>-11.47</v>
      </c>
      <c r="AA122" s="8"/>
      <c r="AB122" s="8"/>
      <c r="AC122" s="8"/>
      <c r="AD122" s="8"/>
      <c r="AE122" s="8">
        <v>188.53</v>
      </c>
      <c r="AF122" s="18">
        <v>188.53</v>
      </c>
      <c r="AG122" s="23">
        <f t="shared" si="1"/>
        <v>100</v>
      </c>
    </row>
    <row r="123" spans="1:33" ht="34.200000000000003" customHeight="1" x14ac:dyDescent="0.3">
      <c r="A123" s="7" t="s">
        <v>141</v>
      </c>
      <c r="B123" s="6" t="s">
        <v>95</v>
      </c>
      <c r="C123" s="6" t="s">
        <v>96</v>
      </c>
      <c r="D123" s="6" t="s">
        <v>142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7" t="s">
        <v>141</v>
      </c>
      <c r="U123" s="8">
        <v>100</v>
      </c>
      <c r="V123" s="8"/>
      <c r="W123" s="8"/>
      <c r="X123" s="8"/>
      <c r="Y123" s="8"/>
      <c r="Z123" s="8"/>
      <c r="AA123" s="8"/>
      <c r="AB123" s="8"/>
      <c r="AC123" s="8"/>
      <c r="AD123" s="8"/>
      <c r="AE123" s="8">
        <v>100</v>
      </c>
      <c r="AF123" s="16">
        <v>100</v>
      </c>
      <c r="AG123" s="23">
        <f t="shared" si="1"/>
        <v>100</v>
      </c>
    </row>
    <row r="124" spans="1:33" ht="51.45" customHeight="1" x14ac:dyDescent="0.3">
      <c r="A124" s="7" t="s">
        <v>36</v>
      </c>
      <c r="B124" s="6" t="s">
        <v>95</v>
      </c>
      <c r="C124" s="6" t="s">
        <v>96</v>
      </c>
      <c r="D124" s="6" t="s">
        <v>142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 t="s">
        <v>37</v>
      </c>
      <c r="T124" s="7" t="s">
        <v>36</v>
      </c>
      <c r="U124" s="8">
        <v>100</v>
      </c>
      <c r="V124" s="8"/>
      <c r="W124" s="8"/>
      <c r="X124" s="8"/>
      <c r="Y124" s="8"/>
      <c r="Z124" s="8"/>
      <c r="AA124" s="8"/>
      <c r="AB124" s="8"/>
      <c r="AC124" s="8"/>
      <c r="AD124" s="8"/>
      <c r="AE124" s="8">
        <v>100</v>
      </c>
      <c r="AF124" s="18">
        <v>100</v>
      </c>
      <c r="AG124" s="23">
        <f t="shared" si="1"/>
        <v>100</v>
      </c>
    </row>
    <row r="125" spans="1:33" ht="68.400000000000006" customHeight="1" x14ac:dyDescent="0.3">
      <c r="A125" s="7" t="s">
        <v>143</v>
      </c>
      <c r="B125" s="6" t="s">
        <v>95</v>
      </c>
      <c r="C125" s="6" t="s">
        <v>96</v>
      </c>
      <c r="D125" s="6" t="s">
        <v>144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7" t="s">
        <v>143</v>
      </c>
      <c r="U125" s="8">
        <v>46</v>
      </c>
      <c r="V125" s="8"/>
      <c r="W125" s="8"/>
      <c r="X125" s="8"/>
      <c r="Y125" s="8"/>
      <c r="Z125" s="8">
        <v>-38.4</v>
      </c>
      <c r="AA125" s="8"/>
      <c r="AB125" s="8"/>
      <c r="AC125" s="8"/>
      <c r="AD125" s="8"/>
      <c r="AE125" s="8">
        <v>7.6</v>
      </c>
      <c r="AF125" s="16">
        <v>7.6</v>
      </c>
      <c r="AG125" s="23">
        <f t="shared" si="1"/>
        <v>100</v>
      </c>
    </row>
    <row r="126" spans="1:33" ht="51.45" customHeight="1" x14ac:dyDescent="0.3">
      <c r="A126" s="7" t="s">
        <v>36</v>
      </c>
      <c r="B126" s="6" t="s">
        <v>95</v>
      </c>
      <c r="C126" s="6" t="s">
        <v>96</v>
      </c>
      <c r="D126" s="6" t="s">
        <v>144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 t="s">
        <v>37</v>
      </c>
      <c r="T126" s="7" t="s">
        <v>36</v>
      </c>
      <c r="U126" s="8">
        <v>46</v>
      </c>
      <c r="V126" s="8"/>
      <c r="W126" s="8"/>
      <c r="X126" s="8"/>
      <c r="Y126" s="8"/>
      <c r="Z126" s="8">
        <v>-38.4</v>
      </c>
      <c r="AA126" s="8"/>
      <c r="AB126" s="8"/>
      <c r="AC126" s="8"/>
      <c r="AD126" s="8"/>
      <c r="AE126" s="8">
        <v>7.6</v>
      </c>
      <c r="AF126" s="18">
        <v>7.6</v>
      </c>
      <c r="AG126" s="23">
        <f t="shared" si="1"/>
        <v>100</v>
      </c>
    </row>
    <row r="127" spans="1:33" ht="51.45" customHeight="1" x14ac:dyDescent="0.3">
      <c r="A127" s="7" t="s">
        <v>145</v>
      </c>
      <c r="B127" s="6" t="s">
        <v>95</v>
      </c>
      <c r="C127" s="6" t="s">
        <v>96</v>
      </c>
      <c r="D127" s="6" t="s">
        <v>146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7" t="s">
        <v>145</v>
      </c>
      <c r="U127" s="8">
        <v>378</v>
      </c>
      <c r="V127" s="8"/>
      <c r="W127" s="8"/>
      <c r="X127" s="8"/>
      <c r="Y127" s="8"/>
      <c r="Z127" s="8">
        <v>-330</v>
      </c>
      <c r="AA127" s="8"/>
      <c r="AB127" s="8"/>
      <c r="AC127" s="8"/>
      <c r="AD127" s="8"/>
      <c r="AE127" s="8">
        <v>48</v>
      </c>
      <c r="AF127" s="16">
        <v>48</v>
      </c>
      <c r="AG127" s="23">
        <f t="shared" si="1"/>
        <v>100</v>
      </c>
    </row>
    <row r="128" spans="1:33" ht="51.45" customHeight="1" x14ac:dyDescent="0.3">
      <c r="A128" s="7" t="s">
        <v>147</v>
      </c>
      <c r="B128" s="6" t="s">
        <v>95</v>
      </c>
      <c r="C128" s="6" t="s">
        <v>96</v>
      </c>
      <c r="D128" s="6" t="s">
        <v>148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7" t="s">
        <v>147</v>
      </c>
      <c r="U128" s="8">
        <v>378</v>
      </c>
      <c r="V128" s="8"/>
      <c r="W128" s="8"/>
      <c r="X128" s="8"/>
      <c r="Y128" s="8"/>
      <c r="Z128" s="8">
        <v>-330</v>
      </c>
      <c r="AA128" s="8"/>
      <c r="AB128" s="8"/>
      <c r="AC128" s="8"/>
      <c r="AD128" s="8"/>
      <c r="AE128" s="8">
        <v>48</v>
      </c>
      <c r="AF128" s="16">
        <v>48</v>
      </c>
      <c r="AG128" s="23">
        <f t="shared" si="1"/>
        <v>100</v>
      </c>
    </row>
    <row r="129" spans="1:33" ht="51.45" customHeight="1" x14ac:dyDescent="0.3">
      <c r="A129" s="7" t="s">
        <v>149</v>
      </c>
      <c r="B129" s="6" t="s">
        <v>95</v>
      </c>
      <c r="C129" s="6" t="s">
        <v>96</v>
      </c>
      <c r="D129" s="6" t="s">
        <v>150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7" t="s">
        <v>149</v>
      </c>
      <c r="U129" s="8">
        <v>25</v>
      </c>
      <c r="V129" s="8"/>
      <c r="W129" s="8"/>
      <c r="X129" s="8"/>
      <c r="Y129" s="8"/>
      <c r="Z129" s="8"/>
      <c r="AA129" s="8"/>
      <c r="AB129" s="8"/>
      <c r="AC129" s="8"/>
      <c r="AD129" s="8"/>
      <c r="AE129" s="8">
        <v>25</v>
      </c>
      <c r="AF129" s="16">
        <v>25</v>
      </c>
      <c r="AG129" s="23">
        <f t="shared" si="1"/>
        <v>100</v>
      </c>
    </row>
    <row r="130" spans="1:33" ht="51.45" customHeight="1" x14ac:dyDescent="0.3">
      <c r="A130" s="7" t="s">
        <v>36</v>
      </c>
      <c r="B130" s="6" t="s">
        <v>95</v>
      </c>
      <c r="C130" s="6" t="s">
        <v>96</v>
      </c>
      <c r="D130" s="6" t="s">
        <v>150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 t="s">
        <v>37</v>
      </c>
      <c r="T130" s="7" t="s">
        <v>36</v>
      </c>
      <c r="U130" s="8">
        <v>25</v>
      </c>
      <c r="V130" s="8"/>
      <c r="W130" s="8"/>
      <c r="X130" s="8"/>
      <c r="Y130" s="8"/>
      <c r="Z130" s="8"/>
      <c r="AA130" s="8"/>
      <c r="AB130" s="8"/>
      <c r="AC130" s="8"/>
      <c r="AD130" s="8"/>
      <c r="AE130" s="8">
        <v>25</v>
      </c>
      <c r="AF130" s="18">
        <v>25</v>
      </c>
      <c r="AG130" s="23">
        <f t="shared" si="1"/>
        <v>100</v>
      </c>
    </row>
    <row r="131" spans="1:33" ht="68.400000000000006" customHeight="1" x14ac:dyDescent="0.3">
      <c r="A131" s="7" t="s">
        <v>151</v>
      </c>
      <c r="B131" s="6" t="s">
        <v>95</v>
      </c>
      <c r="C131" s="6" t="s">
        <v>96</v>
      </c>
      <c r="D131" s="6" t="s">
        <v>152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7" t="s">
        <v>151</v>
      </c>
      <c r="U131" s="8">
        <v>23</v>
      </c>
      <c r="V131" s="8"/>
      <c r="W131" s="8"/>
      <c r="X131" s="8"/>
      <c r="Y131" s="8"/>
      <c r="Z131" s="8"/>
      <c r="AA131" s="8"/>
      <c r="AB131" s="8"/>
      <c r="AC131" s="8"/>
      <c r="AD131" s="8"/>
      <c r="AE131" s="8">
        <v>23</v>
      </c>
      <c r="AF131" s="16">
        <v>23</v>
      </c>
      <c r="AG131" s="23">
        <f t="shared" si="1"/>
        <v>100</v>
      </c>
    </row>
    <row r="132" spans="1:33" ht="51.45" customHeight="1" x14ac:dyDescent="0.3">
      <c r="A132" s="7" t="s">
        <v>36</v>
      </c>
      <c r="B132" s="6" t="s">
        <v>95</v>
      </c>
      <c r="C132" s="6" t="s">
        <v>96</v>
      </c>
      <c r="D132" s="6" t="s">
        <v>152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 t="s">
        <v>37</v>
      </c>
      <c r="T132" s="7" t="s">
        <v>36</v>
      </c>
      <c r="U132" s="8">
        <v>23</v>
      </c>
      <c r="V132" s="8"/>
      <c r="W132" s="8"/>
      <c r="X132" s="8"/>
      <c r="Y132" s="8"/>
      <c r="Z132" s="8"/>
      <c r="AA132" s="8"/>
      <c r="AB132" s="8"/>
      <c r="AC132" s="8"/>
      <c r="AD132" s="8"/>
      <c r="AE132" s="8">
        <v>23</v>
      </c>
      <c r="AF132" s="18">
        <v>23</v>
      </c>
      <c r="AG132" s="23">
        <f t="shared" si="1"/>
        <v>100</v>
      </c>
    </row>
    <row r="133" spans="1:33" ht="51.45" customHeight="1" x14ac:dyDescent="0.3">
      <c r="A133" s="7" t="s">
        <v>153</v>
      </c>
      <c r="B133" s="6" t="s">
        <v>95</v>
      </c>
      <c r="C133" s="6" t="s">
        <v>96</v>
      </c>
      <c r="D133" s="6" t="s">
        <v>154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7" t="s">
        <v>153</v>
      </c>
      <c r="U133" s="8">
        <v>541.5</v>
      </c>
      <c r="V133" s="8"/>
      <c r="W133" s="8"/>
      <c r="X133" s="8"/>
      <c r="Y133" s="8"/>
      <c r="Z133" s="8"/>
      <c r="AA133" s="8"/>
      <c r="AB133" s="8"/>
      <c r="AC133" s="8"/>
      <c r="AD133" s="8"/>
      <c r="AE133" s="8">
        <v>541.5</v>
      </c>
      <c r="AF133" s="16">
        <v>505.91</v>
      </c>
      <c r="AG133" s="23">
        <f t="shared" si="1"/>
        <v>93.427516158818108</v>
      </c>
    </row>
    <row r="134" spans="1:33" ht="51.45" customHeight="1" x14ac:dyDescent="0.3">
      <c r="A134" s="7" t="s">
        <v>155</v>
      </c>
      <c r="B134" s="6" t="s">
        <v>95</v>
      </c>
      <c r="C134" s="6" t="s">
        <v>96</v>
      </c>
      <c r="D134" s="6" t="s">
        <v>156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7" t="s">
        <v>155</v>
      </c>
      <c r="U134" s="8">
        <v>320.5</v>
      </c>
      <c r="V134" s="8"/>
      <c r="W134" s="8"/>
      <c r="X134" s="8"/>
      <c r="Y134" s="8"/>
      <c r="Z134" s="8"/>
      <c r="AA134" s="8"/>
      <c r="AB134" s="8"/>
      <c r="AC134" s="8"/>
      <c r="AD134" s="8"/>
      <c r="AE134" s="8">
        <v>320.5</v>
      </c>
      <c r="AF134" s="16">
        <v>320.23</v>
      </c>
      <c r="AG134" s="23">
        <f t="shared" si="1"/>
        <v>99.915756630265207</v>
      </c>
    </row>
    <row r="135" spans="1:33" ht="51.45" customHeight="1" x14ac:dyDescent="0.3">
      <c r="A135" s="7" t="s">
        <v>157</v>
      </c>
      <c r="B135" s="6" t="s">
        <v>95</v>
      </c>
      <c r="C135" s="6" t="s">
        <v>96</v>
      </c>
      <c r="D135" s="6" t="s">
        <v>158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7" t="s">
        <v>157</v>
      </c>
      <c r="U135" s="8">
        <v>212</v>
      </c>
      <c r="V135" s="8"/>
      <c r="W135" s="8"/>
      <c r="X135" s="8"/>
      <c r="Y135" s="8"/>
      <c r="Z135" s="8"/>
      <c r="AA135" s="8"/>
      <c r="AB135" s="8"/>
      <c r="AC135" s="8"/>
      <c r="AD135" s="8"/>
      <c r="AE135" s="8">
        <v>212</v>
      </c>
      <c r="AF135" s="16">
        <v>211.97</v>
      </c>
      <c r="AG135" s="23">
        <f t="shared" si="1"/>
        <v>99.985849056603769</v>
      </c>
    </row>
    <row r="136" spans="1:33" ht="68.400000000000006" customHeight="1" x14ac:dyDescent="0.3">
      <c r="A136" s="7" t="s">
        <v>159</v>
      </c>
      <c r="B136" s="6" t="s">
        <v>95</v>
      </c>
      <c r="C136" s="6" t="s">
        <v>96</v>
      </c>
      <c r="D136" s="6" t="s">
        <v>160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7" t="s">
        <v>159</v>
      </c>
      <c r="U136" s="8">
        <v>212</v>
      </c>
      <c r="V136" s="8"/>
      <c r="W136" s="8"/>
      <c r="X136" s="8"/>
      <c r="Y136" s="8"/>
      <c r="Z136" s="8"/>
      <c r="AA136" s="8"/>
      <c r="AB136" s="8"/>
      <c r="AC136" s="8"/>
      <c r="AD136" s="8"/>
      <c r="AE136" s="8">
        <v>212</v>
      </c>
      <c r="AF136" s="16">
        <v>211.97</v>
      </c>
      <c r="AG136" s="23">
        <f t="shared" si="1"/>
        <v>99.985849056603769</v>
      </c>
    </row>
    <row r="137" spans="1:33" ht="68.400000000000006" customHeight="1" x14ac:dyDescent="0.3">
      <c r="A137" s="7" t="s">
        <v>125</v>
      </c>
      <c r="B137" s="6" t="s">
        <v>95</v>
      </c>
      <c r="C137" s="6" t="s">
        <v>96</v>
      </c>
      <c r="D137" s="6" t="s">
        <v>160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 t="s">
        <v>126</v>
      </c>
      <c r="T137" s="7" t="s">
        <v>125</v>
      </c>
      <c r="U137" s="8">
        <v>212</v>
      </c>
      <c r="V137" s="8"/>
      <c r="W137" s="8"/>
      <c r="X137" s="8"/>
      <c r="Y137" s="8"/>
      <c r="Z137" s="8"/>
      <c r="AA137" s="8"/>
      <c r="AB137" s="8"/>
      <c r="AC137" s="8"/>
      <c r="AD137" s="8"/>
      <c r="AE137" s="8">
        <v>212</v>
      </c>
      <c r="AF137" s="18">
        <v>211.97</v>
      </c>
      <c r="AG137" s="23">
        <f t="shared" si="1"/>
        <v>99.985849056603769</v>
      </c>
    </row>
    <row r="138" spans="1:33" ht="68.400000000000006" customHeight="1" x14ac:dyDescent="0.3">
      <c r="A138" s="7" t="s">
        <v>161</v>
      </c>
      <c r="B138" s="6" t="s">
        <v>95</v>
      </c>
      <c r="C138" s="6" t="s">
        <v>96</v>
      </c>
      <c r="D138" s="6" t="s">
        <v>162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7" t="s">
        <v>161</v>
      </c>
      <c r="U138" s="8">
        <v>62.5</v>
      </c>
      <c r="V138" s="8"/>
      <c r="W138" s="8"/>
      <c r="X138" s="8"/>
      <c r="Y138" s="8"/>
      <c r="Z138" s="8"/>
      <c r="AA138" s="8"/>
      <c r="AB138" s="8"/>
      <c r="AC138" s="8"/>
      <c r="AD138" s="8"/>
      <c r="AE138" s="8">
        <v>62.5</v>
      </c>
      <c r="AF138" s="16">
        <v>62.28</v>
      </c>
      <c r="AG138" s="23">
        <f t="shared" si="1"/>
        <v>99.647999999999996</v>
      </c>
    </row>
    <row r="139" spans="1:33" ht="51.45" customHeight="1" x14ac:dyDescent="0.3">
      <c r="A139" s="7" t="s">
        <v>163</v>
      </c>
      <c r="B139" s="6" t="s">
        <v>95</v>
      </c>
      <c r="C139" s="6" t="s">
        <v>96</v>
      </c>
      <c r="D139" s="6" t="s">
        <v>164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7" t="s">
        <v>163</v>
      </c>
      <c r="U139" s="8">
        <v>62.5</v>
      </c>
      <c r="V139" s="8"/>
      <c r="W139" s="8"/>
      <c r="X139" s="8"/>
      <c r="Y139" s="8"/>
      <c r="Z139" s="8"/>
      <c r="AA139" s="8"/>
      <c r="AB139" s="8"/>
      <c r="AC139" s="8"/>
      <c r="AD139" s="8"/>
      <c r="AE139" s="8">
        <v>62.5</v>
      </c>
      <c r="AF139" s="16">
        <v>62.28</v>
      </c>
      <c r="AG139" s="23">
        <f t="shared" si="1"/>
        <v>99.647999999999996</v>
      </c>
    </row>
    <row r="140" spans="1:33" ht="68.400000000000006" customHeight="1" x14ac:dyDescent="0.3">
      <c r="A140" s="7" t="s">
        <v>125</v>
      </c>
      <c r="B140" s="6" t="s">
        <v>95</v>
      </c>
      <c r="C140" s="6" t="s">
        <v>96</v>
      </c>
      <c r="D140" s="6" t="s">
        <v>164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 t="s">
        <v>126</v>
      </c>
      <c r="T140" s="7" t="s">
        <v>125</v>
      </c>
      <c r="U140" s="8">
        <v>62.5</v>
      </c>
      <c r="V140" s="8"/>
      <c r="W140" s="8"/>
      <c r="X140" s="8"/>
      <c r="Y140" s="8"/>
      <c r="Z140" s="8"/>
      <c r="AA140" s="8"/>
      <c r="AB140" s="8"/>
      <c r="AC140" s="8"/>
      <c r="AD140" s="8"/>
      <c r="AE140" s="8">
        <v>62.5</v>
      </c>
      <c r="AF140" s="18">
        <v>62.28</v>
      </c>
      <c r="AG140" s="23">
        <f t="shared" si="1"/>
        <v>99.647999999999996</v>
      </c>
    </row>
    <row r="141" spans="1:33" ht="68.400000000000006" customHeight="1" x14ac:dyDescent="0.3">
      <c r="A141" s="7" t="s">
        <v>165</v>
      </c>
      <c r="B141" s="6" t="s">
        <v>95</v>
      </c>
      <c r="C141" s="6" t="s">
        <v>96</v>
      </c>
      <c r="D141" s="6" t="s">
        <v>166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7" t="s">
        <v>165</v>
      </c>
      <c r="U141" s="8">
        <v>46</v>
      </c>
      <c r="V141" s="8"/>
      <c r="W141" s="8"/>
      <c r="X141" s="8"/>
      <c r="Y141" s="8"/>
      <c r="Z141" s="8"/>
      <c r="AA141" s="8"/>
      <c r="AB141" s="8"/>
      <c r="AC141" s="8"/>
      <c r="AD141" s="8"/>
      <c r="AE141" s="8">
        <v>46</v>
      </c>
      <c r="AF141" s="16">
        <v>45.99</v>
      </c>
      <c r="AG141" s="23">
        <f t="shared" si="1"/>
        <v>99.978260869565219</v>
      </c>
    </row>
    <row r="142" spans="1:33" ht="34.200000000000003" customHeight="1" x14ac:dyDescent="0.3">
      <c r="A142" s="7" t="s">
        <v>167</v>
      </c>
      <c r="B142" s="6" t="s">
        <v>95</v>
      </c>
      <c r="C142" s="6" t="s">
        <v>96</v>
      </c>
      <c r="D142" s="6" t="s">
        <v>168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7" t="s">
        <v>167</v>
      </c>
      <c r="U142" s="8">
        <v>10</v>
      </c>
      <c r="V142" s="8"/>
      <c r="W142" s="8"/>
      <c r="X142" s="8"/>
      <c r="Y142" s="8"/>
      <c r="Z142" s="8"/>
      <c r="AA142" s="8"/>
      <c r="AB142" s="8"/>
      <c r="AC142" s="8"/>
      <c r="AD142" s="8"/>
      <c r="AE142" s="8">
        <v>10</v>
      </c>
      <c r="AF142" s="16">
        <v>10</v>
      </c>
      <c r="AG142" s="23">
        <f t="shared" si="1"/>
        <v>100</v>
      </c>
    </row>
    <row r="143" spans="1:33" ht="68.400000000000006" customHeight="1" x14ac:dyDescent="0.3">
      <c r="A143" s="7" t="s">
        <v>125</v>
      </c>
      <c r="B143" s="6" t="s">
        <v>95</v>
      </c>
      <c r="C143" s="6" t="s">
        <v>96</v>
      </c>
      <c r="D143" s="6" t="s">
        <v>168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 t="s">
        <v>126</v>
      </c>
      <c r="T143" s="7" t="s">
        <v>125</v>
      </c>
      <c r="U143" s="8">
        <v>10</v>
      </c>
      <c r="V143" s="8"/>
      <c r="W143" s="8"/>
      <c r="X143" s="8"/>
      <c r="Y143" s="8"/>
      <c r="Z143" s="8"/>
      <c r="AA143" s="8"/>
      <c r="AB143" s="8"/>
      <c r="AC143" s="8"/>
      <c r="AD143" s="8"/>
      <c r="AE143" s="8">
        <v>10</v>
      </c>
      <c r="AF143" s="18">
        <v>10</v>
      </c>
      <c r="AG143" s="23">
        <f t="shared" ref="AG143:AG206" si="2">AF143/AE143%</f>
        <v>100</v>
      </c>
    </row>
    <row r="144" spans="1:33" ht="51.45" customHeight="1" x14ac:dyDescent="0.3">
      <c r="A144" s="7" t="s">
        <v>169</v>
      </c>
      <c r="B144" s="6" t="s">
        <v>95</v>
      </c>
      <c r="C144" s="6" t="s">
        <v>96</v>
      </c>
      <c r="D144" s="6" t="s">
        <v>170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7" t="s">
        <v>169</v>
      </c>
      <c r="U144" s="8">
        <v>30</v>
      </c>
      <c r="V144" s="8"/>
      <c r="W144" s="8"/>
      <c r="X144" s="8"/>
      <c r="Y144" s="8"/>
      <c r="Z144" s="8"/>
      <c r="AA144" s="8"/>
      <c r="AB144" s="8"/>
      <c r="AC144" s="8"/>
      <c r="AD144" s="8"/>
      <c r="AE144" s="8">
        <v>30</v>
      </c>
      <c r="AF144" s="16">
        <v>30</v>
      </c>
      <c r="AG144" s="23">
        <f t="shared" si="2"/>
        <v>100</v>
      </c>
    </row>
    <row r="145" spans="1:33" ht="68.400000000000006" customHeight="1" x14ac:dyDescent="0.3">
      <c r="A145" s="7" t="s">
        <v>125</v>
      </c>
      <c r="B145" s="6" t="s">
        <v>95</v>
      </c>
      <c r="C145" s="6" t="s">
        <v>96</v>
      </c>
      <c r="D145" s="6" t="s">
        <v>170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 t="s">
        <v>126</v>
      </c>
      <c r="T145" s="7" t="s">
        <v>125</v>
      </c>
      <c r="U145" s="8">
        <v>30</v>
      </c>
      <c r="V145" s="8"/>
      <c r="W145" s="8"/>
      <c r="X145" s="8"/>
      <c r="Y145" s="8"/>
      <c r="Z145" s="8"/>
      <c r="AA145" s="8"/>
      <c r="AB145" s="8"/>
      <c r="AC145" s="8"/>
      <c r="AD145" s="8"/>
      <c r="AE145" s="8">
        <v>30</v>
      </c>
      <c r="AF145" s="18">
        <v>30</v>
      </c>
      <c r="AG145" s="23">
        <f t="shared" si="2"/>
        <v>100</v>
      </c>
    </row>
    <row r="146" spans="1:33" ht="51.45" customHeight="1" x14ac:dyDescent="0.3">
      <c r="A146" s="7" t="s">
        <v>171</v>
      </c>
      <c r="B146" s="6" t="s">
        <v>95</v>
      </c>
      <c r="C146" s="6" t="s">
        <v>96</v>
      </c>
      <c r="D146" s="6" t="s">
        <v>172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7" t="s">
        <v>171</v>
      </c>
      <c r="U146" s="8">
        <v>3</v>
      </c>
      <c r="V146" s="8"/>
      <c r="W146" s="8"/>
      <c r="X146" s="8"/>
      <c r="Y146" s="8"/>
      <c r="Z146" s="8"/>
      <c r="AA146" s="8"/>
      <c r="AB146" s="8"/>
      <c r="AC146" s="8"/>
      <c r="AD146" s="8"/>
      <c r="AE146" s="8">
        <v>3</v>
      </c>
      <c r="AF146" s="16">
        <v>3</v>
      </c>
      <c r="AG146" s="23">
        <f t="shared" si="2"/>
        <v>100</v>
      </c>
    </row>
    <row r="147" spans="1:33" ht="68.400000000000006" customHeight="1" x14ac:dyDescent="0.3">
      <c r="A147" s="7" t="s">
        <v>125</v>
      </c>
      <c r="B147" s="6" t="s">
        <v>95</v>
      </c>
      <c r="C147" s="6" t="s">
        <v>96</v>
      </c>
      <c r="D147" s="6" t="s">
        <v>172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 t="s">
        <v>126</v>
      </c>
      <c r="T147" s="7" t="s">
        <v>125</v>
      </c>
      <c r="U147" s="8">
        <v>3</v>
      </c>
      <c r="V147" s="8"/>
      <c r="W147" s="8"/>
      <c r="X147" s="8"/>
      <c r="Y147" s="8"/>
      <c r="Z147" s="8"/>
      <c r="AA147" s="8"/>
      <c r="AB147" s="8"/>
      <c r="AC147" s="8"/>
      <c r="AD147" s="8"/>
      <c r="AE147" s="8">
        <v>3</v>
      </c>
      <c r="AF147" s="18">
        <v>3</v>
      </c>
      <c r="AG147" s="23">
        <f t="shared" si="2"/>
        <v>100</v>
      </c>
    </row>
    <row r="148" spans="1:33" ht="102.6" customHeight="1" x14ac:dyDescent="0.3">
      <c r="A148" s="7" t="s">
        <v>173</v>
      </c>
      <c r="B148" s="6" t="s">
        <v>95</v>
      </c>
      <c r="C148" s="6" t="s">
        <v>96</v>
      </c>
      <c r="D148" s="6" t="s">
        <v>174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7" t="s">
        <v>173</v>
      </c>
      <c r="U148" s="8">
        <v>3</v>
      </c>
      <c r="V148" s="8"/>
      <c r="W148" s="8"/>
      <c r="X148" s="8"/>
      <c r="Y148" s="8"/>
      <c r="Z148" s="8"/>
      <c r="AA148" s="8"/>
      <c r="AB148" s="8"/>
      <c r="AC148" s="8"/>
      <c r="AD148" s="8"/>
      <c r="AE148" s="8">
        <v>3</v>
      </c>
      <c r="AF148" s="16">
        <v>2.99</v>
      </c>
      <c r="AG148" s="23">
        <f t="shared" si="2"/>
        <v>99.666666666666671</v>
      </c>
    </row>
    <row r="149" spans="1:33" ht="68.400000000000006" customHeight="1" x14ac:dyDescent="0.3">
      <c r="A149" s="7" t="s">
        <v>125</v>
      </c>
      <c r="B149" s="6" t="s">
        <v>95</v>
      </c>
      <c r="C149" s="6" t="s">
        <v>96</v>
      </c>
      <c r="D149" s="6" t="s">
        <v>174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 t="s">
        <v>126</v>
      </c>
      <c r="T149" s="7" t="s">
        <v>125</v>
      </c>
      <c r="U149" s="8">
        <v>3</v>
      </c>
      <c r="V149" s="8"/>
      <c r="W149" s="8"/>
      <c r="X149" s="8"/>
      <c r="Y149" s="8"/>
      <c r="Z149" s="8"/>
      <c r="AA149" s="8"/>
      <c r="AB149" s="8"/>
      <c r="AC149" s="8"/>
      <c r="AD149" s="8"/>
      <c r="AE149" s="8">
        <v>3</v>
      </c>
      <c r="AF149" s="18">
        <v>2.99</v>
      </c>
      <c r="AG149" s="23">
        <f t="shared" si="2"/>
        <v>99.666666666666671</v>
      </c>
    </row>
    <row r="150" spans="1:33" ht="51.45" customHeight="1" x14ac:dyDescent="0.3">
      <c r="A150" s="7" t="s">
        <v>175</v>
      </c>
      <c r="B150" s="6" t="s">
        <v>95</v>
      </c>
      <c r="C150" s="6" t="s">
        <v>96</v>
      </c>
      <c r="D150" s="6" t="s">
        <v>176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7" t="s">
        <v>175</v>
      </c>
      <c r="U150" s="8">
        <v>221</v>
      </c>
      <c r="V150" s="8"/>
      <c r="W150" s="8"/>
      <c r="X150" s="8"/>
      <c r="Y150" s="8"/>
      <c r="Z150" s="8"/>
      <c r="AA150" s="8"/>
      <c r="AB150" s="8"/>
      <c r="AC150" s="8"/>
      <c r="AD150" s="8"/>
      <c r="AE150" s="8">
        <v>221</v>
      </c>
      <c r="AF150" s="16">
        <v>185.68</v>
      </c>
      <c r="AG150" s="23">
        <f t="shared" si="2"/>
        <v>84.018099547511312</v>
      </c>
    </row>
    <row r="151" spans="1:33" ht="51.45" customHeight="1" x14ac:dyDescent="0.3">
      <c r="A151" s="7" t="s">
        <v>177</v>
      </c>
      <c r="B151" s="6" t="s">
        <v>95</v>
      </c>
      <c r="C151" s="6" t="s">
        <v>96</v>
      </c>
      <c r="D151" s="6" t="s">
        <v>178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7" t="s">
        <v>177</v>
      </c>
      <c r="U151" s="8">
        <v>86</v>
      </c>
      <c r="V151" s="8"/>
      <c r="W151" s="8"/>
      <c r="X151" s="8"/>
      <c r="Y151" s="8"/>
      <c r="Z151" s="8"/>
      <c r="AA151" s="8"/>
      <c r="AB151" s="8"/>
      <c r="AC151" s="8"/>
      <c r="AD151" s="8"/>
      <c r="AE151" s="8">
        <v>86</v>
      </c>
      <c r="AF151" s="16">
        <v>86</v>
      </c>
      <c r="AG151" s="23">
        <f t="shared" si="2"/>
        <v>100</v>
      </c>
    </row>
    <row r="152" spans="1:33" ht="51.45" customHeight="1" x14ac:dyDescent="0.3">
      <c r="A152" s="7" t="s">
        <v>179</v>
      </c>
      <c r="B152" s="6" t="s">
        <v>95</v>
      </c>
      <c r="C152" s="6" t="s">
        <v>96</v>
      </c>
      <c r="D152" s="6" t="s">
        <v>180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7" t="s">
        <v>179</v>
      </c>
      <c r="U152" s="8">
        <v>86</v>
      </c>
      <c r="V152" s="8"/>
      <c r="W152" s="8"/>
      <c r="X152" s="8"/>
      <c r="Y152" s="8"/>
      <c r="Z152" s="8"/>
      <c r="AA152" s="8"/>
      <c r="AB152" s="8"/>
      <c r="AC152" s="8"/>
      <c r="AD152" s="8"/>
      <c r="AE152" s="8">
        <v>86</v>
      </c>
      <c r="AF152" s="16">
        <v>86</v>
      </c>
      <c r="AG152" s="23">
        <f t="shared" si="2"/>
        <v>100</v>
      </c>
    </row>
    <row r="153" spans="1:33" ht="68.400000000000006" customHeight="1" x14ac:dyDescent="0.3">
      <c r="A153" s="7" t="s">
        <v>125</v>
      </c>
      <c r="B153" s="6" t="s">
        <v>95</v>
      </c>
      <c r="C153" s="6" t="s">
        <v>96</v>
      </c>
      <c r="D153" s="6" t="s">
        <v>180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 t="s">
        <v>126</v>
      </c>
      <c r="T153" s="7" t="s">
        <v>125</v>
      </c>
      <c r="U153" s="8">
        <v>86</v>
      </c>
      <c r="V153" s="8"/>
      <c r="W153" s="8"/>
      <c r="X153" s="8"/>
      <c r="Y153" s="8"/>
      <c r="Z153" s="8"/>
      <c r="AA153" s="8"/>
      <c r="AB153" s="8"/>
      <c r="AC153" s="8"/>
      <c r="AD153" s="8"/>
      <c r="AE153" s="8">
        <v>86</v>
      </c>
      <c r="AF153" s="18">
        <v>86</v>
      </c>
      <c r="AG153" s="23">
        <f t="shared" si="2"/>
        <v>100</v>
      </c>
    </row>
    <row r="154" spans="1:33" ht="85.5" customHeight="1" x14ac:dyDescent="0.3">
      <c r="A154" s="7" t="s">
        <v>181</v>
      </c>
      <c r="B154" s="6" t="s">
        <v>95</v>
      </c>
      <c r="C154" s="6" t="s">
        <v>96</v>
      </c>
      <c r="D154" s="6" t="s">
        <v>182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7" t="s">
        <v>181</v>
      </c>
      <c r="U154" s="8">
        <v>135</v>
      </c>
      <c r="V154" s="8"/>
      <c r="W154" s="8"/>
      <c r="X154" s="8"/>
      <c r="Y154" s="8"/>
      <c r="Z154" s="8"/>
      <c r="AA154" s="8"/>
      <c r="AB154" s="8"/>
      <c r="AC154" s="8"/>
      <c r="AD154" s="8"/>
      <c r="AE154" s="8">
        <v>135</v>
      </c>
      <c r="AF154" s="16">
        <v>99.68</v>
      </c>
      <c r="AG154" s="23">
        <f t="shared" si="2"/>
        <v>73.837037037037035</v>
      </c>
    </row>
    <row r="155" spans="1:33" ht="34.200000000000003" customHeight="1" x14ac:dyDescent="0.3">
      <c r="A155" s="7" t="s">
        <v>183</v>
      </c>
      <c r="B155" s="6" t="s">
        <v>95</v>
      </c>
      <c r="C155" s="6" t="s">
        <v>96</v>
      </c>
      <c r="D155" s="6" t="s">
        <v>184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7" t="s">
        <v>183</v>
      </c>
      <c r="U155" s="8">
        <v>105</v>
      </c>
      <c r="V155" s="8"/>
      <c r="W155" s="8"/>
      <c r="X155" s="8"/>
      <c r="Y155" s="8"/>
      <c r="Z155" s="8"/>
      <c r="AA155" s="8"/>
      <c r="AB155" s="8"/>
      <c r="AC155" s="8"/>
      <c r="AD155" s="8"/>
      <c r="AE155" s="8">
        <v>105</v>
      </c>
      <c r="AF155" s="16">
        <v>86.58</v>
      </c>
      <c r="AG155" s="23">
        <f t="shared" si="2"/>
        <v>82.457142857142856</v>
      </c>
    </row>
    <row r="156" spans="1:33" ht="68.400000000000006" customHeight="1" x14ac:dyDescent="0.3">
      <c r="A156" s="7" t="s">
        <v>125</v>
      </c>
      <c r="B156" s="6" t="s">
        <v>95</v>
      </c>
      <c r="C156" s="6" t="s">
        <v>96</v>
      </c>
      <c r="D156" s="6" t="s">
        <v>184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 t="s">
        <v>126</v>
      </c>
      <c r="T156" s="7" t="s">
        <v>125</v>
      </c>
      <c r="U156" s="8">
        <v>105</v>
      </c>
      <c r="V156" s="8"/>
      <c r="W156" s="8"/>
      <c r="X156" s="8"/>
      <c r="Y156" s="8"/>
      <c r="Z156" s="8"/>
      <c r="AA156" s="8"/>
      <c r="AB156" s="8"/>
      <c r="AC156" s="8"/>
      <c r="AD156" s="8"/>
      <c r="AE156" s="8">
        <v>105</v>
      </c>
      <c r="AF156" s="18">
        <v>86.58</v>
      </c>
      <c r="AG156" s="23">
        <f t="shared" si="2"/>
        <v>82.457142857142856</v>
      </c>
    </row>
    <row r="157" spans="1:33" ht="68.400000000000006" customHeight="1" x14ac:dyDescent="0.3">
      <c r="A157" s="7" t="s">
        <v>185</v>
      </c>
      <c r="B157" s="6" t="s">
        <v>95</v>
      </c>
      <c r="C157" s="6" t="s">
        <v>96</v>
      </c>
      <c r="D157" s="6" t="s">
        <v>186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7" t="s">
        <v>185</v>
      </c>
      <c r="U157" s="8">
        <v>30</v>
      </c>
      <c r="V157" s="8"/>
      <c r="W157" s="8"/>
      <c r="X157" s="8"/>
      <c r="Y157" s="8"/>
      <c r="Z157" s="8"/>
      <c r="AA157" s="8"/>
      <c r="AB157" s="8"/>
      <c r="AC157" s="8"/>
      <c r="AD157" s="8"/>
      <c r="AE157" s="8">
        <v>30</v>
      </c>
      <c r="AF157" s="16">
        <v>13.1</v>
      </c>
      <c r="AG157" s="23">
        <f t="shared" si="2"/>
        <v>43.666666666666664</v>
      </c>
    </row>
    <row r="158" spans="1:33" ht="68.400000000000006" customHeight="1" x14ac:dyDescent="0.3">
      <c r="A158" s="7" t="s">
        <v>125</v>
      </c>
      <c r="B158" s="6" t="s">
        <v>95</v>
      </c>
      <c r="C158" s="6" t="s">
        <v>96</v>
      </c>
      <c r="D158" s="6" t="s">
        <v>186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 t="s">
        <v>126</v>
      </c>
      <c r="T158" s="7" t="s">
        <v>125</v>
      </c>
      <c r="U158" s="8">
        <v>30</v>
      </c>
      <c r="V158" s="8"/>
      <c r="W158" s="8"/>
      <c r="X158" s="8"/>
      <c r="Y158" s="8"/>
      <c r="Z158" s="8"/>
      <c r="AA158" s="8"/>
      <c r="AB158" s="8"/>
      <c r="AC158" s="8"/>
      <c r="AD158" s="8"/>
      <c r="AE158" s="8">
        <v>30</v>
      </c>
      <c r="AF158" s="18">
        <v>13.1</v>
      </c>
      <c r="AG158" s="23">
        <f t="shared" si="2"/>
        <v>43.666666666666664</v>
      </c>
    </row>
    <row r="159" spans="1:33" ht="68.400000000000006" customHeight="1" x14ac:dyDescent="0.3">
      <c r="A159" s="7" t="s">
        <v>19</v>
      </c>
      <c r="B159" s="6" t="s">
        <v>95</v>
      </c>
      <c r="C159" s="6" t="s">
        <v>96</v>
      </c>
      <c r="D159" s="6" t="s">
        <v>20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7" t="s">
        <v>19</v>
      </c>
      <c r="U159" s="8">
        <v>8977.25</v>
      </c>
      <c r="V159" s="8">
        <v>1596</v>
      </c>
      <c r="W159" s="8"/>
      <c r="X159" s="8"/>
      <c r="Y159" s="8"/>
      <c r="Z159" s="8">
        <v>6252.67</v>
      </c>
      <c r="AA159" s="8"/>
      <c r="AB159" s="8"/>
      <c r="AC159" s="8"/>
      <c r="AD159" s="8"/>
      <c r="AE159" s="8">
        <v>15229.92</v>
      </c>
      <c r="AF159" s="16">
        <v>14857.97</v>
      </c>
      <c r="AG159" s="23">
        <f t="shared" si="2"/>
        <v>97.557767867460882</v>
      </c>
    </row>
    <row r="160" spans="1:33" ht="51.45" customHeight="1" x14ac:dyDescent="0.3">
      <c r="A160" s="7" t="s">
        <v>187</v>
      </c>
      <c r="B160" s="6" t="s">
        <v>95</v>
      </c>
      <c r="C160" s="6" t="s">
        <v>96</v>
      </c>
      <c r="D160" s="6" t="s">
        <v>188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7" t="s">
        <v>187</v>
      </c>
      <c r="U160" s="8">
        <v>240</v>
      </c>
      <c r="V160" s="8"/>
      <c r="W160" s="8"/>
      <c r="X160" s="8"/>
      <c r="Y160" s="8"/>
      <c r="Z160" s="8">
        <v>30</v>
      </c>
      <c r="AA160" s="8"/>
      <c r="AB160" s="8"/>
      <c r="AC160" s="8"/>
      <c r="AD160" s="8"/>
      <c r="AE160" s="8">
        <v>270</v>
      </c>
      <c r="AF160" s="16">
        <v>270</v>
      </c>
      <c r="AG160" s="23">
        <f t="shared" si="2"/>
        <v>100</v>
      </c>
    </row>
    <row r="161" spans="1:33" ht="34.200000000000003" customHeight="1" x14ac:dyDescent="0.3">
      <c r="A161" s="7" t="s">
        <v>41</v>
      </c>
      <c r="B161" s="6" t="s">
        <v>95</v>
      </c>
      <c r="C161" s="6" t="s">
        <v>96</v>
      </c>
      <c r="D161" s="6" t="s">
        <v>188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 t="s">
        <v>42</v>
      </c>
      <c r="T161" s="7" t="s">
        <v>41</v>
      </c>
      <c r="U161" s="8">
        <v>240</v>
      </c>
      <c r="V161" s="8"/>
      <c r="W161" s="8"/>
      <c r="X161" s="8"/>
      <c r="Y161" s="8"/>
      <c r="Z161" s="8">
        <v>30</v>
      </c>
      <c r="AA161" s="8"/>
      <c r="AB161" s="8"/>
      <c r="AC161" s="8"/>
      <c r="AD161" s="8"/>
      <c r="AE161" s="8">
        <v>270</v>
      </c>
      <c r="AF161" s="18">
        <v>270</v>
      </c>
      <c r="AG161" s="23">
        <f t="shared" si="2"/>
        <v>100</v>
      </c>
    </row>
    <row r="162" spans="1:33" ht="68.400000000000006" customHeight="1" x14ac:dyDescent="0.3">
      <c r="A162" s="7" t="s">
        <v>189</v>
      </c>
      <c r="B162" s="6" t="s">
        <v>95</v>
      </c>
      <c r="C162" s="6" t="s">
        <v>96</v>
      </c>
      <c r="D162" s="6" t="s">
        <v>190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7" t="s">
        <v>189</v>
      </c>
      <c r="U162" s="8">
        <v>7141.25</v>
      </c>
      <c r="V162" s="8"/>
      <c r="W162" s="8"/>
      <c r="X162" s="8"/>
      <c r="Y162" s="8"/>
      <c r="Z162" s="8">
        <v>6222.67</v>
      </c>
      <c r="AA162" s="8"/>
      <c r="AB162" s="8"/>
      <c r="AC162" s="8"/>
      <c r="AD162" s="8"/>
      <c r="AE162" s="8">
        <v>13363.92</v>
      </c>
      <c r="AF162" s="16">
        <v>12991.97</v>
      </c>
      <c r="AG162" s="23">
        <f t="shared" si="2"/>
        <v>97.216759753126325</v>
      </c>
    </row>
    <row r="163" spans="1:33" ht="119.7" customHeight="1" x14ac:dyDescent="0.3">
      <c r="A163" s="7" t="s">
        <v>23</v>
      </c>
      <c r="B163" s="6" t="s">
        <v>95</v>
      </c>
      <c r="C163" s="6" t="s">
        <v>96</v>
      </c>
      <c r="D163" s="6" t="s">
        <v>190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 t="s">
        <v>24</v>
      </c>
      <c r="T163" s="7" t="s">
        <v>23</v>
      </c>
      <c r="U163" s="8">
        <v>6002.25</v>
      </c>
      <c r="V163" s="8"/>
      <c r="W163" s="8"/>
      <c r="X163" s="8"/>
      <c r="Y163" s="8"/>
      <c r="Z163" s="8">
        <v>5160.7700000000004</v>
      </c>
      <c r="AA163" s="8"/>
      <c r="AB163" s="8"/>
      <c r="AC163" s="8"/>
      <c r="AD163" s="8"/>
      <c r="AE163" s="8">
        <v>11163.02</v>
      </c>
      <c r="AF163" s="17">
        <v>11096.52</v>
      </c>
      <c r="AG163" s="23">
        <f t="shared" si="2"/>
        <v>99.404283070351937</v>
      </c>
    </row>
    <row r="164" spans="1:33" ht="51.45" customHeight="1" x14ac:dyDescent="0.3">
      <c r="A164" s="7" t="s">
        <v>36</v>
      </c>
      <c r="B164" s="6" t="s">
        <v>95</v>
      </c>
      <c r="C164" s="6" t="s">
        <v>96</v>
      </c>
      <c r="D164" s="6" t="s">
        <v>190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 t="s">
        <v>37</v>
      </c>
      <c r="T164" s="7" t="s">
        <v>36</v>
      </c>
      <c r="U164" s="8">
        <v>1139</v>
      </c>
      <c r="V164" s="8"/>
      <c r="W164" s="8"/>
      <c r="X164" s="8"/>
      <c r="Y164" s="8"/>
      <c r="Z164" s="8">
        <v>1021.05</v>
      </c>
      <c r="AA164" s="8"/>
      <c r="AB164" s="8"/>
      <c r="AC164" s="8"/>
      <c r="AD164" s="8"/>
      <c r="AE164" s="8">
        <v>2160.0500000000002</v>
      </c>
      <c r="AF164" s="17">
        <v>1867.1</v>
      </c>
      <c r="AG164" s="23">
        <f t="shared" si="2"/>
        <v>86.437813939492131</v>
      </c>
    </row>
    <row r="165" spans="1:33" ht="34.200000000000003" customHeight="1" x14ac:dyDescent="0.3">
      <c r="A165" s="7" t="s">
        <v>41</v>
      </c>
      <c r="B165" s="6" t="s">
        <v>95</v>
      </c>
      <c r="C165" s="6" t="s">
        <v>96</v>
      </c>
      <c r="D165" s="6" t="s">
        <v>190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 t="s">
        <v>42</v>
      </c>
      <c r="T165" s="7" t="s">
        <v>41</v>
      </c>
      <c r="U165" s="8"/>
      <c r="V165" s="8"/>
      <c r="W165" s="8"/>
      <c r="X165" s="8"/>
      <c r="Y165" s="8"/>
      <c r="Z165" s="8">
        <v>40.85</v>
      </c>
      <c r="AA165" s="8"/>
      <c r="AB165" s="8"/>
      <c r="AC165" s="8"/>
      <c r="AD165" s="8"/>
      <c r="AE165" s="8">
        <v>40.85</v>
      </c>
      <c r="AF165" s="18">
        <v>28.35</v>
      </c>
      <c r="AG165" s="23">
        <f t="shared" si="2"/>
        <v>69.400244798041612</v>
      </c>
    </row>
    <row r="166" spans="1:33" ht="34.200000000000003" customHeight="1" x14ac:dyDescent="0.3">
      <c r="A166" s="7" t="s">
        <v>191</v>
      </c>
      <c r="B166" s="6" t="s">
        <v>95</v>
      </c>
      <c r="C166" s="6" t="s">
        <v>96</v>
      </c>
      <c r="D166" s="6" t="s">
        <v>192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7" t="s">
        <v>191</v>
      </c>
      <c r="U166" s="8">
        <v>1596</v>
      </c>
      <c r="V166" s="8">
        <v>1596</v>
      </c>
      <c r="W166" s="8"/>
      <c r="X166" s="8"/>
      <c r="Y166" s="8"/>
      <c r="Z166" s="8"/>
      <c r="AA166" s="8"/>
      <c r="AB166" s="8"/>
      <c r="AC166" s="8"/>
      <c r="AD166" s="8"/>
      <c r="AE166" s="8">
        <v>1596</v>
      </c>
      <c r="AF166" s="8">
        <v>1596</v>
      </c>
      <c r="AG166" s="23">
        <f t="shared" si="2"/>
        <v>100</v>
      </c>
    </row>
    <row r="167" spans="1:33" ht="119.7" customHeight="1" x14ac:dyDescent="0.3">
      <c r="A167" s="7" t="s">
        <v>23</v>
      </c>
      <c r="B167" s="6" t="s">
        <v>95</v>
      </c>
      <c r="C167" s="6" t="s">
        <v>96</v>
      </c>
      <c r="D167" s="6" t="s">
        <v>192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 t="s">
        <v>24</v>
      </c>
      <c r="T167" s="7" t="s">
        <v>23</v>
      </c>
      <c r="U167" s="8">
        <v>1070.3399999999999</v>
      </c>
      <c r="V167" s="8">
        <v>1070.3399999999999</v>
      </c>
      <c r="W167" s="8"/>
      <c r="X167" s="8"/>
      <c r="Y167" s="8"/>
      <c r="Z167" s="8">
        <v>22.6</v>
      </c>
      <c r="AA167" s="8">
        <v>22.6</v>
      </c>
      <c r="AB167" s="8"/>
      <c r="AC167" s="8"/>
      <c r="AD167" s="8"/>
      <c r="AE167" s="8">
        <v>1092.94</v>
      </c>
      <c r="AF167" s="8">
        <v>1092.94</v>
      </c>
      <c r="AG167" s="23">
        <f t="shared" si="2"/>
        <v>100</v>
      </c>
    </row>
    <row r="168" spans="1:33" ht="51.45" customHeight="1" x14ac:dyDescent="0.3">
      <c r="A168" s="7" t="s">
        <v>36</v>
      </c>
      <c r="B168" s="6" t="s">
        <v>95</v>
      </c>
      <c r="C168" s="6" t="s">
        <v>96</v>
      </c>
      <c r="D168" s="6" t="s">
        <v>192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 t="s">
        <v>37</v>
      </c>
      <c r="T168" s="7" t="s">
        <v>36</v>
      </c>
      <c r="U168" s="8">
        <v>525.66</v>
      </c>
      <c r="V168" s="8">
        <v>525.66</v>
      </c>
      <c r="W168" s="8"/>
      <c r="X168" s="8"/>
      <c r="Y168" s="8"/>
      <c r="Z168" s="8">
        <v>-22.6</v>
      </c>
      <c r="AA168" s="8">
        <v>-22.6</v>
      </c>
      <c r="AB168" s="8"/>
      <c r="AC168" s="8"/>
      <c r="AD168" s="8"/>
      <c r="AE168" s="8">
        <v>503.06</v>
      </c>
      <c r="AF168" s="8">
        <v>503.06</v>
      </c>
      <c r="AG168" s="23">
        <f t="shared" si="2"/>
        <v>100</v>
      </c>
    </row>
    <row r="169" spans="1:33" ht="51.45" customHeight="1" x14ac:dyDescent="0.3">
      <c r="A169" s="7" t="s">
        <v>81</v>
      </c>
      <c r="B169" s="6" t="s">
        <v>95</v>
      </c>
      <c r="C169" s="6" t="s">
        <v>96</v>
      </c>
      <c r="D169" s="6" t="s">
        <v>82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7" t="s">
        <v>81</v>
      </c>
      <c r="U169" s="8">
        <v>26538.05</v>
      </c>
      <c r="V169" s="8"/>
      <c r="W169" s="8">
        <v>24741.05</v>
      </c>
      <c r="X169" s="8"/>
      <c r="Y169" s="8"/>
      <c r="Z169" s="8">
        <v>-21709.89</v>
      </c>
      <c r="AA169" s="8">
        <v>517.09</v>
      </c>
      <c r="AB169" s="8">
        <v>-22853.7</v>
      </c>
      <c r="AC169" s="8"/>
      <c r="AD169" s="8"/>
      <c r="AE169" s="8">
        <v>4828.16</v>
      </c>
      <c r="AF169" s="16">
        <v>2939.38</v>
      </c>
      <c r="AG169" s="23">
        <f t="shared" si="2"/>
        <v>60.879921129374345</v>
      </c>
    </row>
    <row r="170" spans="1:33" ht="34.200000000000003" customHeight="1" x14ac:dyDescent="0.3">
      <c r="A170" s="7" t="s">
        <v>193</v>
      </c>
      <c r="B170" s="6" t="s">
        <v>95</v>
      </c>
      <c r="C170" s="6" t="s">
        <v>96</v>
      </c>
      <c r="D170" s="6" t="s">
        <v>194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7" t="s">
        <v>193</v>
      </c>
      <c r="U170" s="8">
        <v>560</v>
      </c>
      <c r="V170" s="8"/>
      <c r="W170" s="8"/>
      <c r="X170" s="8"/>
      <c r="Y170" s="8"/>
      <c r="Z170" s="8">
        <v>-7.53</v>
      </c>
      <c r="AA170" s="8"/>
      <c r="AB170" s="8"/>
      <c r="AC170" s="8"/>
      <c r="AD170" s="8"/>
      <c r="AE170" s="8">
        <v>552.47</v>
      </c>
      <c r="AF170" s="16">
        <v>551.58000000000004</v>
      </c>
      <c r="AG170" s="23">
        <f t="shared" si="2"/>
        <v>99.838905279924703</v>
      </c>
    </row>
    <row r="171" spans="1:33" ht="51.45" customHeight="1" x14ac:dyDescent="0.3">
      <c r="A171" s="7" t="s">
        <v>36</v>
      </c>
      <c r="B171" s="6" t="s">
        <v>95</v>
      </c>
      <c r="C171" s="6" t="s">
        <v>96</v>
      </c>
      <c r="D171" s="6" t="s">
        <v>194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 t="s">
        <v>37</v>
      </c>
      <c r="T171" s="7" t="s">
        <v>36</v>
      </c>
      <c r="U171" s="8">
        <v>560</v>
      </c>
      <c r="V171" s="8"/>
      <c r="W171" s="8"/>
      <c r="X171" s="8"/>
      <c r="Y171" s="8"/>
      <c r="Z171" s="8">
        <v>-7.53</v>
      </c>
      <c r="AA171" s="8"/>
      <c r="AB171" s="8"/>
      <c r="AC171" s="8"/>
      <c r="AD171" s="8"/>
      <c r="AE171" s="8">
        <v>552.47</v>
      </c>
      <c r="AF171" s="18">
        <v>551.58000000000004</v>
      </c>
      <c r="AG171" s="23">
        <f t="shared" si="2"/>
        <v>99.838905279924703</v>
      </c>
    </row>
    <row r="172" spans="1:33" ht="68.400000000000006" customHeight="1" x14ac:dyDescent="0.3">
      <c r="A172" s="7" t="s">
        <v>195</v>
      </c>
      <c r="B172" s="6" t="s">
        <v>95</v>
      </c>
      <c r="C172" s="6" t="s">
        <v>96</v>
      </c>
      <c r="D172" s="6" t="s">
        <v>196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7" t="s">
        <v>195</v>
      </c>
      <c r="U172" s="8">
        <v>1237</v>
      </c>
      <c r="V172" s="8"/>
      <c r="W172" s="8"/>
      <c r="X172" s="8"/>
      <c r="Y172" s="8"/>
      <c r="Z172" s="8">
        <v>463.32</v>
      </c>
      <c r="AA172" s="8"/>
      <c r="AB172" s="8"/>
      <c r="AC172" s="8"/>
      <c r="AD172" s="8"/>
      <c r="AE172" s="8">
        <v>1700.32</v>
      </c>
      <c r="AF172" s="16">
        <v>1699.79</v>
      </c>
      <c r="AG172" s="23">
        <f t="shared" si="2"/>
        <v>99.968829396819416</v>
      </c>
    </row>
    <row r="173" spans="1:33" ht="34.200000000000003" customHeight="1" x14ac:dyDescent="0.3">
      <c r="A173" s="7" t="s">
        <v>41</v>
      </c>
      <c r="B173" s="6" t="s">
        <v>95</v>
      </c>
      <c r="C173" s="6" t="s">
        <v>96</v>
      </c>
      <c r="D173" s="6" t="s">
        <v>196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 t="s">
        <v>42</v>
      </c>
      <c r="T173" s="7" t="s">
        <v>41</v>
      </c>
      <c r="U173" s="8">
        <v>1237</v>
      </c>
      <c r="V173" s="8"/>
      <c r="W173" s="8"/>
      <c r="X173" s="8"/>
      <c r="Y173" s="8"/>
      <c r="Z173" s="8">
        <v>463.32</v>
      </c>
      <c r="AA173" s="8"/>
      <c r="AB173" s="8"/>
      <c r="AC173" s="8"/>
      <c r="AD173" s="8"/>
      <c r="AE173" s="8">
        <v>1700.32</v>
      </c>
      <c r="AF173" s="18">
        <v>1699.79</v>
      </c>
      <c r="AG173" s="23">
        <f t="shared" si="2"/>
        <v>99.968829396819416</v>
      </c>
    </row>
    <row r="174" spans="1:33" ht="34.200000000000003" customHeight="1" x14ac:dyDescent="0.3">
      <c r="A174" s="7" t="s">
        <v>197</v>
      </c>
      <c r="B174" s="6" t="s">
        <v>95</v>
      </c>
      <c r="C174" s="6" t="s">
        <v>96</v>
      </c>
      <c r="D174" s="6" t="s">
        <v>198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7" t="s">
        <v>197</v>
      </c>
      <c r="U174" s="8"/>
      <c r="V174" s="8"/>
      <c r="W174" s="8"/>
      <c r="X174" s="8"/>
      <c r="Y174" s="8"/>
      <c r="Z174" s="8">
        <v>170.94</v>
      </c>
      <c r="AA174" s="8"/>
      <c r="AB174" s="8"/>
      <c r="AC174" s="8"/>
      <c r="AD174" s="8"/>
      <c r="AE174" s="8">
        <v>170.94</v>
      </c>
      <c r="AF174" s="16">
        <v>170.94</v>
      </c>
      <c r="AG174" s="23">
        <f t="shared" si="2"/>
        <v>100</v>
      </c>
    </row>
    <row r="175" spans="1:33" ht="34.200000000000003" customHeight="1" x14ac:dyDescent="0.3">
      <c r="A175" s="7" t="s">
        <v>41</v>
      </c>
      <c r="B175" s="6" t="s">
        <v>95</v>
      </c>
      <c r="C175" s="6" t="s">
        <v>96</v>
      </c>
      <c r="D175" s="6" t="s">
        <v>198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 t="s">
        <v>42</v>
      </c>
      <c r="T175" s="7" t="s">
        <v>41</v>
      </c>
      <c r="U175" s="8"/>
      <c r="V175" s="8"/>
      <c r="W175" s="8"/>
      <c r="X175" s="8"/>
      <c r="Y175" s="8"/>
      <c r="Z175" s="8">
        <v>170.94</v>
      </c>
      <c r="AA175" s="8"/>
      <c r="AB175" s="8"/>
      <c r="AC175" s="8"/>
      <c r="AD175" s="8"/>
      <c r="AE175" s="8">
        <v>170.94</v>
      </c>
      <c r="AF175" s="18">
        <v>170.94</v>
      </c>
      <c r="AG175" s="23">
        <f t="shared" si="2"/>
        <v>100</v>
      </c>
    </row>
    <row r="176" spans="1:33" ht="34.200000000000003" customHeight="1" x14ac:dyDescent="0.3">
      <c r="A176" s="7" t="s">
        <v>199</v>
      </c>
      <c r="B176" s="6" t="s">
        <v>95</v>
      </c>
      <c r="C176" s="6" t="s">
        <v>96</v>
      </c>
      <c r="D176" s="6" t="s">
        <v>200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7" t="s">
        <v>199</v>
      </c>
      <c r="U176" s="8"/>
      <c r="V176" s="8"/>
      <c r="W176" s="8"/>
      <c r="X176" s="8"/>
      <c r="Y176" s="8"/>
      <c r="Z176" s="8">
        <v>517.09</v>
      </c>
      <c r="AA176" s="8">
        <v>517.09</v>
      </c>
      <c r="AB176" s="8"/>
      <c r="AC176" s="8"/>
      <c r="AD176" s="8"/>
      <c r="AE176" s="8">
        <v>517.09</v>
      </c>
      <c r="AF176" s="16">
        <v>517.08000000000004</v>
      </c>
      <c r="AG176" s="23">
        <f t="shared" si="2"/>
        <v>99.998066100678798</v>
      </c>
    </row>
    <row r="177" spans="1:33" ht="51.45" customHeight="1" x14ac:dyDescent="0.3">
      <c r="A177" s="7" t="s">
        <v>36</v>
      </c>
      <c r="B177" s="6" t="s">
        <v>95</v>
      </c>
      <c r="C177" s="6" t="s">
        <v>96</v>
      </c>
      <c r="D177" s="6" t="s">
        <v>200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 t="s">
        <v>37</v>
      </c>
      <c r="T177" s="7" t="s">
        <v>36</v>
      </c>
      <c r="U177" s="8"/>
      <c r="V177" s="8"/>
      <c r="W177" s="8"/>
      <c r="X177" s="8"/>
      <c r="Y177" s="8"/>
      <c r="Z177" s="8">
        <v>517.09</v>
      </c>
      <c r="AA177" s="8">
        <v>517.09</v>
      </c>
      <c r="AB177" s="8"/>
      <c r="AC177" s="8"/>
      <c r="AD177" s="8"/>
      <c r="AE177" s="8">
        <v>517.09</v>
      </c>
      <c r="AF177" s="18">
        <v>517.08000000000004</v>
      </c>
      <c r="AG177" s="23">
        <f t="shared" si="2"/>
        <v>99.998066100678798</v>
      </c>
    </row>
    <row r="178" spans="1:33" ht="51.45" customHeight="1" x14ac:dyDescent="0.3">
      <c r="A178" s="7" t="s">
        <v>201</v>
      </c>
      <c r="B178" s="6" t="s">
        <v>95</v>
      </c>
      <c r="C178" s="6" t="s">
        <v>96</v>
      </c>
      <c r="D178" s="6" t="s">
        <v>202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7" t="s">
        <v>201</v>
      </c>
      <c r="U178" s="8">
        <v>10000</v>
      </c>
      <c r="V178" s="8"/>
      <c r="W178" s="8">
        <v>10000</v>
      </c>
      <c r="X178" s="8"/>
      <c r="Y178" s="8"/>
      <c r="Z178" s="8">
        <v>-8112.65</v>
      </c>
      <c r="AA178" s="8"/>
      <c r="AB178" s="8">
        <v>-8112.65</v>
      </c>
      <c r="AC178" s="8"/>
      <c r="AD178" s="8"/>
      <c r="AE178" s="8">
        <v>1887.35</v>
      </c>
      <c r="AF178" s="17">
        <v>0</v>
      </c>
      <c r="AG178" s="23">
        <f t="shared" si="2"/>
        <v>0</v>
      </c>
    </row>
    <row r="179" spans="1:33" ht="34.200000000000003" customHeight="1" x14ac:dyDescent="0.3">
      <c r="A179" s="7" t="s">
        <v>41</v>
      </c>
      <c r="B179" s="6" t="s">
        <v>95</v>
      </c>
      <c r="C179" s="6" t="s">
        <v>96</v>
      </c>
      <c r="D179" s="6" t="s">
        <v>202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 t="s">
        <v>42</v>
      </c>
      <c r="T179" s="7" t="s">
        <v>41</v>
      </c>
      <c r="U179" s="8">
        <v>10000</v>
      </c>
      <c r="V179" s="8"/>
      <c r="W179" s="8">
        <v>10000</v>
      </c>
      <c r="X179" s="8"/>
      <c r="Y179" s="8"/>
      <c r="Z179" s="8">
        <v>-8112.65</v>
      </c>
      <c r="AA179" s="8"/>
      <c r="AB179" s="8">
        <v>-8112.65</v>
      </c>
      <c r="AC179" s="8"/>
      <c r="AD179" s="8"/>
      <c r="AE179" s="8">
        <v>1887.35</v>
      </c>
      <c r="AF179" s="17">
        <v>0</v>
      </c>
      <c r="AG179" s="23">
        <f t="shared" si="2"/>
        <v>0</v>
      </c>
    </row>
    <row r="180" spans="1:33" ht="17.100000000000001" customHeight="1" x14ac:dyDescent="0.3">
      <c r="A180" s="7" t="s">
        <v>203</v>
      </c>
      <c r="B180" s="6" t="s">
        <v>204</v>
      </c>
      <c r="C180" s="6" t="s">
        <v>15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7" t="s">
        <v>203</v>
      </c>
      <c r="U180" s="8">
        <v>1318.2</v>
      </c>
      <c r="V180" s="8">
        <v>1318.2</v>
      </c>
      <c r="W180" s="8"/>
      <c r="X180" s="8"/>
      <c r="Y180" s="8"/>
      <c r="Z180" s="8"/>
      <c r="AA180" s="8"/>
      <c r="AB180" s="8"/>
      <c r="AC180" s="8"/>
      <c r="AD180" s="8"/>
      <c r="AE180" s="8">
        <v>1318.2</v>
      </c>
      <c r="AF180" s="8">
        <v>1318.2</v>
      </c>
      <c r="AG180" s="23">
        <f t="shared" si="2"/>
        <v>100</v>
      </c>
    </row>
    <row r="181" spans="1:33" ht="34.200000000000003" customHeight="1" x14ac:dyDescent="0.3">
      <c r="A181" s="7" t="s">
        <v>205</v>
      </c>
      <c r="B181" s="6" t="s">
        <v>206</v>
      </c>
      <c r="C181" s="6" t="s">
        <v>31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7" t="s">
        <v>205</v>
      </c>
      <c r="U181" s="8">
        <v>1318.2</v>
      </c>
      <c r="V181" s="8">
        <v>1318.2</v>
      </c>
      <c r="W181" s="8"/>
      <c r="X181" s="8"/>
      <c r="Y181" s="8"/>
      <c r="Z181" s="8"/>
      <c r="AA181" s="8"/>
      <c r="AB181" s="8"/>
      <c r="AC181" s="8"/>
      <c r="AD181" s="8"/>
      <c r="AE181" s="8">
        <v>1318.2</v>
      </c>
      <c r="AF181" s="8">
        <v>1318.2</v>
      </c>
      <c r="AG181" s="23">
        <f t="shared" si="2"/>
        <v>100</v>
      </c>
    </row>
    <row r="182" spans="1:33" ht="68.400000000000006" customHeight="1" x14ac:dyDescent="0.3">
      <c r="A182" s="7" t="s">
        <v>19</v>
      </c>
      <c r="B182" s="6" t="s">
        <v>206</v>
      </c>
      <c r="C182" s="6" t="s">
        <v>31</v>
      </c>
      <c r="D182" s="6" t="s">
        <v>20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7" t="s">
        <v>19</v>
      </c>
      <c r="U182" s="8">
        <v>1318.2</v>
      </c>
      <c r="V182" s="8">
        <v>1318.2</v>
      </c>
      <c r="W182" s="8"/>
      <c r="X182" s="8"/>
      <c r="Y182" s="8"/>
      <c r="Z182" s="8"/>
      <c r="AA182" s="8"/>
      <c r="AB182" s="8"/>
      <c r="AC182" s="8"/>
      <c r="AD182" s="8"/>
      <c r="AE182" s="8">
        <v>1318.2</v>
      </c>
      <c r="AF182" s="8">
        <v>1318.2</v>
      </c>
      <c r="AG182" s="23">
        <f t="shared" si="2"/>
        <v>100</v>
      </c>
    </row>
    <row r="183" spans="1:33" ht="51.45" customHeight="1" x14ac:dyDescent="0.3">
      <c r="A183" s="7" t="s">
        <v>207</v>
      </c>
      <c r="B183" s="6" t="s">
        <v>206</v>
      </c>
      <c r="C183" s="6" t="s">
        <v>31</v>
      </c>
      <c r="D183" s="6" t="s">
        <v>208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7" t="s">
        <v>207</v>
      </c>
      <c r="U183" s="8">
        <v>1318.2</v>
      </c>
      <c r="V183" s="8">
        <v>1318.2</v>
      </c>
      <c r="W183" s="8"/>
      <c r="X183" s="8"/>
      <c r="Y183" s="8"/>
      <c r="Z183" s="8"/>
      <c r="AA183" s="8"/>
      <c r="AB183" s="8"/>
      <c r="AC183" s="8"/>
      <c r="AD183" s="8"/>
      <c r="AE183" s="8">
        <v>1318.2</v>
      </c>
      <c r="AF183" s="8">
        <v>1318.2</v>
      </c>
      <c r="AG183" s="23">
        <f t="shared" si="2"/>
        <v>100</v>
      </c>
    </row>
    <row r="184" spans="1:33" ht="119.7" customHeight="1" x14ac:dyDescent="0.3">
      <c r="A184" s="7" t="s">
        <v>23</v>
      </c>
      <c r="B184" s="6" t="s">
        <v>206</v>
      </c>
      <c r="C184" s="6" t="s">
        <v>31</v>
      </c>
      <c r="D184" s="6" t="s">
        <v>208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 t="s">
        <v>24</v>
      </c>
      <c r="T184" s="7" t="s">
        <v>23</v>
      </c>
      <c r="U184" s="8">
        <v>1214.8599999999999</v>
      </c>
      <c r="V184" s="8">
        <v>1214.8599999999999</v>
      </c>
      <c r="W184" s="8"/>
      <c r="X184" s="8"/>
      <c r="Y184" s="8"/>
      <c r="Z184" s="8">
        <v>12.08</v>
      </c>
      <c r="AA184" s="8">
        <v>12.08</v>
      </c>
      <c r="AB184" s="8"/>
      <c r="AC184" s="8"/>
      <c r="AD184" s="8"/>
      <c r="AE184" s="8">
        <v>1226.94</v>
      </c>
      <c r="AF184" s="8">
        <v>1226.94</v>
      </c>
      <c r="AG184" s="23">
        <f t="shared" si="2"/>
        <v>100</v>
      </c>
    </row>
    <row r="185" spans="1:33" ht="51.45" customHeight="1" x14ac:dyDescent="0.3">
      <c r="A185" s="7" t="s">
        <v>36</v>
      </c>
      <c r="B185" s="6" t="s">
        <v>206</v>
      </c>
      <c r="C185" s="6" t="s">
        <v>31</v>
      </c>
      <c r="D185" s="6" t="s">
        <v>208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 t="s">
        <v>37</v>
      </c>
      <c r="T185" s="7" t="s">
        <v>36</v>
      </c>
      <c r="U185" s="8">
        <v>103.34</v>
      </c>
      <c r="V185" s="8">
        <v>103.34</v>
      </c>
      <c r="W185" s="8"/>
      <c r="X185" s="8"/>
      <c r="Y185" s="8"/>
      <c r="Z185" s="8">
        <v>-12.08</v>
      </c>
      <c r="AA185" s="8">
        <v>-12.08</v>
      </c>
      <c r="AB185" s="8"/>
      <c r="AC185" s="8"/>
      <c r="AD185" s="8"/>
      <c r="AE185" s="8">
        <v>91.26</v>
      </c>
      <c r="AF185" s="8">
        <v>91.26</v>
      </c>
      <c r="AG185" s="23">
        <f t="shared" si="2"/>
        <v>100</v>
      </c>
    </row>
    <row r="186" spans="1:33" ht="51.45" customHeight="1" x14ac:dyDescent="0.3">
      <c r="A186" s="7" t="s">
        <v>209</v>
      </c>
      <c r="B186" s="6" t="s">
        <v>210</v>
      </c>
      <c r="C186" s="6" t="s">
        <v>15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7" t="s">
        <v>209</v>
      </c>
      <c r="U186" s="8">
        <v>14646.77</v>
      </c>
      <c r="V186" s="8"/>
      <c r="W186" s="8">
        <v>111.6</v>
      </c>
      <c r="X186" s="8">
        <v>19.7</v>
      </c>
      <c r="Y186" s="8"/>
      <c r="Z186" s="8">
        <v>2483.7800000000002</v>
      </c>
      <c r="AA186" s="8"/>
      <c r="AB186" s="8">
        <v>1963.85</v>
      </c>
      <c r="AC186" s="8"/>
      <c r="AD186" s="8"/>
      <c r="AE186" s="8">
        <v>17130.54</v>
      </c>
      <c r="AF186" s="17">
        <f>AF187+AF231</f>
        <v>16989.490000000002</v>
      </c>
      <c r="AG186" s="23">
        <f t="shared" si="2"/>
        <v>99.176616732455599</v>
      </c>
    </row>
    <row r="187" spans="1:33" ht="68.400000000000006" customHeight="1" x14ac:dyDescent="0.3">
      <c r="A187" s="7" t="s">
        <v>211</v>
      </c>
      <c r="B187" s="6" t="s">
        <v>212</v>
      </c>
      <c r="C187" s="6" t="s">
        <v>213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7" t="s">
        <v>211</v>
      </c>
      <c r="U187" s="8">
        <v>14515.47</v>
      </c>
      <c r="V187" s="8"/>
      <c r="W187" s="8"/>
      <c r="X187" s="8"/>
      <c r="Y187" s="8"/>
      <c r="Z187" s="8">
        <v>519.92999999999995</v>
      </c>
      <c r="AA187" s="8"/>
      <c r="AB187" s="8"/>
      <c r="AC187" s="8"/>
      <c r="AD187" s="8"/>
      <c r="AE187" s="8">
        <v>15035.39</v>
      </c>
      <c r="AF187" s="16">
        <v>14901.26</v>
      </c>
      <c r="AG187" s="23">
        <f t="shared" si="2"/>
        <v>99.107904750059703</v>
      </c>
    </row>
    <row r="188" spans="1:33" ht="68.400000000000006" customHeight="1" x14ac:dyDescent="0.3">
      <c r="A188" s="7" t="s">
        <v>97</v>
      </c>
      <c r="B188" s="6" t="s">
        <v>212</v>
      </c>
      <c r="C188" s="6" t="s">
        <v>213</v>
      </c>
      <c r="D188" s="6" t="s">
        <v>98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7" t="s">
        <v>97</v>
      </c>
      <c r="U188" s="8">
        <v>14515.47</v>
      </c>
      <c r="V188" s="8"/>
      <c r="W188" s="8"/>
      <c r="X188" s="8"/>
      <c r="Y188" s="8"/>
      <c r="Z188" s="8">
        <v>-19.05</v>
      </c>
      <c r="AA188" s="8"/>
      <c r="AB188" s="8"/>
      <c r="AC188" s="8"/>
      <c r="AD188" s="8"/>
      <c r="AE188" s="8">
        <v>14496.42</v>
      </c>
      <c r="AF188" s="16">
        <v>14363.12</v>
      </c>
      <c r="AG188" s="23">
        <f t="shared" si="2"/>
        <v>99.080462624565243</v>
      </c>
    </row>
    <row r="189" spans="1:33" ht="34.200000000000003" customHeight="1" x14ac:dyDescent="0.3">
      <c r="A189" s="7" t="s">
        <v>214</v>
      </c>
      <c r="B189" s="6" t="s">
        <v>212</v>
      </c>
      <c r="C189" s="6" t="s">
        <v>213</v>
      </c>
      <c r="D189" s="6" t="s">
        <v>215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7" t="s">
        <v>214</v>
      </c>
      <c r="U189" s="8">
        <v>787</v>
      </c>
      <c r="V189" s="8"/>
      <c r="W189" s="8"/>
      <c r="X189" s="8"/>
      <c r="Y189" s="8"/>
      <c r="Z189" s="8">
        <v>-8.6</v>
      </c>
      <c r="AA189" s="8"/>
      <c r="AB189" s="8"/>
      <c r="AC189" s="8"/>
      <c r="AD189" s="8"/>
      <c r="AE189" s="8">
        <v>778.4</v>
      </c>
      <c r="AF189" s="16">
        <v>770</v>
      </c>
      <c r="AG189" s="23">
        <f t="shared" si="2"/>
        <v>98.920863309352526</v>
      </c>
    </row>
    <row r="190" spans="1:33" ht="51.45" customHeight="1" x14ac:dyDescent="0.3">
      <c r="A190" s="7" t="s">
        <v>216</v>
      </c>
      <c r="B190" s="6" t="s">
        <v>212</v>
      </c>
      <c r="C190" s="6" t="s">
        <v>213</v>
      </c>
      <c r="D190" s="6" t="s">
        <v>217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7" t="s">
        <v>216</v>
      </c>
      <c r="U190" s="8">
        <v>34</v>
      </c>
      <c r="V190" s="8"/>
      <c r="W190" s="8"/>
      <c r="X190" s="8"/>
      <c r="Y190" s="8"/>
      <c r="Z190" s="8">
        <v>-8.6</v>
      </c>
      <c r="AA190" s="8"/>
      <c r="AB190" s="8"/>
      <c r="AC190" s="8"/>
      <c r="AD190" s="8"/>
      <c r="AE190" s="8">
        <v>25.4</v>
      </c>
      <c r="AF190" s="16">
        <v>25.4</v>
      </c>
      <c r="AG190" s="23">
        <f t="shared" si="2"/>
        <v>100</v>
      </c>
    </row>
    <row r="191" spans="1:33" ht="51.45" customHeight="1" x14ac:dyDescent="0.3">
      <c r="A191" s="7" t="s">
        <v>218</v>
      </c>
      <c r="B191" s="6" t="s">
        <v>212</v>
      </c>
      <c r="C191" s="6" t="s">
        <v>213</v>
      </c>
      <c r="D191" s="6" t="s">
        <v>219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7" t="s">
        <v>218</v>
      </c>
      <c r="U191" s="8">
        <v>34</v>
      </c>
      <c r="V191" s="8"/>
      <c r="W191" s="8"/>
      <c r="X191" s="8"/>
      <c r="Y191" s="8"/>
      <c r="Z191" s="8">
        <v>-8.6</v>
      </c>
      <c r="AA191" s="8"/>
      <c r="AB191" s="8"/>
      <c r="AC191" s="8"/>
      <c r="AD191" s="8"/>
      <c r="AE191" s="8">
        <v>25.4</v>
      </c>
      <c r="AF191" s="16">
        <v>25.4</v>
      </c>
      <c r="AG191" s="23">
        <f t="shared" si="2"/>
        <v>100</v>
      </c>
    </row>
    <row r="192" spans="1:33" ht="51.45" customHeight="1" x14ac:dyDescent="0.3">
      <c r="A192" s="7" t="s">
        <v>36</v>
      </c>
      <c r="B192" s="6" t="s">
        <v>212</v>
      </c>
      <c r="C192" s="6" t="s">
        <v>213</v>
      </c>
      <c r="D192" s="6" t="s">
        <v>219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 t="s">
        <v>37</v>
      </c>
      <c r="T192" s="7" t="s">
        <v>36</v>
      </c>
      <c r="U192" s="8">
        <v>34</v>
      </c>
      <c r="V192" s="8"/>
      <c r="W192" s="8"/>
      <c r="X192" s="8"/>
      <c r="Y192" s="8"/>
      <c r="Z192" s="8">
        <v>-8.6</v>
      </c>
      <c r="AA192" s="8"/>
      <c r="AB192" s="8"/>
      <c r="AC192" s="8"/>
      <c r="AD192" s="8"/>
      <c r="AE192" s="8">
        <v>25.4</v>
      </c>
      <c r="AF192" s="18">
        <v>25.4</v>
      </c>
      <c r="AG192" s="23">
        <f t="shared" si="2"/>
        <v>100</v>
      </c>
    </row>
    <row r="193" spans="1:33" ht="119.7" customHeight="1" x14ac:dyDescent="0.3">
      <c r="A193" s="7" t="s">
        <v>220</v>
      </c>
      <c r="B193" s="6" t="s">
        <v>212</v>
      </c>
      <c r="C193" s="6" t="s">
        <v>213</v>
      </c>
      <c r="D193" s="6" t="s">
        <v>221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7" t="s">
        <v>220</v>
      </c>
      <c r="U193" s="8">
        <v>753</v>
      </c>
      <c r="V193" s="8"/>
      <c r="W193" s="8"/>
      <c r="X193" s="8"/>
      <c r="Y193" s="8"/>
      <c r="Z193" s="8"/>
      <c r="AA193" s="8"/>
      <c r="AB193" s="8"/>
      <c r="AC193" s="8"/>
      <c r="AD193" s="8"/>
      <c r="AE193" s="8">
        <v>753</v>
      </c>
      <c r="AF193" s="16">
        <v>744.6</v>
      </c>
      <c r="AG193" s="23">
        <f t="shared" si="2"/>
        <v>98.884462151394416</v>
      </c>
    </row>
    <row r="194" spans="1:33" ht="68.400000000000006" customHeight="1" x14ac:dyDescent="0.3">
      <c r="A194" s="7" t="s">
        <v>222</v>
      </c>
      <c r="B194" s="6" t="s">
        <v>212</v>
      </c>
      <c r="C194" s="6" t="s">
        <v>213</v>
      </c>
      <c r="D194" s="6" t="s">
        <v>223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7" t="s">
        <v>222</v>
      </c>
      <c r="U194" s="8">
        <v>663</v>
      </c>
      <c r="V194" s="8"/>
      <c r="W194" s="8"/>
      <c r="X194" s="8"/>
      <c r="Y194" s="8"/>
      <c r="Z194" s="8"/>
      <c r="AA194" s="8"/>
      <c r="AB194" s="8"/>
      <c r="AC194" s="8"/>
      <c r="AD194" s="8"/>
      <c r="AE194" s="8">
        <v>663</v>
      </c>
      <c r="AF194" s="16">
        <v>663</v>
      </c>
      <c r="AG194" s="23">
        <f t="shared" si="2"/>
        <v>100</v>
      </c>
    </row>
    <row r="195" spans="1:33" ht="51.45" customHeight="1" x14ac:dyDescent="0.3">
      <c r="A195" s="7" t="s">
        <v>36</v>
      </c>
      <c r="B195" s="6" t="s">
        <v>212</v>
      </c>
      <c r="C195" s="6" t="s">
        <v>213</v>
      </c>
      <c r="D195" s="6" t="s">
        <v>223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 t="s">
        <v>37</v>
      </c>
      <c r="T195" s="7" t="s">
        <v>36</v>
      </c>
      <c r="U195" s="8">
        <v>663</v>
      </c>
      <c r="V195" s="8"/>
      <c r="W195" s="8"/>
      <c r="X195" s="8"/>
      <c r="Y195" s="8"/>
      <c r="Z195" s="8"/>
      <c r="AA195" s="8"/>
      <c r="AB195" s="8"/>
      <c r="AC195" s="8"/>
      <c r="AD195" s="8"/>
      <c r="AE195" s="8">
        <v>663</v>
      </c>
      <c r="AF195" s="18">
        <v>663</v>
      </c>
      <c r="AG195" s="23">
        <f t="shared" si="2"/>
        <v>100</v>
      </c>
    </row>
    <row r="196" spans="1:33" ht="34.200000000000003" customHeight="1" x14ac:dyDescent="0.3">
      <c r="A196" s="7" t="s">
        <v>224</v>
      </c>
      <c r="B196" s="6" t="s">
        <v>212</v>
      </c>
      <c r="C196" s="6" t="s">
        <v>213</v>
      </c>
      <c r="D196" s="6" t="s">
        <v>225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7" t="s">
        <v>224</v>
      </c>
      <c r="U196" s="8">
        <v>90</v>
      </c>
      <c r="V196" s="8"/>
      <c r="W196" s="8"/>
      <c r="X196" s="8"/>
      <c r="Y196" s="8"/>
      <c r="Z196" s="8"/>
      <c r="AA196" s="8"/>
      <c r="AB196" s="8"/>
      <c r="AC196" s="8"/>
      <c r="AD196" s="8"/>
      <c r="AE196" s="8">
        <v>90</v>
      </c>
      <c r="AF196" s="17">
        <v>81.599999999999994</v>
      </c>
      <c r="AG196" s="23">
        <f t="shared" si="2"/>
        <v>90.666666666666657</v>
      </c>
    </row>
    <row r="197" spans="1:33" ht="51.45" customHeight="1" x14ac:dyDescent="0.3">
      <c r="A197" s="7" t="s">
        <v>36</v>
      </c>
      <c r="B197" s="6" t="s">
        <v>212</v>
      </c>
      <c r="C197" s="6" t="s">
        <v>213</v>
      </c>
      <c r="D197" s="6" t="s">
        <v>225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 t="s">
        <v>37</v>
      </c>
      <c r="T197" s="7" t="s">
        <v>36</v>
      </c>
      <c r="U197" s="8">
        <v>90</v>
      </c>
      <c r="V197" s="8"/>
      <c r="W197" s="8"/>
      <c r="X197" s="8"/>
      <c r="Y197" s="8"/>
      <c r="Z197" s="8"/>
      <c r="AA197" s="8"/>
      <c r="AB197" s="8"/>
      <c r="AC197" s="8"/>
      <c r="AD197" s="8"/>
      <c r="AE197" s="8">
        <v>90</v>
      </c>
      <c r="AF197" s="17">
        <v>81.599999999999994</v>
      </c>
      <c r="AG197" s="23">
        <f t="shared" si="2"/>
        <v>90.666666666666657</v>
      </c>
    </row>
    <row r="198" spans="1:33" ht="119.7" customHeight="1" x14ac:dyDescent="0.3">
      <c r="A198" s="7" t="s">
        <v>226</v>
      </c>
      <c r="B198" s="6" t="s">
        <v>212</v>
      </c>
      <c r="C198" s="6" t="s">
        <v>213</v>
      </c>
      <c r="D198" s="6" t="s">
        <v>227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7" t="s">
        <v>226</v>
      </c>
      <c r="U198" s="8">
        <v>1045.97</v>
      </c>
      <c r="V198" s="8"/>
      <c r="W198" s="8"/>
      <c r="X198" s="8"/>
      <c r="Y198" s="8"/>
      <c r="Z198" s="8">
        <v>-916.2</v>
      </c>
      <c r="AA198" s="8"/>
      <c r="AB198" s="8"/>
      <c r="AC198" s="8"/>
      <c r="AD198" s="8"/>
      <c r="AE198" s="8">
        <v>129.77000000000001</v>
      </c>
      <c r="AF198" s="16">
        <v>129.77000000000001</v>
      </c>
      <c r="AG198" s="23">
        <f t="shared" si="2"/>
        <v>100</v>
      </c>
    </row>
    <row r="199" spans="1:33" ht="51.45" customHeight="1" x14ac:dyDescent="0.3">
      <c r="A199" s="7" t="s">
        <v>228</v>
      </c>
      <c r="B199" s="6" t="s">
        <v>212</v>
      </c>
      <c r="C199" s="6" t="s">
        <v>213</v>
      </c>
      <c r="D199" s="6" t="s">
        <v>229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7" t="s">
        <v>228</v>
      </c>
      <c r="U199" s="8">
        <v>30</v>
      </c>
      <c r="V199" s="8"/>
      <c r="W199" s="8"/>
      <c r="X199" s="8"/>
      <c r="Y199" s="8"/>
      <c r="Z199" s="8">
        <v>-2</v>
      </c>
      <c r="AA199" s="8"/>
      <c r="AB199" s="8"/>
      <c r="AC199" s="8"/>
      <c r="AD199" s="8"/>
      <c r="AE199" s="8">
        <v>28</v>
      </c>
      <c r="AF199" s="16">
        <v>28</v>
      </c>
      <c r="AG199" s="23">
        <f t="shared" si="2"/>
        <v>99.999999999999986</v>
      </c>
    </row>
    <row r="200" spans="1:33" ht="68.400000000000006" customHeight="1" x14ac:dyDescent="0.3">
      <c r="A200" s="7" t="s">
        <v>230</v>
      </c>
      <c r="B200" s="6" t="s">
        <v>212</v>
      </c>
      <c r="C200" s="6" t="s">
        <v>213</v>
      </c>
      <c r="D200" s="6" t="s">
        <v>231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7" t="s">
        <v>230</v>
      </c>
      <c r="U200" s="8">
        <v>30</v>
      </c>
      <c r="V200" s="8"/>
      <c r="W200" s="8"/>
      <c r="X200" s="8"/>
      <c r="Y200" s="8"/>
      <c r="Z200" s="8">
        <v>-2</v>
      </c>
      <c r="AA200" s="8"/>
      <c r="AB200" s="8"/>
      <c r="AC200" s="8"/>
      <c r="AD200" s="8"/>
      <c r="AE200" s="8">
        <v>28</v>
      </c>
      <c r="AF200" s="16">
        <v>28</v>
      </c>
      <c r="AG200" s="23">
        <f t="shared" si="2"/>
        <v>99.999999999999986</v>
      </c>
    </row>
    <row r="201" spans="1:33" ht="51.45" customHeight="1" x14ac:dyDescent="0.3">
      <c r="A201" s="7" t="s">
        <v>36</v>
      </c>
      <c r="B201" s="6" t="s">
        <v>212</v>
      </c>
      <c r="C201" s="6" t="s">
        <v>213</v>
      </c>
      <c r="D201" s="6" t="s">
        <v>231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 t="s">
        <v>37</v>
      </c>
      <c r="T201" s="7" t="s">
        <v>36</v>
      </c>
      <c r="U201" s="8">
        <v>30</v>
      </c>
      <c r="V201" s="8"/>
      <c r="W201" s="8"/>
      <c r="X201" s="8"/>
      <c r="Y201" s="8"/>
      <c r="Z201" s="8">
        <v>-2</v>
      </c>
      <c r="AA201" s="8"/>
      <c r="AB201" s="8"/>
      <c r="AC201" s="8"/>
      <c r="AD201" s="8"/>
      <c r="AE201" s="8">
        <v>28</v>
      </c>
      <c r="AF201" s="18">
        <v>28</v>
      </c>
      <c r="AG201" s="23">
        <f t="shared" si="2"/>
        <v>99.999999999999986</v>
      </c>
    </row>
    <row r="202" spans="1:33" ht="68.400000000000006" customHeight="1" x14ac:dyDescent="0.3">
      <c r="A202" s="7" t="s">
        <v>232</v>
      </c>
      <c r="B202" s="6" t="s">
        <v>212</v>
      </c>
      <c r="C202" s="6" t="s">
        <v>213</v>
      </c>
      <c r="D202" s="6" t="s">
        <v>233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7" t="s">
        <v>232</v>
      </c>
      <c r="U202" s="8">
        <v>144</v>
      </c>
      <c r="V202" s="8"/>
      <c r="W202" s="8"/>
      <c r="X202" s="8"/>
      <c r="Y202" s="8"/>
      <c r="Z202" s="8">
        <v>-116.5</v>
      </c>
      <c r="AA202" s="8"/>
      <c r="AB202" s="8"/>
      <c r="AC202" s="8"/>
      <c r="AD202" s="8"/>
      <c r="AE202" s="8">
        <v>27.5</v>
      </c>
      <c r="AF202" s="16">
        <v>27.5</v>
      </c>
      <c r="AG202" s="23">
        <f t="shared" si="2"/>
        <v>99.999999999999986</v>
      </c>
    </row>
    <row r="203" spans="1:33" ht="85.5" customHeight="1" x14ac:dyDescent="0.3">
      <c r="A203" s="7" t="s">
        <v>234</v>
      </c>
      <c r="B203" s="6" t="s">
        <v>212</v>
      </c>
      <c r="C203" s="6" t="s">
        <v>213</v>
      </c>
      <c r="D203" s="6" t="s">
        <v>235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7" t="s">
        <v>234</v>
      </c>
      <c r="U203" s="8">
        <v>144</v>
      </c>
      <c r="V203" s="8"/>
      <c r="W203" s="8"/>
      <c r="X203" s="8"/>
      <c r="Y203" s="8"/>
      <c r="Z203" s="8">
        <v>-116.5</v>
      </c>
      <c r="AA203" s="8"/>
      <c r="AB203" s="8"/>
      <c r="AC203" s="8"/>
      <c r="AD203" s="8"/>
      <c r="AE203" s="8">
        <v>27.5</v>
      </c>
      <c r="AF203" s="16">
        <v>27.5</v>
      </c>
      <c r="AG203" s="23">
        <f t="shared" si="2"/>
        <v>99.999999999999986</v>
      </c>
    </row>
    <row r="204" spans="1:33" ht="51.45" customHeight="1" x14ac:dyDescent="0.3">
      <c r="A204" s="7" t="s">
        <v>36</v>
      </c>
      <c r="B204" s="6" t="s">
        <v>212</v>
      </c>
      <c r="C204" s="6" t="s">
        <v>213</v>
      </c>
      <c r="D204" s="6" t="s">
        <v>235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 t="s">
        <v>37</v>
      </c>
      <c r="T204" s="7" t="s">
        <v>36</v>
      </c>
      <c r="U204" s="8">
        <v>144</v>
      </c>
      <c r="V204" s="8"/>
      <c r="W204" s="8"/>
      <c r="X204" s="8"/>
      <c r="Y204" s="8"/>
      <c r="Z204" s="8">
        <v>-116.5</v>
      </c>
      <c r="AA204" s="8"/>
      <c r="AB204" s="8"/>
      <c r="AC204" s="8"/>
      <c r="AD204" s="8"/>
      <c r="AE204" s="8">
        <v>27.5</v>
      </c>
      <c r="AF204" s="18">
        <v>27.5</v>
      </c>
      <c r="AG204" s="23">
        <f t="shared" si="2"/>
        <v>99.999999999999986</v>
      </c>
    </row>
    <row r="205" spans="1:33" ht="102.6" customHeight="1" x14ac:dyDescent="0.3">
      <c r="A205" s="7" t="s">
        <v>236</v>
      </c>
      <c r="B205" s="6" t="s">
        <v>212</v>
      </c>
      <c r="C205" s="6" t="s">
        <v>213</v>
      </c>
      <c r="D205" s="6" t="s">
        <v>237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7" t="s">
        <v>236</v>
      </c>
      <c r="U205" s="8">
        <v>871.97</v>
      </c>
      <c r="V205" s="8"/>
      <c r="W205" s="8"/>
      <c r="X205" s="8"/>
      <c r="Y205" s="8"/>
      <c r="Z205" s="8">
        <v>-869.35</v>
      </c>
      <c r="AA205" s="8"/>
      <c r="AB205" s="8"/>
      <c r="AC205" s="8"/>
      <c r="AD205" s="8"/>
      <c r="AE205" s="8">
        <v>2.62</v>
      </c>
      <c r="AF205" s="16">
        <v>2.62</v>
      </c>
      <c r="AG205" s="23">
        <f t="shared" si="2"/>
        <v>100</v>
      </c>
    </row>
    <row r="206" spans="1:33" ht="51.45" customHeight="1" x14ac:dyDescent="0.3">
      <c r="A206" s="7" t="s">
        <v>238</v>
      </c>
      <c r="B206" s="6" t="s">
        <v>212</v>
      </c>
      <c r="C206" s="6" t="s">
        <v>213</v>
      </c>
      <c r="D206" s="6" t="s">
        <v>239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7" t="s">
        <v>238</v>
      </c>
      <c r="U206" s="8">
        <v>42.77</v>
      </c>
      <c r="V206" s="8"/>
      <c r="W206" s="8"/>
      <c r="X206" s="8"/>
      <c r="Y206" s="8"/>
      <c r="Z206" s="8">
        <v>-40.15</v>
      </c>
      <c r="AA206" s="8"/>
      <c r="AB206" s="8"/>
      <c r="AC206" s="8"/>
      <c r="AD206" s="8"/>
      <c r="AE206" s="8">
        <v>2.62</v>
      </c>
      <c r="AF206" s="16">
        <v>2.62</v>
      </c>
      <c r="AG206" s="23">
        <f t="shared" si="2"/>
        <v>100</v>
      </c>
    </row>
    <row r="207" spans="1:33" ht="51.45" customHeight="1" x14ac:dyDescent="0.3">
      <c r="A207" s="7" t="s">
        <v>36</v>
      </c>
      <c r="B207" s="6" t="s">
        <v>212</v>
      </c>
      <c r="C207" s="6" t="s">
        <v>213</v>
      </c>
      <c r="D207" s="6" t="s">
        <v>239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 t="s">
        <v>37</v>
      </c>
      <c r="T207" s="7" t="s">
        <v>36</v>
      </c>
      <c r="U207" s="8">
        <v>42.77</v>
      </c>
      <c r="V207" s="8"/>
      <c r="W207" s="8"/>
      <c r="X207" s="8"/>
      <c r="Y207" s="8"/>
      <c r="Z207" s="8">
        <v>-40.15</v>
      </c>
      <c r="AA207" s="8"/>
      <c r="AB207" s="8"/>
      <c r="AC207" s="8"/>
      <c r="AD207" s="8"/>
      <c r="AE207" s="8">
        <v>2.62</v>
      </c>
      <c r="AF207" s="18">
        <v>2.62</v>
      </c>
      <c r="AG207" s="23">
        <f t="shared" ref="AG207:AG270" si="3">AF207/AE207%</f>
        <v>100</v>
      </c>
    </row>
    <row r="208" spans="1:33" ht="102.6" customHeight="1" x14ac:dyDescent="0.3">
      <c r="A208" s="7" t="s">
        <v>240</v>
      </c>
      <c r="B208" s="6" t="s">
        <v>212</v>
      </c>
      <c r="C208" s="6" t="s">
        <v>213</v>
      </c>
      <c r="D208" s="6" t="s">
        <v>241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7" t="s">
        <v>240</v>
      </c>
      <c r="U208" s="8"/>
      <c r="V208" s="8"/>
      <c r="W208" s="8"/>
      <c r="X208" s="8"/>
      <c r="Y208" s="8"/>
      <c r="Z208" s="8">
        <v>71.650000000000006</v>
      </c>
      <c r="AA208" s="8"/>
      <c r="AB208" s="8"/>
      <c r="AC208" s="8"/>
      <c r="AD208" s="8"/>
      <c r="AE208" s="8">
        <v>71.650000000000006</v>
      </c>
      <c r="AF208" s="16">
        <v>71.650000000000006</v>
      </c>
      <c r="AG208" s="23">
        <f t="shared" si="3"/>
        <v>100</v>
      </c>
    </row>
    <row r="209" spans="1:33" ht="51.45" customHeight="1" x14ac:dyDescent="0.3">
      <c r="A209" s="7" t="s">
        <v>242</v>
      </c>
      <c r="B209" s="6" t="s">
        <v>212</v>
      </c>
      <c r="C209" s="6" t="s">
        <v>213</v>
      </c>
      <c r="D209" s="6" t="s">
        <v>243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7" t="s">
        <v>242</v>
      </c>
      <c r="U209" s="8"/>
      <c r="V209" s="8"/>
      <c r="W209" s="8"/>
      <c r="X209" s="8"/>
      <c r="Y209" s="8"/>
      <c r="Z209" s="8">
        <v>71.650000000000006</v>
      </c>
      <c r="AA209" s="8"/>
      <c r="AB209" s="8"/>
      <c r="AC209" s="8"/>
      <c r="AD209" s="8"/>
      <c r="AE209" s="8">
        <v>71.650000000000006</v>
      </c>
      <c r="AF209" s="16">
        <v>71.650000000000006</v>
      </c>
      <c r="AG209" s="23">
        <f t="shared" si="3"/>
        <v>100</v>
      </c>
    </row>
    <row r="210" spans="1:33" ht="51.45" customHeight="1" x14ac:dyDescent="0.3">
      <c r="A210" s="7" t="s">
        <v>36</v>
      </c>
      <c r="B210" s="6" t="s">
        <v>212</v>
      </c>
      <c r="C210" s="6" t="s">
        <v>213</v>
      </c>
      <c r="D210" s="6" t="s">
        <v>243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 t="s">
        <v>37</v>
      </c>
      <c r="T210" s="7" t="s">
        <v>36</v>
      </c>
      <c r="U210" s="8"/>
      <c r="V210" s="8"/>
      <c r="W210" s="8"/>
      <c r="X210" s="8"/>
      <c r="Y210" s="8"/>
      <c r="Z210" s="8">
        <v>71.650000000000006</v>
      </c>
      <c r="AA210" s="8"/>
      <c r="AB210" s="8"/>
      <c r="AC210" s="8"/>
      <c r="AD210" s="8"/>
      <c r="AE210" s="8">
        <v>71.650000000000006</v>
      </c>
      <c r="AF210" s="18">
        <v>71.650000000000006</v>
      </c>
      <c r="AG210" s="23">
        <f t="shared" si="3"/>
        <v>100</v>
      </c>
    </row>
    <row r="211" spans="1:33" ht="51.45" customHeight="1" x14ac:dyDescent="0.3">
      <c r="A211" s="7" t="s">
        <v>244</v>
      </c>
      <c r="B211" s="6" t="s">
        <v>212</v>
      </c>
      <c r="C211" s="6" t="s">
        <v>213</v>
      </c>
      <c r="D211" s="6" t="s">
        <v>245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7" t="s">
        <v>244</v>
      </c>
      <c r="U211" s="8">
        <v>9923.7000000000007</v>
      </c>
      <c r="V211" s="8"/>
      <c r="W211" s="8"/>
      <c r="X211" s="8"/>
      <c r="Y211" s="8"/>
      <c r="Z211" s="8">
        <v>112</v>
      </c>
      <c r="AA211" s="8"/>
      <c r="AB211" s="8"/>
      <c r="AC211" s="8"/>
      <c r="AD211" s="8"/>
      <c r="AE211" s="8">
        <v>10035.700000000001</v>
      </c>
      <c r="AF211" s="16">
        <v>9925.8799999999992</v>
      </c>
      <c r="AG211" s="23">
        <f t="shared" si="3"/>
        <v>98.905706627340379</v>
      </c>
    </row>
    <row r="212" spans="1:33" ht="68.400000000000006" customHeight="1" x14ac:dyDescent="0.3">
      <c r="A212" s="7" t="s">
        <v>246</v>
      </c>
      <c r="B212" s="6" t="s">
        <v>212</v>
      </c>
      <c r="C212" s="6" t="s">
        <v>213</v>
      </c>
      <c r="D212" s="6" t="s">
        <v>247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7" t="s">
        <v>246</v>
      </c>
      <c r="U212" s="8">
        <v>9923.7000000000007</v>
      </c>
      <c r="V212" s="8"/>
      <c r="W212" s="8"/>
      <c r="X212" s="8"/>
      <c r="Y212" s="8"/>
      <c r="Z212" s="8">
        <v>112</v>
      </c>
      <c r="AA212" s="8"/>
      <c r="AB212" s="8"/>
      <c r="AC212" s="8"/>
      <c r="AD212" s="8"/>
      <c r="AE212" s="8">
        <v>10035.700000000001</v>
      </c>
      <c r="AF212" s="16">
        <v>9925.8799999999992</v>
      </c>
      <c r="AG212" s="23">
        <f t="shared" si="3"/>
        <v>98.905706627340379</v>
      </c>
    </row>
    <row r="213" spans="1:33" ht="51.45" customHeight="1" x14ac:dyDescent="0.3">
      <c r="A213" s="7" t="s">
        <v>248</v>
      </c>
      <c r="B213" s="6" t="s">
        <v>212</v>
      </c>
      <c r="C213" s="6" t="s">
        <v>213</v>
      </c>
      <c r="D213" s="6" t="s">
        <v>249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7" t="s">
        <v>248</v>
      </c>
      <c r="U213" s="8">
        <v>9843.7000000000007</v>
      </c>
      <c r="V213" s="8"/>
      <c r="W213" s="8"/>
      <c r="X213" s="8"/>
      <c r="Y213" s="8"/>
      <c r="Z213" s="8">
        <v>118.4</v>
      </c>
      <c r="AA213" s="8"/>
      <c r="AB213" s="8"/>
      <c r="AC213" s="8"/>
      <c r="AD213" s="8"/>
      <c r="AE213" s="8">
        <v>9962.1</v>
      </c>
      <c r="AF213" s="16">
        <v>9902.0499999999993</v>
      </c>
      <c r="AG213" s="23">
        <f t="shared" si="3"/>
        <v>99.397215446542376</v>
      </c>
    </row>
    <row r="214" spans="1:33" ht="119.7" customHeight="1" x14ac:dyDescent="0.3">
      <c r="A214" s="7" t="s">
        <v>23</v>
      </c>
      <c r="B214" s="6" t="s">
        <v>212</v>
      </c>
      <c r="C214" s="6" t="s">
        <v>213</v>
      </c>
      <c r="D214" s="6" t="s">
        <v>249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 t="s">
        <v>24</v>
      </c>
      <c r="T214" s="7" t="s">
        <v>23</v>
      </c>
      <c r="U214" s="8">
        <v>7954</v>
      </c>
      <c r="V214" s="8"/>
      <c r="W214" s="8"/>
      <c r="X214" s="8"/>
      <c r="Y214" s="8"/>
      <c r="Z214" s="8">
        <v>764.19</v>
      </c>
      <c r="AA214" s="8"/>
      <c r="AB214" s="8"/>
      <c r="AC214" s="8"/>
      <c r="AD214" s="8"/>
      <c r="AE214" s="8">
        <v>8718.19</v>
      </c>
      <c r="AF214" s="17">
        <v>8697.2000000000007</v>
      </c>
      <c r="AG214" s="23">
        <f t="shared" si="3"/>
        <v>99.759239016355465</v>
      </c>
    </row>
    <row r="215" spans="1:33" ht="51.45" customHeight="1" x14ac:dyDescent="0.3">
      <c r="A215" s="7" t="s">
        <v>36</v>
      </c>
      <c r="B215" s="6" t="s">
        <v>212</v>
      </c>
      <c r="C215" s="6" t="s">
        <v>213</v>
      </c>
      <c r="D215" s="6" t="s">
        <v>249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 t="s">
        <v>37</v>
      </c>
      <c r="T215" s="7" t="s">
        <v>36</v>
      </c>
      <c r="U215" s="8">
        <v>1733.7</v>
      </c>
      <c r="V215" s="8"/>
      <c r="W215" s="8"/>
      <c r="X215" s="8"/>
      <c r="Y215" s="8"/>
      <c r="Z215" s="8">
        <v>-508.49</v>
      </c>
      <c r="AA215" s="8"/>
      <c r="AB215" s="8"/>
      <c r="AC215" s="8"/>
      <c r="AD215" s="8"/>
      <c r="AE215" s="8">
        <v>1225.21</v>
      </c>
      <c r="AF215" s="17">
        <v>1192.8399999999999</v>
      </c>
      <c r="AG215" s="23">
        <f t="shared" si="3"/>
        <v>97.358003934019465</v>
      </c>
    </row>
    <row r="216" spans="1:33" ht="34.200000000000003" customHeight="1" x14ac:dyDescent="0.3">
      <c r="A216" s="7" t="s">
        <v>41</v>
      </c>
      <c r="B216" s="6" t="s">
        <v>212</v>
      </c>
      <c r="C216" s="6" t="s">
        <v>213</v>
      </c>
      <c r="D216" s="6" t="s">
        <v>249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 t="s">
        <v>42</v>
      </c>
      <c r="T216" s="7" t="s">
        <v>41</v>
      </c>
      <c r="U216" s="8">
        <v>156</v>
      </c>
      <c r="V216" s="8"/>
      <c r="W216" s="8"/>
      <c r="X216" s="8"/>
      <c r="Y216" s="8"/>
      <c r="Z216" s="8">
        <v>-137.30000000000001</v>
      </c>
      <c r="AA216" s="8"/>
      <c r="AB216" s="8"/>
      <c r="AC216" s="8"/>
      <c r="AD216" s="8"/>
      <c r="AE216" s="8">
        <v>18.7</v>
      </c>
      <c r="AF216" s="17">
        <v>12.01</v>
      </c>
      <c r="AG216" s="23">
        <f t="shared" si="3"/>
        <v>64.224598930481278</v>
      </c>
    </row>
    <row r="217" spans="1:33" ht="102.6" customHeight="1" x14ac:dyDescent="0.3">
      <c r="A217" s="7" t="s">
        <v>250</v>
      </c>
      <c r="B217" s="6" t="s">
        <v>212</v>
      </c>
      <c r="C217" s="6" t="s">
        <v>213</v>
      </c>
      <c r="D217" s="6" t="s">
        <v>251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7" t="s">
        <v>250</v>
      </c>
      <c r="U217" s="8">
        <v>20</v>
      </c>
      <c r="V217" s="8"/>
      <c r="W217" s="8"/>
      <c r="X217" s="8"/>
      <c r="Y217" s="8"/>
      <c r="Z217" s="8"/>
      <c r="AA217" s="8"/>
      <c r="AB217" s="8"/>
      <c r="AC217" s="8"/>
      <c r="AD217" s="8"/>
      <c r="AE217" s="8">
        <v>20</v>
      </c>
      <c r="AF217" s="16">
        <v>20</v>
      </c>
      <c r="AG217" s="23">
        <f t="shared" si="3"/>
        <v>100</v>
      </c>
    </row>
    <row r="218" spans="1:33" ht="68.400000000000006" customHeight="1" x14ac:dyDescent="0.3">
      <c r="A218" s="7" t="s">
        <v>125</v>
      </c>
      <c r="B218" s="6" t="s">
        <v>212</v>
      </c>
      <c r="C218" s="6" t="s">
        <v>213</v>
      </c>
      <c r="D218" s="6" t="s">
        <v>251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 t="s">
        <v>126</v>
      </c>
      <c r="T218" s="7" t="s">
        <v>125</v>
      </c>
      <c r="U218" s="8">
        <v>20</v>
      </c>
      <c r="V218" s="8"/>
      <c r="W218" s="8"/>
      <c r="X218" s="8"/>
      <c r="Y218" s="8"/>
      <c r="Z218" s="8"/>
      <c r="AA218" s="8"/>
      <c r="AB218" s="8"/>
      <c r="AC218" s="8"/>
      <c r="AD218" s="8"/>
      <c r="AE218" s="8">
        <v>20</v>
      </c>
      <c r="AF218" s="18">
        <v>20</v>
      </c>
      <c r="AG218" s="23">
        <f t="shared" si="3"/>
        <v>100</v>
      </c>
    </row>
    <row r="219" spans="1:33" ht="51.45" customHeight="1" x14ac:dyDescent="0.3">
      <c r="A219" s="7" t="s">
        <v>252</v>
      </c>
      <c r="B219" s="6" t="s">
        <v>212</v>
      </c>
      <c r="C219" s="6" t="s">
        <v>213</v>
      </c>
      <c r="D219" s="6" t="s">
        <v>253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7" t="s">
        <v>252</v>
      </c>
      <c r="U219" s="8">
        <v>50</v>
      </c>
      <c r="V219" s="8"/>
      <c r="W219" s="8"/>
      <c r="X219" s="8"/>
      <c r="Y219" s="8"/>
      <c r="Z219" s="8">
        <v>3.6</v>
      </c>
      <c r="AA219" s="8"/>
      <c r="AB219" s="8"/>
      <c r="AC219" s="8"/>
      <c r="AD219" s="8"/>
      <c r="AE219" s="8">
        <v>53.6</v>
      </c>
      <c r="AF219" s="16">
        <v>3.83</v>
      </c>
      <c r="AG219" s="23">
        <f t="shared" si="3"/>
        <v>7.1455223880597014</v>
      </c>
    </row>
    <row r="220" spans="1:33" ht="51.45" customHeight="1" x14ac:dyDescent="0.3">
      <c r="A220" s="7" t="s">
        <v>36</v>
      </c>
      <c r="B220" s="6" t="s">
        <v>212</v>
      </c>
      <c r="C220" s="6" t="s">
        <v>213</v>
      </c>
      <c r="D220" s="6" t="s">
        <v>253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 t="s">
        <v>37</v>
      </c>
      <c r="T220" s="7" t="s">
        <v>36</v>
      </c>
      <c r="U220" s="8"/>
      <c r="V220" s="8"/>
      <c r="W220" s="8"/>
      <c r="X220" s="8"/>
      <c r="Y220" s="8"/>
      <c r="Z220" s="8">
        <v>52.11</v>
      </c>
      <c r="AA220" s="8"/>
      <c r="AB220" s="8"/>
      <c r="AC220" s="8"/>
      <c r="AD220" s="8"/>
      <c r="AE220" s="8">
        <v>52.11</v>
      </c>
      <c r="AF220" s="18">
        <v>2.34</v>
      </c>
      <c r="AG220" s="23">
        <f t="shared" si="3"/>
        <v>4.490500863557858</v>
      </c>
    </row>
    <row r="221" spans="1:33" ht="68.400000000000006" customHeight="1" x14ac:dyDescent="0.3">
      <c r="A221" s="7" t="s">
        <v>125</v>
      </c>
      <c r="B221" s="6" t="s">
        <v>212</v>
      </c>
      <c r="C221" s="6" t="s">
        <v>213</v>
      </c>
      <c r="D221" s="6" t="s">
        <v>253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 t="s">
        <v>126</v>
      </c>
      <c r="T221" s="7" t="s">
        <v>125</v>
      </c>
      <c r="U221" s="8">
        <v>50</v>
      </c>
      <c r="V221" s="8"/>
      <c r="W221" s="8"/>
      <c r="X221" s="8"/>
      <c r="Y221" s="8"/>
      <c r="Z221" s="8">
        <v>-48.51</v>
      </c>
      <c r="AA221" s="8"/>
      <c r="AB221" s="8"/>
      <c r="AC221" s="8"/>
      <c r="AD221" s="8"/>
      <c r="AE221" s="8">
        <v>1.49</v>
      </c>
      <c r="AF221" s="18">
        <v>1.49</v>
      </c>
      <c r="AG221" s="23">
        <f t="shared" si="3"/>
        <v>100</v>
      </c>
    </row>
    <row r="222" spans="1:33" ht="68.400000000000006" customHeight="1" x14ac:dyDescent="0.3">
      <c r="A222" s="7" t="s">
        <v>254</v>
      </c>
      <c r="B222" s="6" t="s">
        <v>212</v>
      </c>
      <c r="C222" s="6" t="s">
        <v>213</v>
      </c>
      <c r="D222" s="6" t="s">
        <v>255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7" t="s">
        <v>254</v>
      </c>
      <c r="U222" s="8">
        <v>2758.8</v>
      </c>
      <c r="V222" s="8"/>
      <c r="W222" s="8"/>
      <c r="X222" s="8"/>
      <c r="Y222" s="8"/>
      <c r="Z222" s="8">
        <v>793.75</v>
      </c>
      <c r="AA222" s="8"/>
      <c r="AB222" s="8"/>
      <c r="AC222" s="8"/>
      <c r="AD222" s="8"/>
      <c r="AE222" s="8">
        <v>3552.55</v>
      </c>
      <c r="AF222" s="16">
        <v>3537.46</v>
      </c>
      <c r="AG222" s="23">
        <f t="shared" si="3"/>
        <v>99.575234690574376</v>
      </c>
    </row>
    <row r="223" spans="1:33" ht="68.400000000000006" customHeight="1" x14ac:dyDescent="0.3">
      <c r="A223" s="7" t="s">
        <v>256</v>
      </c>
      <c r="B223" s="6" t="s">
        <v>212</v>
      </c>
      <c r="C223" s="6" t="s">
        <v>213</v>
      </c>
      <c r="D223" s="6" t="s">
        <v>257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7" t="s">
        <v>256</v>
      </c>
      <c r="U223" s="8">
        <v>2758.8</v>
      </c>
      <c r="V223" s="8"/>
      <c r="W223" s="8"/>
      <c r="X223" s="8"/>
      <c r="Y223" s="8"/>
      <c r="Z223" s="8">
        <v>793.75</v>
      </c>
      <c r="AA223" s="8"/>
      <c r="AB223" s="8"/>
      <c r="AC223" s="8"/>
      <c r="AD223" s="8"/>
      <c r="AE223" s="8">
        <v>3552.55</v>
      </c>
      <c r="AF223" s="16">
        <v>3537.46</v>
      </c>
      <c r="AG223" s="23">
        <f t="shared" si="3"/>
        <v>99.575234690574376</v>
      </c>
    </row>
    <row r="224" spans="1:33" ht="51.45" customHeight="1" x14ac:dyDescent="0.3">
      <c r="A224" s="7" t="s">
        <v>258</v>
      </c>
      <c r="B224" s="6" t="s">
        <v>212</v>
      </c>
      <c r="C224" s="6" t="s">
        <v>213</v>
      </c>
      <c r="D224" s="6" t="s">
        <v>259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7" t="s">
        <v>258</v>
      </c>
      <c r="U224" s="8">
        <v>2758.8</v>
      </c>
      <c r="V224" s="8"/>
      <c r="W224" s="8"/>
      <c r="X224" s="8"/>
      <c r="Y224" s="8"/>
      <c r="Z224" s="8">
        <v>793.75</v>
      </c>
      <c r="AA224" s="8"/>
      <c r="AB224" s="8"/>
      <c r="AC224" s="8"/>
      <c r="AD224" s="8"/>
      <c r="AE224" s="8">
        <v>3552.55</v>
      </c>
      <c r="AF224" s="16">
        <v>3537.46</v>
      </c>
      <c r="AG224" s="23">
        <f t="shared" si="3"/>
        <v>99.575234690574376</v>
      </c>
    </row>
    <row r="225" spans="1:33" ht="119.7" customHeight="1" x14ac:dyDescent="0.3">
      <c r="A225" s="7" t="s">
        <v>23</v>
      </c>
      <c r="B225" s="6" t="s">
        <v>212</v>
      </c>
      <c r="C225" s="6" t="s">
        <v>213</v>
      </c>
      <c r="D225" s="6" t="s">
        <v>259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 t="s">
        <v>24</v>
      </c>
      <c r="T225" s="7" t="s">
        <v>23</v>
      </c>
      <c r="U225" s="8">
        <v>2500</v>
      </c>
      <c r="V225" s="8"/>
      <c r="W225" s="8"/>
      <c r="X225" s="8"/>
      <c r="Y225" s="8"/>
      <c r="Z225" s="8">
        <v>814.04</v>
      </c>
      <c r="AA225" s="8"/>
      <c r="AB225" s="8"/>
      <c r="AC225" s="8"/>
      <c r="AD225" s="8"/>
      <c r="AE225" s="8">
        <v>3314.04</v>
      </c>
      <c r="AF225" s="18">
        <v>3300.16</v>
      </c>
      <c r="AG225" s="23">
        <f t="shared" si="3"/>
        <v>99.581175845795457</v>
      </c>
    </row>
    <row r="226" spans="1:33" ht="51.45" customHeight="1" x14ac:dyDescent="0.3">
      <c r="A226" s="7" t="s">
        <v>36</v>
      </c>
      <c r="B226" s="6" t="s">
        <v>212</v>
      </c>
      <c r="C226" s="6" t="s">
        <v>213</v>
      </c>
      <c r="D226" s="6" t="s">
        <v>259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 t="s">
        <v>37</v>
      </c>
      <c r="T226" s="7" t="s">
        <v>36</v>
      </c>
      <c r="U226" s="8">
        <v>258.8</v>
      </c>
      <c r="V226" s="8"/>
      <c r="W226" s="8"/>
      <c r="X226" s="8"/>
      <c r="Y226" s="8"/>
      <c r="Z226" s="8">
        <v>-24.42</v>
      </c>
      <c r="AA226" s="8"/>
      <c r="AB226" s="8"/>
      <c r="AC226" s="8"/>
      <c r="AD226" s="8"/>
      <c r="AE226" s="8">
        <v>234.38</v>
      </c>
      <c r="AF226" s="17">
        <v>116.59</v>
      </c>
      <c r="AG226" s="23">
        <f t="shared" si="3"/>
        <v>49.74400546121683</v>
      </c>
    </row>
    <row r="227" spans="1:33" ht="34.200000000000003" customHeight="1" x14ac:dyDescent="0.3">
      <c r="A227" s="7" t="s">
        <v>41</v>
      </c>
      <c r="B227" s="6" t="s">
        <v>212</v>
      </c>
      <c r="C227" s="6" t="s">
        <v>213</v>
      </c>
      <c r="D227" s="6" t="s">
        <v>259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 t="s">
        <v>42</v>
      </c>
      <c r="T227" s="7" t="s">
        <v>41</v>
      </c>
      <c r="U227" s="8"/>
      <c r="V227" s="8"/>
      <c r="W227" s="8"/>
      <c r="X227" s="8"/>
      <c r="Y227" s="8"/>
      <c r="Z227" s="8">
        <v>4.13</v>
      </c>
      <c r="AA227" s="8"/>
      <c r="AB227" s="8"/>
      <c r="AC227" s="8"/>
      <c r="AD227" s="8"/>
      <c r="AE227" s="8">
        <v>4.13</v>
      </c>
      <c r="AF227" s="18">
        <v>4.13</v>
      </c>
      <c r="AG227" s="23">
        <f t="shared" si="3"/>
        <v>100</v>
      </c>
    </row>
    <row r="228" spans="1:33" ht="51.45" customHeight="1" x14ac:dyDescent="0.3">
      <c r="A228" s="7" t="s">
        <v>81</v>
      </c>
      <c r="B228" s="6" t="s">
        <v>212</v>
      </c>
      <c r="C228" s="6" t="s">
        <v>213</v>
      </c>
      <c r="D228" s="6" t="s">
        <v>82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7" t="s">
        <v>81</v>
      </c>
      <c r="U228" s="8"/>
      <c r="V228" s="8"/>
      <c r="W228" s="8"/>
      <c r="X228" s="8"/>
      <c r="Y228" s="8"/>
      <c r="Z228" s="8">
        <v>538.98</v>
      </c>
      <c r="AA228" s="8"/>
      <c r="AB228" s="8"/>
      <c r="AC228" s="8"/>
      <c r="AD228" s="8"/>
      <c r="AE228" s="8">
        <v>538.97</v>
      </c>
      <c r="AF228" s="16">
        <v>538.15</v>
      </c>
      <c r="AG228" s="23">
        <f t="shared" si="3"/>
        <v>99.847857951277419</v>
      </c>
    </row>
    <row r="229" spans="1:33" ht="68.400000000000006" customHeight="1" x14ac:dyDescent="0.3">
      <c r="A229" s="7" t="s">
        <v>260</v>
      </c>
      <c r="B229" s="6" t="s">
        <v>212</v>
      </c>
      <c r="C229" s="6" t="s">
        <v>213</v>
      </c>
      <c r="D229" s="6" t="s">
        <v>261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7" t="s">
        <v>260</v>
      </c>
      <c r="U229" s="8"/>
      <c r="V229" s="8"/>
      <c r="W229" s="8"/>
      <c r="X229" s="8"/>
      <c r="Y229" s="8"/>
      <c r="Z229" s="8">
        <v>538.98</v>
      </c>
      <c r="AA229" s="8"/>
      <c r="AB229" s="8"/>
      <c r="AC229" s="8"/>
      <c r="AD229" s="8"/>
      <c r="AE229" s="8">
        <v>538.97</v>
      </c>
      <c r="AF229" s="16">
        <v>538.15</v>
      </c>
      <c r="AG229" s="23">
        <f t="shared" si="3"/>
        <v>99.847857951277419</v>
      </c>
    </row>
    <row r="230" spans="1:33" ht="63" customHeight="1" x14ac:dyDescent="0.3">
      <c r="A230" s="7" t="s">
        <v>36</v>
      </c>
      <c r="B230" s="6" t="s">
        <v>212</v>
      </c>
      <c r="C230" s="6" t="s">
        <v>213</v>
      </c>
      <c r="D230" s="6" t="s">
        <v>261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 t="s">
        <v>37</v>
      </c>
      <c r="T230" s="7" t="s">
        <v>36</v>
      </c>
      <c r="U230" s="8"/>
      <c r="V230" s="8"/>
      <c r="W230" s="8"/>
      <c r="X230" s="8"/>
      <c r="Y230" s="8"/>
      <c r="Z230" s="8">
        <v>538.98</v>
      </c>
      <c r="AA230" s="8"/>
      <c r="AB230" s="8"/>
      <c r="AC230" s="8"/>
      <c r="AD230" s="8"/>
      <c r="AE230" s="8">
        <v>538.97</v>
      </c>
      <c r="AF230" s="18">
        <v>538.15</v>
      </c>
      <c r="AG230" s="23">
        <f t="shared" si="3"/>
        <v>99.847857951277419</v>
      </c>
    </row>
    <row r="231" spans="1:33" ht="51.45" customHeight="1" x14ac:dyDescent="0.3">
      <c r="A231" s="7" t="s">
        <v>262</v>
      </c>
      <c r="B231" s="6" t="s">
        <v>263</v>
      </c>
      <c r="C231" s="6" t="s">
        <v>264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7" t="s">
        <v>262</v>
      </c>
      <c r="U231" s="8">
        <v>131.30000000000001</v>
      </c>
      <c r="V231" s="8"/>
      <c r="W231" s="8">
        <v>111.6</v>
      </c>
      <c r="X231" s="8">
        <v>19.7</v>
      </c>
      <c r="Y231" s="8"/>
      <c r="Z231" s="8">
        <v>1963.85</v>
      </c>
      <c r="AA231" s="8"/>
      <c r="AB231" s="8">
        <v>1963.85</v>
      </c>
      <c r="AC231" s="8"/>
      <c r="AD231" s="8"/>
      <c r="AE231" s="8">
        <v>2095.15</v>
      </c>
      <c r="AF231" s="16">
        <v>2088.23</v>
      </c>
      <c r="AG231" s="23">
        <f t="shared" si="3"/>
        <v>99.669713385676445</v>
      </c>
    </row>
    <row r="232" spans="1:33" ht="68.400000000000006" customHeight="1" x14ac:dyDescent="0.3">
      <c r="A232" s="7" t="s">
        <v>97</v>
      </c>
      <c r="B232" s="6" t="s">
        <v>263</v>
      </c>
      <c r="C232" s="6" t="s">
        <v>264</v>
      </c>
      <c r="D232" s="6" t="s">
        <v>98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7" t="s">
        <v>97</v>
      </c>
      <c r="U232" s="8">
        <v>131.30000000000001</v>
      </c>
      <c r="V232" s="8"/>
      <c r="W232" s="8">
        <v>111.6</v>
      </c>
      <c r="X232" s="8">
        <v>19.7</v>
      </c>
      <c r="Y232" s="8"/>
      <c r="Z232" s="8">
        <v>1963.85</v>
      </c>
      <c r="AA232" s="8"/>
      <c r="AB232" s="8">
        <v>1963.85</v>
      </c>
      <c r="AC232" s="8"/>
      <c r="AD232" s="8"/>
      <c r="AE232" s="8">
        <v>2095.15</v>
      </c>
      <c r="AF232" s="16">
        <v>2088.23</v>
      </c>
      <c r="AG232" s="23">
        <f t="shared" si="3"/>
        <v>99.669713385676445</v>
      </c>
    </row>
    <row r="233" spans="1:33" ht="34.200000000000003" customHeight="1" x14ac:dyDescent="0.3">
      <c r="A233" s="7" t="s">
        <v>99</v>
      </c>
      <c r="B233" s="6" t="s">
        <v>263</v>
      </c>
      <c r="C233" s="6" t="s">
        <v>264</v>
      </c>
      <c r="D233" s="6" t="s">
        <v>100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7" t="s">
        <v>99</v>
      </c>
      <c r="U233" s="8">
        <v>131.30000000000001</v>
      </c>
      <c r="V233" s="8"/>
      <c r="W233" s="8">
        <v>111.6</v>
      </c>
      <c r="X233" s="8">
        <v>19.7</v>
      </c>
      <c r="Y233" s="8"/>
      <c r="Z233" s="8">
        <v>1963.85</v>
      </c>
      <c r="AA233" s="8"/>
      <c r="AB233" s="8">
        <v>1963.85</v>
      </c>
      <c r="AC233" s="8"/>
      <c r="AD233" s="8"/>
      <c r="AE233" s="8">
        <v>2095.15</v>
      </c>
      <c r="AF233" s="16">
        <v>2088.23</v>
      </c>
      <c r="AG233" s="23">
        <f t="shared" si="3"/>
        <v>99.669713385676445</v>
      </c>
    </row>
    <row r="234" spans="1:33" ht="85.5" customHeight="1" x14ac:dyDescent="0.3">
      <c r="A234" s="7" t="s">
        <v>265</v>
      </c>
      <c r="B234" s="6" t="s">
        <v>263</v>
      </c>
      <c r="C234" s="6" t="s">
        <v>264</v>
      </c>
      <c r="D234" s="6" t="s">
        <v>266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7" t="s">
        <v>265</v>
      </c>
      <c r="U234" s="8"/>
      <c r="V234" s="8"/>
      <c r="W234" s="8"/>
      <c r="X234" s="8"/>
      <c r="Y234" s="8"/>
      <c r="Z234" s="8">
        <v>1963.85</v>
      </c>
      <c r="AA234" s="8"/>
      <c r="AB234" s="8">
        <v>1963.85</v>
      </c>
      <c r="AC234" s="8"/>
      <c r="AD234" s="8"/>
      <c r="AE234" s="8">
        <v>1963.85</v>
      </c>
      <c r="AF234" s="16">
        <v>1956.93</v>
      </c>
      <c r="AG234" s="23">
        <f t="shared" si="3"/>
        <v>99.64763092904245</v>
      </c>
    </row>
    <row r="235" spans="1:33" ht="102.6" customHeight="1" x14ac:dyDescent="0.3">
      <c r="A235" s="7" t="s">
        <v>267</v>
      </c>
      <c r="B235" s="6" t="s">
        <v>263</v>
      </c>
      <c r="C235" s="6" t="s">
        <v>264</v>
      </c>
      <c r="D235" s="6" t="s">
        <v>268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7" t="s">
        <v>267</v>
      </c>
      <c r="U235" s="8"/>
      <c r="V235" s="8"/>
      <c r="W235" s="8"/>
      <c r="X235" s="8"/>
      <c r="Y235" s="8"/>
      <c r="Z235" s="8">
        <v>1963.85</v>
      </c>
      <c r="AA235" s="8"/>
      <c r="AB235" s="8">
        <v>1963.85</v>
      </c>
      <c r="AC235" s="8"/>
      <c r="AD235" s="8"/>
      <c r="AE235" s="8">
        <v>1963.85</v>
      </c>
      <c r="AF235" s="16">
        <v>1956.93</v>
      </c>
      <c r="AG235" s="23">
        <f t="shared" si="3"/>
        <v>99.64763092904245</v>
      </c>
    </row>
    <row r="236" spans="1:33" ht="51.45" customHeight="1" x14ac:dyDescent="0.3">
      <c r="A236" s="7" t="s">
        <v>36</v>
      </c>
      <c r="B236" s="6" t="s">
        <v>263</v>
      </c>
      <c r="C236" s="6" t="s">
        <v>264</v>
      </c>
      <c r="D236" s="6" t="s">
        <v>268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 t="s">
        <v>37</v>
      </c>
      <c r="T236" s="7" t="s">
        <v>36</v>
      </c>
      <c r="U236" s="8"/>
      <c r="V236" s="8"/>
      <c r="W236" s="8"/>
      <c r="X236" s="8"/>
      <c r="Y236" s="8"/>
      <c r="Z236" s="8">
        <v>1963.85</v>
      </c>
      <c r="AA236" s="8"/>
      <c r="AB236" s="8">
        <v>1963.85</v>
      </c>
      <c r="AC236" s="8"/>
      <c r="AD236" s="8"/>
      <c r="AE236" s="8">
        <v>1963.85</v>
      </c>
      <c r="AF236" s="18">
        <v>1956.93</v>
      </c>
      <c r="AG236" s="23">
        <f t="shared" si="3"/>
        <v>99.64763092904245</v>
      </c>
    </row>
    <row r="237" spans="1:33" ht="51.45" customHeight="1" x14ac:dyDescent="0.3">
      <c r="A237" s="7" t="s">
        <v>269</v>
      </c>
      <c r="B237" s="6" t="s">
        <v>263</v>
      </c>
      <c r="C237" s="6" t="s">
        <v>264</v>
      </c>
      <c r="D237" s="6" t="s">
        <v>270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7" t="s">
        <v>269</v>
      </c>
      <c r="U237" s="8">
        <v>131.30000000000001</v>
      </c>
      <c r="V237" s="8"/>
      <c r="W237" s="8">
        <v>111.6</v>
      </c>
      <c r="X237" s="8">
        <v>19.7</v>
      </c>
      <c r="Y237" s="8"/>
      <c r="Z237" s="8"/>
      <c r="AA237" s="8"/>
      <c r="AB237" s="8"/>
      <c r="AC237" s="8"/>
      <c r="AD237" s="8"/>
      <c r="AE237" s="8">
        <v>131.30000000000001</v>
      </c>
      <c r="AF237" s="16">
        <v>131.30000000000001</v>
      </c>
      <c r="AG237" s="23">
        <f t="shared" si="3"/>
        <v>100</v>
      </c>
    </row>
    <row r="238" spans="1:33" ht="85.5" customHeight="1" x14ac:dyDescent="0.3">
      <c r="A238" s="7" t="s">
        <v>271</v>
      </c>
      <c r="B238" s="6" t="s">
        <v>263</v>
      </c>
      <c r="C238" s="6" t="s">
        <v>264</v>
      </c>
      <c r="D238" s="6" t="s">
        <v>272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7" t="s">
        <v>271</v>
      </c>
      <c r="U238" s="8">
        <v>131.30000000000001</v>
      </c>
      <c r="V238" s="8"/>
      <c r="W238" s="8">
        <v>111.6</v>
      </c>
      <c r="X238" s="8">
        <v>19.7</v>
      </c>
      <c r="Y238" s="8"/>
      <c r="Z238" s="8"/>
      <c r="AA238" s="8"/>
      <c r="AB238" s="8"/>
      <c r="AC238" s="8"/>
      <c r="AD238" s="8"/>
      <c r="AE238" s="8">
        <v>131.30000000000001</v>
      </c>
      <c r="AF238" s="16">
        <v>131.30000000000001</v>
      </c>
      <c r="AG238" s="23">
        <f t="shared" si="3"/>
        <v>100</v>
      </c>
    </row>
    <row r="239" spans="1:33" ht="119.7" customHeight="1" x14ac:dyDescent="0.3">
      <c r="A239" s="7" t="s">
        <v>23</v>
      </c>
      <c r="B239" s="6" t="s">
        <v>263</v>
      </c>
      <c r="C239" s="6" t="s">
        <v>264</v>
      </c>
      <c r="D239" s="6" t="s">
        <v>272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 t="s">
        <v>24</v>
      </c>
      <c r="T239" s="7" t="s">
        <v>23</v>
      </c>
      <c r="U239" s="8"/>
      <c r="V239" s="8"/>
      <c r="W239" s="8"/>
      <c r="X239" s="8"/>
      <c r="Y239" s="8"/>
      <c r="Z239" s="8">
        <v>131.30000000000001</v>
      </c>
      <c r="AA239" s="8"/>
      <c r="AB239" s="8">
        <v>111.6</v>
      </c>
      <c r="AC239" s="8">
        <v>19.7</v>
      </c>
      <c r="AD239" s="8"/>
      <c r="AE239" s="8">
        <v>131.30000000000001</v>
      </c>
      <c r="AF239" s="18">
        <v>131.30000000000001</v>
      </c>
      <c r="AG239" s="23">
        <f t="shared" si="3"/>
        <v>100</v>
      </c>
    </row>
    <row r="240" spans="1:33" ht="17.100000000000001" customHeight="1" x14ac:dyDescent="0.3">
      <c r="A240" s="7" t="s">
        <v>273</v>
      </c>
      <c r="B240" s="6" t="s">
        <v>274</v>
      </c>
      <c r="C240" s="6" t="s">
        <v>15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7" t="s">
        <v>273</v>
      </c>
      <c r="U240" s="8">
        <v>119220.63</v>
      </c>
      <c r="V240" s="8"/>
      <c r="W240" s="8">
        <v>54591.58</v>
      </c>
      <c r="X240" s="8">
        <v>10860.95</v>
      </c>
      <c r="Y240" s="8"/>
      <c r="Z240" s="8">
        <v>48920.78</v>
      </c>
      <c r="AA240" s="8">
        <v>3010.08</v>
      </c>
      <c r="AB240" s="8">
        <v>44674.16</v>
      </c>
      <c r="AC240" s="8">
        <v>797.77</v>
      </c>
      <c r="AD240" s="8"/>
      <c r="AE240" s="8">
        <v>168141.41</v>
      </c>
      <c r="AF240" s="17">
        <f>AF241+AF252+AF266+AF260+AF272+AF295</f>
        <v>166952.11000000002</v>
      </c>
      <c r="AG240" s="23">
        <f t="shared" si="3"/>
        <v>99.292678704193108</v>
      </c>
    </row>
    <row r="241" spans="1:33" ht="17.100000000000001" customHeight="1" x14ac:dyDescent="0.3">
      <c r="A241" s="7" t="s">
        <v>275</v>
      </c>
      <c r="B241" s="6" t="s">
        <v>276</v>
      </c>
      <c r="C241" s="6" t="s">
        <v>277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7" t="s">
        <v>275</v>
      </c>
      <c r="U241" s="8">
        <v>4006.1</v>
      </c>
      <c r="V241" s="8"/>
      <c r="W241" s="8"/>
      <c r="X241" s="8"/>
      <c r="Y241" s="8"/>
      <c r="Z241" s="8">
        <v>208.45</v>
      </c>
      <c r="AA241" s="8"/>
      <c r="AB241" s="8"/>
      <c r="AC241" s="8"/>
      <c r="AD241" s="8"/>
      <c r="AE241" s="8">
        <v>4214.55</v>
      </c>
      <c r="AF241" s="16">
        <v>4148.8</v>
      </c>
      <c r="AG241" s="23">
        <f t="shared" si="3"/>
        <v>98.43992834347678</v>
      </c>
    </row>
    <row r="242" spans="1:33" ht="68.400000000000006" customHeight="1" x14ac:dyDescent="0.3">
      <c r="A242" s="7" t="s">
        <v>278</v>
      </c>
      <c r="B242" s="6" t="s">
        <v>276</v>
      </c>
      <c r="C242" s="6" t="s">
        <v>277</v>
      </c>
      <c r="D242" s="6" t="s">
        <v>279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7" t="s">
        <v>278</v>
      </c>
      <c r="U242" s="8">
        <v>4006.1</v>
      </c>
      <c r="V242" s="8"/>
      <c r="W242" s="8"/>
      <c r="X242" s="8"/>
      <c r="Y242" s="8"/>
      <c r="Z242" s="8">
        <v>123.1</v>
      </c>
      <c r="AA242" s="8"/>
      <c r="AB242" s="8"/>
      <c r="AC242" s="8"/>
      <c r="AD242" s="8"/>
      <c r="AE242" s="8">
        <v>4129.2</v>
      </c>
      <c r="AF242" s="16">
        <v>4063.45</v>
      </c>
      <c r="AG242" s="23">
        <f t="shared" si="3"/>
        <v>98.407681875423805</v>
      </c>
    </row>
    <row r="243" spans="1:33" ht="51.45" customHeight="1" x14ac:dyDescent="0.3">
      <c r="A243" s="7" t="s">
        <v>280</v>
      </c>
      <c r="B243" s="6" t="s">
        <v>276</v>
      </c>
      <c r="C243" s="6" t="s">
        <v>277</v>
      </c>
      <c r="D243" s="6" t="s">
        <v>281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7" t="s">
        <v>280</v>
      </c>
      <c r="U243" s="8">
        <v>4006.1</v>
      </c>
      <c r="V243" s="8"/>
      <c r="W243" s="8"/>
      <c r="X243" s="8"/>
      <c r="Y243" s="8"/>
      <c r="Z243" s="8">
        <v>123.1</v>
      </c>
      <c r="AA243" s="8"/>
      <c r="AB243" s="8"/>
      <c r="AC243" s="8"/>
      <c r="AD243" s="8"/>
      <c r="AE243" s="8">
        <v>4129.2</v>
      </c>
      <c r="AF243" s="16">
        <v>4063.45</v>
      </c>
      <c r="AG243" s="23">
        <f t="shared" si="3"/>
        <v>98.407681875423805</v>
      </c>
    </row>
    <row r="244" spans="1:33" ht="85.5" customHeight="1" x14ac:dyDescent="0.3">
      <c r="A244" s="7" t="s">
        <v>282</v>
      </c>
      <c r="B244" s="6" t="s">
        <v>276</v>
      </c>
      <c r="C244" s="6" t="s">
        <v>277</v>
      </c>
      <c r="D244" s="6" t="s">
        <v>283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7" t="s">
        <v>282</v>
      </c>
      <c r="U244" s="8">
        <v>4006.1</v>
      </c>
      <c r="V244" s="8"/>
      <c r="W244" s="8"/>
      <c r="X244" s="8"/>
      <c r="Y244" s="8"/>
      <c r="Z244" s="8">
        <v>123.1</v>
      </c>
      <c r="AA244" s="8"/>
      <c r="AB244" s="8"/>
      <c r="AC244" s="8"/>
      <c r="AD244" s="8"/>
      <c r="AE244" s="8">
        <v>4129.2</v>
      </c>
      <c r="AF244" s="16">
        <v>4063.45</v>
      </c>
      <c r="AG244" s="23">
        <f t="shared" si="3"/>
        <v>98.407681875423805</v>
      </c>
    </row>
    <row r="245" spans="1:33" ht="34.200000000000003" customHeight="1" x14ac:dyDescent="0.3">
      <c r="A245" s="7" t="s">
        <v>34</v>
      </c>
      <c r="B245" s="6" t="s">
        <v>276</v>
      </c>
      <c r="C245" s="6" t="s">
        <v>277</v>
      </c>
      <c r="D245" s="6" t="s">
        <v>284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7" t="s">
        <v>34</v>
      </c>
      <c r="U245" s="8">
        <v>4006.1</v>
      </c>
      <c r="V245" s="8"/>
      <c r="W245" s="8"/>
      <c r="X245" s="8"/>
      <c r="Y245" s="8"/>
      <c r="Z245" s="8">
        <v>123.1</v>
      </c>
      <c r="AA245" s="8"/>
      <c r="AB245" s="8"/>
      <c r="AC245" s="8"/>
      <c r="AD245" s="8"/>
      <c r="AE245" s="8">
        <v>4129.2</v>
      </c>
      <c r="AF245" s="16">
        <v>4063.45</v>
      </c>
      <c r="AG245" s="23">
        <f t="shared" si="3"/>
        <v>98.407681875423805</v>
      </c>
    </row>
    <row r="246" spans="1:33" ht="119.7" customHeight="1" x14ac:dyDescent="0.3">
      <c r="A246" s="7" t="s">
        <v>23</v>
      </c>
      <c r="B246" s="6" t="s">
        <v>276</v>
      </c>
      <c r="C246" s="6" t="s">
        <v>277</v>
      </c>
      <c r="D246" s="6" t="s">
        <v>284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 t="s">
        <v>24</v>
      </c>
      <c r="T246" s="7" t="s">
        <v>23</v>
      </c>
      <c r="U246" s="8">
        <v>3906.1</v>
      </c>
      <c r="V246" s="8"/>
      <c r="W246" s="8"/>
      <c r="X246" s="8"/>
      <c r="Y246" s="8"/>
      <c r="Z246" s="8">
        <v>48.48</v>
      </c>
      <c r="AA246" s="8"/>
      <c r="AB246" s="8"/>
      <c r="AC246" s="8"/>
      <c r="AD246" s="8"/>
      <c r="AE246" s="8">
        <v>3904.58</v>
      </c>
      <c r="AF246" s="17">
        <v>3838.83</v>
      </c>
      <c r="AG246" s="23">
        <f t="shared" si="3"/>
        <v>98.31608009056032</v>
      </c>
    </row>
    <row r="247" spans="1:33" ht="51.45" customHeight="1" x14ac:dyDescent="0.3">
      <c r="A247" s="7" t="s">
        <v>36</v>
      </c>
      <c r="B247" s="6" t="s">
        <v>276</v>
      </c>
      <c r="C247" s="6" t="s">
        <v>277</v>
      </c>
      <c r="D247" s="6" t="s">
        <v>284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 t="s">
        <v>37</v>
      </c>
      <c r="T247" s="7" t="s">
        <v>36</v>
      </c>
      <c r="U247" s="8">
        <v>100</v>
      </c>
      <c r="V247" s="8"/>
      <c r="W247" s="8"/>
      <c r="X247" s="8"/>
      <c r="Y247" s="8"/>
      <c r="Z247" s="8">
        <v>-28.38</v>
      </c>
      <c r="AA247" s="8"/>
      <c r="AB247" s="8"/>
      <c r="AC247" s="8"/>
      <c r="AD247" s="8"/>
      <c r="AE247" s="8">
        <v>71.62</v>
      </c>
      <c r="AF247" s="17">
        <v>71.62</v>
      </c>
      <c r="AG247" s="23">
        <f t="shared" si="3"/>
        <v>100</v>
      </c>
    </row>
    <row r="248" spans="1:33" ht="34.200000000000003" customHeight="1" x14ac:dyDescent="0.3">
      <c r="A248" s="7" t="s">
        <v>41</v>
      </c>
      <c r="B248" s="6" t="s">
        <v>276</v>
      </c>
      <c r="C248" s="6" t="s">
        <v>277</v>
      </c>
      <c r="D248" s="6" t="s">
        <v>284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 t="s">
        <v>42</v>
      </c>
      <c r="T248" s="7" t="s">
        <v>41</v>
      </c>
      <c r="U248" s="8"/>
      <c r="V248" s="8"/>
      <c r="W248" s="8"/>
      <c r="X248" s="8"/>
      <c r="Y248" s="8"/>
      <c r="Z248" s="8">
        <v>103</v>
      </c>
      <c r="AA248" s="8"/>
      <c r="AB248" s="8"/>
      <c r="AC248" s="8"/>
      <c r="AD248" s="8"/>
      <c r="AE248" s="8">
        <v>153</v>
      </c>
      <c r="AF248" s="17">
        <v>153</v>
      </c>
      <c r="AG248" s="23">
        <f t="shared" si="3"/>
        <v>100</v>
      </c>
    </row>
    <row r="249" spans="1:33" ht="68.400000000000006" customHeight="1" x14ac:dyDescent="0.3">
      <c r="A249" s="7" t="s">
        <v>19</v>
      </c>
      <c r="B249" s="6" t="s">
        <v>276</v>
      </c>
      <c r="C249" s="6" t="s">
        <v>277</v>
      </c>
      <c r="D249" s="6" t="s">
        <v>20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7" t="s">
        <v>19</v>
      </c>
      <c r="U249" s="8"/>
      <c r="V249" s="8"/>
      <c r="W249" s="8"/>
      <c r="X249" s="8"/>
      <c r="Y249" s="8"/>
      <c r="Z249" s="8">
        <v>85.35</v>
      </c>
      <c r="AA249" s="8"/>
      <c r="AB249" s="8"/>
      <c r="AC249" s="8"/>
      <c r="AD249" s="8"/>
      <c r="AE249" s="8">
        <v>85.35</v>
      </c>
      <c r="AF249" s="8">
        <v>85.35</v>
      </c>
      <c r="AG249" s="23">
        <f t="shared" si="3"/>
        <v>100</v>
      </c>
    </row>
    <row r="250" spans="1:33" ht="51.45" customHeight="1" x14ac:dyDescent="0.3">
      <c r="A250" s="7" t="s">
        <v>27</v>
      </c>
      <c r="B250" s="6" t="s">
        <v>276</v>
      </c>
      <c r="C250" s="6" t="s">
        <v>277</v>
      </c>
      <c r="D250" s="6" t="s">
        <v>28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7" t="s">
        <v>27</v>
      </c>
      <c r="U250" s="8"/>
      <c r="V250" s="8"/>
      <c r="W250" s="8"/>
      <c r="X250" s="8"/>
      <c r="Y250" s="8"/>
      <c r="Z250" s="8">
        <v>85.35</v>
      </c>
      <c r="AA250" s="8"/>
      <c r="AB250" s="8"/>
      <c r="AC250" s="8"/>
      <c r="AD250" s="8"/>
      <c r="AE250" s="8">
        <v>85.35</v>
      </c>
      <c r="AF250" s="8">
        <v>85.35</v>
      </c>
      <c r="AG250" s="23">
        <f t="shared" si="3"/>
        <v>100</v>
      </c>
    </row>
    <row r="251" spans="1:33" ht="119.7" customHeight="1" x14ac:dyDescent="0.3">
      <c r="A251" s="7" t="s">
        <v>23</v>
      </c>
      <c r="B251" s="6" t="s">
        <v>276</v>
      </c>
      <c r="C251" s="6" t="s">
        <v>277</v>
      </c>
      <c r="D251" s="6" t="s">
        <v>28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 t="s">
        <v>24</v>
      </c>
      <c r="T251" s="7" t="s">
        <v>23</v>
      </c>
      <c r="U251" s="8"/>
      <c r="V251" s="8"/>
      <c r="W251" s="8"/>
      <c r="X251" s="8"/>
      <c r="Y251" s="8"/>
      <c r="Z251" s="8">
        <v>85.35</v>
      </c>
      <c r="AA251" s="8"/>
      <c r="AB251" s="8"/>
      <c r="AC251" s="8"/>
      <c r="AD251" s="8"/>
      <c r="AE251" s="8">
        <v>85.35</v>
      </c>
      <c r="AF251" s="8">
        <v>85.35</v>
      </c>
      <c r="AG251" s="23">
        <f t="shared" si="3"/>
        <v>100</v>
      </c>
    </row>
    <row r="252" spans="1:33" ht="17.100000000000001" customHeight="1" x14ac:dyDescent="0.3">
      <c r="A252" s="7" t="s">
        <v>285</v>
      </c>
      <c r="B252" s="6" t="s">
        <v>286</v>
      </c>
      <c r="C252" s="6" t="s">
        <v>63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7" t="s">
        <v>285</v>
      </c>
      <c r="U252" s="8">
        <v>541.70000000000005</v>
      </c>
      <c r="V252" s="8"/>
      <c r="W252" s="8">
        <v>541.70000000000005</v>
      </c>
      <c r="X252" s="8"/>
      <c r="Y252" s="8"/>
      <c r="Z252" s="8">
        <v>49.5</v>
      </c>
      <c r="AA252" s="8"/>
      <c r="AB252" s="8"/>
      <c r="AC252" s="8"/>
      <c r="AD252" s="8"/>
      <c r="AE252" s="8">
        <v>591.20000000000005</v>
      </c>
      <c r="AF252" s="16">
        <v>49.5</v>
      </c>
      <c r="AG252" s="23">
        <f t="shared" si="3"/>
        <v>8.3728010825439778</v>
      </c>
    </row>
    <row r="253" spans="1:33" ht="85.5" customHeight="1" x14ac:dyDescent="0.3">
      <c r="A253" s="7" t="s">
        <v>287</v>
      </c>
      <c r="B253" s="6" t="s">
        <v>286</v>
      </c>
      <c r="C253" s="6" t="s">
        <v>63</v>
      </c>
      <c r="D253" s="6" t="s">
        <v>288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7" t="s">
        <v>287</v>
      </c>
      <c r="U253" s="8">
        <v>541.70000000000005</v>
      </c>
      <c r="V253" s="8"/>
      <c r="W253" s="8">
        <v>541.70000000000005</v>
      </c>
      <c r="X253" s="8"/>
      <c r="Y253" s="8"/>
      <c r="Z253" s="8">
        <v>49.5</v>
      </c>
      <c r="AA253" s="8"/>
      <c r="AB253" s="8"/>
      <c r="AC253" s="8"/>
      <c r="AD253" s="8"/>
      <c r="AE253" s="8">
        <v>591.20000000000005</v>
      </c>
      <c r="AF253" s="16">
        <v>49.5</v>
      </c>
      <c r="AG253" s="23">
        <f t="shared" si="3"/>
        <v>8.3728010825439778</v>
      </c>
    </row>
    <row r="254" spans="1:33" ht="51.45" customHeight="1" x14ac:dyDescent="0.3">
      <c r="A254" s="7" t="s">
        <v>289</v>
      </c>
      <c r="B254" s="6" t="s">
        <v>286</v>
      </c>
      <c r="C254" s="6" t="s">
        <v>63</v>
      </c>
      <c r="D254" s="6" t="s">
        <v>290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7" t="s">
        <v>289</v>
      </c>
      <c r="U254" s="8">
        <v>541.70000000000005</v>
      </c>
      <c r="V254" s="8"/>
      <c r="W254" s="8">
        <v>541.70000000000005</v>
      </c>
      <c r="X254" s="8"/>
      <c r="Y254" s="8"/>
      <c r="Z254" s="8">
        <v>49.5</v>
      </c>
      <c r="AA254" s="8"/>
      <c r="AB254" s="8"/>
      <c r="AC254" s="8"/>
      <c r="AD254" s="8"/>
      <c r="AE254" s="8">
        <v>591.20000000000005</v>
      </c>
      <c r="AF254" s="16">
        <v>49.5</v>
      </c>
      <c r="AG254" s="23">
        <f t="shared" si="3"/>
        <v>8.3728010825439778</v>
      </c>
    </row>
    <row r="255" spans="1:33" ht="34.200000000000003" customHeight="1" x14ac:dyDescent="0.3">
      <c r="A255" s="7" t="s">
        <v>291</v>
      </c>
      <c r="B255" s="6" t="s">
        <v>286</v>
      </c>
      <c r="C255" s="6" t="s">
        <v>63</v>
      </c>
      <c r="D255" s="6" t="s">
        <v>292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7" t="s">
        <v>291</v>
      </c>
      <c r="U255" s="8">
        <v>541.70000000000005</v>
      </c>
      <c r="V255" s="8"/>
      <c r="W255" s="8">
        <v>541.70000000000005</v>
      </c>
      <c r="X255" s="8"/>
      <c r="Y255" s="8"/>
      <c r="Z255" s="8">
        <v>49.5</v>
      </c>
      <c r="AA255" s="8"/>
      <c r="AB255" s="8"/>
      <c r="AC255" s="8"/>
      <c r="AD255" s="8"/>
      <c r="AE255" s="8">
        <v>591.20000000000005</v>
      </c>
      <c r="AF255" s="16">
        <v>49.5</v>
      </c>
      <c r="AG255" s="23">
        <f t="shared" si="3"/>
        <v>8.3728010825439778</v>
      </c>
    </row>
    <row r="256" spans="1:33" ht="68.400000000000006" customHeight="1" x14ac:dyDescent="0.3">
      <c r="A256" s="7" t="s">
        <v>293</v>
      </c>
      <c r="B256" s="6" t="s">
        <v>286</v>
      </c>
      <c r="C256" s="6" t="s">
        <v>63</v>
      </c>
      <c r="D256" s="6" t="s">
        <v>294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7" t="s">
        <v>293</v>
      </c>
      <c r="U256" s="8"/>
      <c r="V256" s="8"/>
      <c r="W256" s="8"/>
      <c r="X256" s="8"/>
      <c r="Y256" s="8"/>
      <c r="Z256" s="8">
        <v>49.5</v>
      </c>
      <c r="AA256" s="8"/>
      <c r="AB256" s="8"/>
      <c r="AC256" s="8"/>
      <c r="AD256" s="8"/>
      <c r="AE256" s="8">
        <v>49.5</v>
      </c>
      <c r="AF256" s="16">
        <v>49.5</v>
      </c>
      <c r="AG256" s="23">
        <f t="shared" si="3"/>
        <v>100</v>
      </c>
    </row>
    <row r="257" spans="1:33" ht="68.400000000000006" customHeight="1" x14ac:dyDescent="0.3">
      <c r="A257" s="7" t="s">
        <v>125</v>
      </c>
      <c r="B257" s="6" t="s">
        <v>286</v>
      </c>
      <c r="C257" s="6" t="s">
        <v>63</v>
      </c>
      <c r="D257" s="6" t="s">
        <v>294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 t="s">
        <v>126</v>
      </c>
      <c r="T257" s="7" t="s">
        <v>125</v>
      </c>
      <c r="U257" s="8"/>
      <c r="V257" s="8"/>
      <c r="W257" s="8"/>
      <c r="X257" s="8"/>
      <c r="Y257" s="8"/>
      <c r="Z257" s="8">
        <v>49.5</v>
      </c>
      <c r="AA257" s="8"/>
      <c r="AB257" s="8"/>
      <c r="AC257" s="8"/>
      <c r="AD257" s="8"/>
      <c r="AE257" s="8">
        <v>49.5</v>
      </c>
      <c r="AF257" s="18">
        <v>49.5</v>
      </c>
      <c r="AG257" s="23">
        <f t="shared" si="3"/>
        <v>100</v>
      </c>
    </row>
    <row r="258" spans="1:33" ht="68.400000000000006" customHeight="1" x14ac:dyDescent="0.3">
      <c r="A258" s="7" t="s">
        <v>295</v>
      </c>
      <c r="B258" s="6" t="s">
        <v>286</v>
      </c>
      <c r="C258" s="6" t="s">
        <v>63</v>
      </c>
      <c r="D258" s="6" t="s">
        <v>296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7" t="s">
        <v>295</v>
      </c>
      <c r="U258" s="8">
        <v>541.70000000000005</v>
      </c>
      <c r="V258" s="8"/>
      <c r="W258" s="8">
        <v>541.70000000000005</v>
      </c>
      <c r="X258" s="8"/>
      <c r="Y258" s="8"/>
      <c r="Z258" s="8"/>
      <c r="AA258" s="8"/>
      <c r="AB258" s="8"/>
      <c r="AC258" s="8"/>
      <c r="AD258" s="8"/>
      <c r="AE258" s="8">
        <v>541.70000000000005</v>
      </c>
      <c r="AF258" s="17">
        <v>0</v>
      </c>
      <c r="AG258" s="23">
        <f t="shared" si="3"/>
        <v>0</v>
      </c>
    </row>
    <row r="259" spans="1:33" ht="51.45" customHeight="1" x14ac:dyDescent="0.3">
      <c r="A259" s="7" t="s">
        <v>36</v>
      </c>
      <c r="B259" s="6" t="s">
        <v>286</v>
      </c>
      <c r="C259" s="6" t="s">
        <v>63</v>
      </c>
      <c r="D259" s="6" t="s">
        <v>296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 t="s">
        <v>37</v>
      </c>
      <c r="T259" s="7" t="s">
        <v>36</v>
      </c>
      <c r="U259" s="8">
        <v>541.70000000000005</v>
      </c>
      <c r="V259" s="8"/>
      <c r="W259" s="8">
        <v>541.70000000000005</v>
      </c>
      <c r="X259" s="8"/>
      <c r="Y259" s="8"/>
      <c r="Z259" s="8"/>
      <c r="AA259" s="8"/>
      <c r="AB259" s="8"/>
      <c r="AC259" s="8"/>
      <c r="AD259" s="8"/>
      <c r="AE259" s="8">
        <v>541.70000000000005</v>
      </c>
      <c r="AF259" s="17">
        <v>0</v>
      </c>
      <c r="AG259" s="23">
        <f t="shared" si="3"/>
        <v>0</v>
      </c>
    </row>
    <row r="260" spans="1:33" ht="17.100000000000001" customHeight="1" x14ac:dyDescent="0.3">
      <c r="A260" s="7" t="s">
        <v>297</v>
      </c>
      <c r="B260" s="6" t="s">
        <v>298</v>
      </c>
      <c r="C260" s="6" t="s">
        <v>68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7" t="s">
        <v>297</v>
      </c>
      <c r="U260" s="8">
        <v>4617.3999999999996</v>
      </c>
      <c r="V260" s="8"/>
      <c r="W260" s="8"/>
      <c r="X260" s="8">
        <v>1855.4</v>
      </c>
      <c r="Y260" s="8"/>
      <c r="Z260" s="8">
        <v>-1454.59</v>
      </c>
      <c r="AA260" s="8"/>
      <c r="AB260" s="8"/>
      <c r="AC260" s="8">
        <v>-1855.4</v>
      </c>
      <c r="AD260" s="8"/>
      <c r="AE260" s="8">
        <v>3162.81</v>
      </c>
      <c r="AF260" s="16">
        <v>3162.81</v>
      </c>
      <c r="AG260" s="23">
        <f t="shared" si="3"/>
        <v>100</v>
      </c>
    </row>
    <row r="261" spans="1:33" ht="68.400000000000006" customHeight="1" x14ac:dyDescent="0.3">
      <c r="A261" s="7" t="s">
        <v>278</v>
      </c>
      <c r="B261" s="6" t="s">
        <v>298</v>
      </c>
      <c r="C261" s="6" t="s">
        <v>68</v>
      </c>
      <c r="D261" s="6" t="s">
        <v>279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7" t="s">
        <v>278</v>
      </c>
      <c r="U261" s="8">
        <v>4617.3999999999996</v>
      </c>
      <c r="V261" s="8"/>
      <c r="W261" s="8"/>
      <c r="X261" s="8">
        <v>1855.4</v>
      </c>
      <c r="Y261" s="8"/>
      <c r="Z261" s="8">
        <v>-1454.59</v>
      </c>
      <c r="AA261" s="8"/>
      <c r="AB261" s="8"/>
      <c r="AC261" s="8">
        <v>-1855.4</v>
      </c>
      <c r="AD261" s="8"/>
      <c r="AE261" s="8">
        <v>3162.81</v>
      </c>
      <c r="AF261" s="16">
        <v>3162.81</v>
      </c>
      <c r="AG261" s="23">
        <f t="shared" si="3"/>
        <v>100</v>
      </c>
    </row>
    <row r="262" spans="1:33" ht="68.400000000000006" customHeight="1" x14ac:dyDescent="0.3">
      <c r="A262" s="7" t="s">
        <v>299</v>
      </c>
      <c r="B262" s="6" t="s">
        <v>298</v>
      </c>
      <c r="C262" s="6" t="s">
        <v>68</v>
      </c>
      <c r="D262" s="6" t="s">
        <v>300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7" t="s">
        <v>299</v>
      </c>
      <c r="U262" s="8">
        <v>4617.3999999999996</v>
      </c>
      <c r="V262" s="8"/>
      <c r="W262" s="8"/>
      <c r="X262" s="8">
        <v>1855.4</v>
      </c>
      <c r="Y262" s="8"/>
      <c r="Z262" s="8">
        <v>-1454.59</v>
      </c>
      <c r="AA262" s="8"/>
      <c r="AB262" s="8"/>
      <c r="AC262" s="8">
        <v>-1855.4</v>
      </c>
      <c r="AD262" s="8"/>
      <c r="AE262" s="8">
        <v>3162.81</v>
      </c>
      <c r="AF262" s="16">
        <v>3162.81</v>
      </c>
      <c r="AG262" s="23">
        <f t="shared" si="3"/>
        <v>100</v>
      </c>
    </row>
    <row r="263" spans="1:33" ht="51.45" customHeight="1" x14ac:dyDescent="0.3">
      <c r="A263" s="7" t="s">
        <v>301</v>
      </c>
      <c r="B263" s="6" t="s">
        <v>298</v>
      </c>
      <c r="C263" s="6" t="s">
        <v>68</v>
      </c>
      <c r="D263" s="6" t="s">
        <v>302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7" t="s">
        <v>301</v>
      </c>
      <c r="U263" s="8">
        <v>4617.3999999999996</v>
      </c>
      <c r="V263" s="8"/>
      <c r="W263" s="8"/>
      <c r="X263" s="8">
        <v>1855.4</v>
      </c>
      <c r="Y263" s="8"/>
      <c r="Z263" s="8">
        <v>-1454.59</v>
      </c>
      <c r="AA263" s="8"/>
      <c r="AB263" s="8"/>
      <c r="AC263" s="8">
        <v>-1855.4</v>
      </c>
      <c r="AD263" s="8"/>
      <c r="AE263" s="8">
        <v>3162.81</v>
      </c>
      <c r="AF263" s="16">
        <v>3162.81</v>
      </c>
      <c r="AG263" s="23">
        <f t="shared" si="3"/>
        <v>100</v>
      </c>
    </row>
    <row r="264" spans="1:33" ht="51.45" customHeight="1" x14ac:dyDescent="0.3">
      <c r="A264" s="7" t="s">
        <v>303</v>
      </c>
      <c r="B264" s="6" t="s">
        <v>298</v>
      </c>
      <c r="C264" s="6" t="s">
        <v>68</v>
      </c>
      <c r="D264" s="6" t="s">
        <v>304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7" t="s">
        <v>303</v>
      </c>
      <c r="U264" s="8">
        <v>2762</v>
      </c>
      <c r="V264" s="8"/>
      <c r="W264" s="8"/>
      <c r="X264" s="8"/>
      <c r="Y264" s="8"/>
      <c r="Z264" s="8">
        <v>400.81</v>
      </c>
      <c r="AA264" s="8"/>
      <c r="AB264" s="8"/>
      <c r="AC264" s="8"/>
      <c r="AD264" s="8"/>
      <c r="AE264" s="8">
        <v>3162.81</v>
      </c>
      <c r="AF264" s="16">
        <v>3162.81</v>
      </c>
      <c r="AG264" s="23">
        <f t="shared" si="3"/>
        <v>100</v>
      </c>
    </row>
    <row r="265" spans="1:33" ht="51.45" customHeight="1" x14ac:dyDescent="0.3">
      <c r="A265" s="7" t="s">
        <v>36</v>
      </c>
      <c r="B265" s="6" t="s">
        <v>298</v>
      </c>
      <c r="C265" s="6" t="s">
        <v>68</v>
      </c>
      <c r="D265" s="6" t="s">
        <v>304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 t="s">
        <v>37</v>
      </c>
      <c r="T265" s="7" t="s">
        <v>36</v>
      </c>
      <c r="U265" s="8">
        <v>2762</v>
      </c>
      <c r="V265" s="8"/>
      <c r="W265" s="8"/>
      <c r="X265" s="8"/>
      <c r="Y265" s="8"/>
      <c r="Z265" s="8">
        <v>400.81</v>
      </c>
      <c r="AA265" s="8"/>
      <c r="AB265" s="8"/>
      <c r="AC265" s="8"/>
      <c r="AD265" s="8"/>
      <c r="AE265" s="8">
        <v>3162.81</v>
      </c>
      <c r="AF265" s="16">
        <v>3162.81</v>
      </c>
      <c r="AG265" s="23">
        <f t="shared" si="3"/>
        <v>100</v>
      </c>
    </row>
    <row r="266" spans="1:33" ht="17.100000000000001" customHeight="1" x14ac:dyDescent="0.3">
      <c r="A266" s="7" t="s">
        <v>305</v>
      </c>
      <c r="B266" s="6" t="s">
        <v>306</v>
      </c>
      <c r="C266" s="6" t="s">
        <v>307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7" t="s">
        <v>305</v>
      </c>
      <c r="U266" s="8">
        <v>3500</v>
      </c>
      <c r="V266" s="8"/>
      <c r="W266" s="8"/>
      <c r="X266" s="8"/>
      <c r="Y266" s="8"/>
      <c r="Z266" s="8">
        <v>-4.8</v>
      </c>
      <c r="AA266" s="8"/>
      <c r="AB266" s="8"/>
      <c r="AC266" s="8"/>
      <c r="AD266" s="8"/>
      <c r="AE266" s="8">
        <v>3495.2</v>
      </c>
      <c r="AF266" s="16">
        <v>3466.62</v>
      </c>
      <c r="AG266" s="23">
        <f t="shared" si="3"/>
        <v>99.182307164110782</v>
      </c>
    </row>
    <row r="267" spans="1:33" ht="85.5" customHeight="1" x14ac:dyDescent="0.3">
      <c r="A267" s="7" t="s">
        <v>287</v>
      </c>
      <c r="B267" s="6" t="s">
        <v>306</v>
      </c>
      <c r="C267" s="6" t="s">
        <v>307</v>
      </c>
      <c r="D267" s="6" t="s">
        <v>288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7" t="s">
        <v>287</v>
      </c>
      <c r="U267" s="8">
        <v>3500</v>
      </c>
      <c r="V267" s="8"/>
      <c r="W267" s="8"/>
      <c r="X267" s="8"/>
      <c r="Y267" s="8"/>
      <c r="Z267" s="8">
        <v>-4.8</v>
      </c>
      <c r="AA267" s="8"/>
      <c r="AB267" s="8"/>
      <c r="AC267" s="8"/>
      <c r="AD267" s="8"/>
      <c r="AE267" s="8">
        <v>3495.2</v>
      </c>
      <c r="AF267" s="16">
        <v>3466.62</v>
      </c>
      <c r="AG267" s="23">
        <f t="shared" si="3"/>
        <v>99.182307164110782</v>
      </c>
    </row>
    <row r="268" spans="1:33" ht="68.400000000000006" customHeight="1" x14ac:dyDescent="0.3">
      <c r="A268" s="7" t="s">
        <v>299</v>
      </c>
      <c r="B268" s="6" t="s">
        <v>306</v>
      </c>
      <c r="C268" s="6" t="s">
        <v>307</v>
      </c>
      <c r="D268" s="6" t="s">
        <v>308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7" t="s">
        <v>299</v>
      </c>
      <c r="U268" s="8">
        <v>3500</v>
      </c>
      <c r="V268" s="8"/>
      <c r="W268" s="8"/>
      <c r="X268" s="8"/>
      <c r="Y268" s="8"/>
      <c r="Z268" s="8">
        <v>-4.8</v>
      </c>
      <c r="AA268" s="8"/>
      <c r="AB268" s="8"/>
      <c r="AC268" s="8"/>
      <c r="AD268" s="8"/>
      <c r="AE268" s="8">
        <v>3495.2</v>
      </c>
      <c r="AF268" s="16">
        <v>3466.62</v>
      </c>
      <c r="AG268" s="23">
        <f t="shared" si="3"/>
        <v>99.182307164110782</v>
      </c>
    </row>
    <row r="269" spans="1:33" ht="51.45" customHeight="1" x14ac:dyDescent="0.3">
      <c r="A269" s="7" t="s">
        <v>309</v>
      </c>
      <c r="B269" s="6" t="s">
        <v>306</v>
      </c>
      <c r="C269" s="6" t="s">
        <v>307</v>
      </c>
      <c r="D269" s="6" t="s">
        <v>310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7" t="s">
        <v>309</v>
      </c>
      <c r="U269" s="8">
        <v>3500</v>
      </c>
      <c r="V269" s="8"/>
      <c r="W269" s="8"/>
      <c r="X269" s="8"/>
      <c r="Y269" s="8"/>
      <c r="Z269" s="8">
        <v>-4.8</v>
      </c>
      <c r="AA269" s="8"/>
      <c r="AB269" s="8"/>
      <c r="AC269" s="8"/>
      <c r="AD269" s="8"/>
      <c r="AE269" s="8">
        <v>3495.2</v>
      </c>
      <c r="AF269" s="16">
        <v>3466.62</v>
      </c>
      <c r="AG269" s="23">
        <f t="shared" si="3"/>
        <v>99.182307164110782</v>
      </c>
    </row>
    <row r="270" spans="1:33" ht="68.400000000000006" customHeight="1" x14ac:dyDescent="0.3">
      <c r="A270" s="7" t="s">
        <v>311</v>
      </c>
      <c r="B270" s="6" t="s">
        <v>306</v>
      </c>
      <c r="C270" s="6" t="s">
        <v>307</v>
      </c>
      <c r="D270" s="6" t="s">
        <v>312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7" t="s">
        <v>311</v>
      </c>
      <c r="U270" s="8">
        <v>3500</v>
      </c>
      <c r="V270" s="8"/>
      <c r="W270" s="8"/>
      <c r="X270" s="8"/>
      <c r="Y270" s="8"/>
      <c r="Z270" s="8">
        <v>-4.8</v>
      </c>
      <c r="AA270" s="8"/>
      <c r="AB270" s="8"/>
      <c r="AC270" s="8"/>
      <c r="AD270" s="8"/>
      <c r="AE270" s="8">
        <v>3495.2</v>
      </c>
      <c r="AF270" s="16">
        <v>3466.62</v>
      </c>
      <c r="AG270" s="23">
        <f t="shared" si="3"/>
        <v>99.182307164110782</v>
      </c>
    </row>
    <row r="271" spans="1:33" ht="51.45" customHeight="1" x14ac:dyDescent="0.3">
      <c r="A271" s="7" t="s">
        <v>36</v>
      </c>
      <c r="B271" s="6" t="s">
        <v>306</v>
      </c>
      <c r="C271" s="6" t="s">
        <v>307</v>
      </c>
      <c r="D271" s="6" t="s">
        <v>312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 t="s">
        <v>37</v>
      </c>
      <c r="T271" s="7" t="s">
        <v>36</v>
      </c>
      <c r="U271" s="8">
        <v>3500</v>
      </c>
      <c r="V271" s="8"/>
      <c r="W271" s="8"/>
      <c r="X271" s="8"/>
      <c r="Y271" s="8"/>
      <c r="Z271" s="8">
        <v>-4.8</v>
      </c>
      <c r="AA271" s="8"/>
      <c r="AB271" s="8"/>
      <c r="AC271" s="8"/>
      <c r="AD271" s="8"/>
      <c r="AE271" s="8">
        <v>3495.2</v>
      </c>
      <c r="AF271" s="18">
        <v>3466.62</v>
      </c>
      <c r="AG271" s="23">
        <f t="shared" ref="AG271:AG334" si="4">AF271/AE271%</f>
        <v>99.182307164110782</v>
      </c>
    </row>
    <row r="272" spans="1:33" ht="34.200000000000003" customHeight="1" x14ac:dyDescent="0.3">
      <c r="A272" s="7" t="s">
        <v>313</v>
      </c>
      <c r="B272" s="6" t="s">
        <v>314</v>
      </c>
      <c r="C272" s="6" t="s">
        <v>315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7" t="s">
        <v>313</v>
      </c>
      <c r="U272" s="8">
        <v>105198.43</v>
      </c>
      <c r="V272" s="8"/>
      <c r="W272" s="8">
        <v>54049.88</v>
      </c>
      <c r="X272" s="8">
        <v>9005.5499999999993</v>
      </c>
      <c r="Y272" s="8"/>
      <c r="Z272" s="8">
        <v>49329.56</v>
      </c>
      <c r="AA272" s="8">
        <v>3010.08</v>
      </c>
      <c r="AB272" s="8">
        <v>42860.27</v>
      </c>
      <c r="AC272" s="8">
        <v>2333.0700000000002</v>
      </c>
      <c r="AD272" s="8"/>
      <c r="AE272" s="8">
        <v>154527.99</v>
      </c>
      <c r="AF272" s="16">
        <v>153974.72</v>
      </c>
      <c r="AG272" s="23">
        <f t="shared" si="4"/>
        <v>99.641961304227152</v>
      </c>
    </row>
    <row r="273" spans="1:33" ht="68.400000000000006" customHeight="1" x14ac:dyDescent="0.3">
      <c r="A273" s="7" t="s">
        <v>278</v>
      </c>
      <c r="B273" s="6" t="s">
        <v>314</v>
      </c>
      <c r="C273" s="6" t="s">
        <v>315</v>
      </c>
      <c r="D273" s="6" t="s">
        <v>279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7" t="s">
        <v>278</v>
      </c>
      <c r="U273" s="8">
        <v>103400.9</v>
      </c>
      <c r="V273" s="8"/>
      <c r="W273" s="8">
        <v>52446.5</v>
      </c>
      <c r="X273" s="8">
        <v>8827.4</v>
      </c>
      <c r="Y273" s="8"/>
      <c r="Z273" s="8">
        <v>45731.91</v>
      </c>
      <c r="AA273" s="8"/>
      <c r="AB273" s="8">
        <v>42701.84</v>
      </c>
      <c r="AC273" s="8">
        <v>1981.01</v>
      </c>
      <c r="AD273" s="8"/>
      <c r="AE273" s="8">
        <v>149132.81</v>
      </c>
      <c r="AF273" s="16">
        <v>149123.82999999999</v>
      </c>
      <c r="AG273" s="23">
        <f t="shared" si="4"/>
        <v>99.993978521560749</v>
      </c>
    </row>
    <row r="274" spans="1:33" ht="68.400000000000006" customHeight="1" x14ac:dyDescent="0.3">
      <c r="A274" s="7" t="s">
        <v>299</v>
      </c>
      <c r="B274" s="6" t="s">
        <v>314</v>
      </c>
      <c r="C274" s="6" t="s">
        <v>315</v>
      </c>
      <c r="D274" s="6" t="s">
        <v>300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7" t="s">
        <v>299</v>
      </c>
      <c r="U274" s="8">
        <v>103400.9</v>
      </c>
      <c r="V274" s="8"/>
      <c r="W274" s="8">
        <v>52446.5</v>
      </c>
      <c r="X274" s="8">
        <v>8827.4</v>
      </c>
      <c r="Y274" s="8"/>
      <c r="Z274" s="8">
        <v>45731.91</v>
      </c>
      <c r="AA274" s="8"/>
      <c r="AB274" s="8">
        <v>42701.84</v>
      </c>
      <c r="AC274" s="8">
        <v>1981.01</v>
      </c>
      <c r="AD274" s="8"/>
      <c r="AE274" s="8">
        <v>149132.81</v>
      </c>
      <c r="AF274" s="16">
        <v>149123.82999999999</v>
      </c>
      <c r="AG274" s="23">
        <f t="shared" si="4"/>
        <v>99.993978521560749</v>
      </c>
    </row>
    <row r="275" spans="1:33" ht="68.400000000000006" customHeight="1" x14ac:dyDescent="0.3">
      <c r="A275" s="7" t="s">
        <v>316</v>
      </c>
      <c r="B275" s="6" t="s">
        <v>314</v>
      </c>
      <c r="C275" s="6" t="s">
        <v>315</v>
      </c>
      <c r="D275" s="6" t="s">
        <v>317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7" t="s">
        <v>316</v>
      </c>
      <c r="U275" s="8">
        <v>103400.9</v>
      </c>
      <c r="V275" s="8"/>
      <c r="W275" s="8">
        <v>52446.5</v>
      </c>
      <c r="X275" s="8">
        <v>8827.4</v>
      </c>
      <c r="Y275" s="8"/>
      <c r="Z275" s="8">
        <v>45731.91</v>
      </c>
      <c r="AA275" s="8"/>
      <c r="AB275" s="8">
        <v>42701.84</v>
      </c>
      <c r="AC275" s="8">
        <v>1981.01</v>
      </c>
      <c r="AD275" s="8"/>
      <c r="AE275" s="8">
        <v>149132.81</v>
      </c>
      <c r="AF275" s="16">
        <v>149123.82999999999</v>
      </c>
      <c r="AG275" s="23">
        <f t="shared" si="4"/>
        <v>99.993978521560749</v>
      </c>
    </row>
    <row r="276" spans="1:33" ht="34.200000000000003" customHeight="1" x14ac:dyDescent="0.3">
      <c r="A276" s="7" t="s">
        <v>318</v>
      </c>
      <c r="B276" s="6" t="s">
        <v>314</v>
      </c>
      <c r="C276" s="6" t="s">
        <v>315</v>
      </c>
      <c r="D276" s="6" t="s">
        <v>319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7" t="s">
        <v>318</v>
      </c>
      <c r="U276" s="8">
        <v>1727</v>
      </c>
      <c r="V276" s="8"/>
      <c r="W276" s="8"/>
      <c r="X276" s="8"/>
      <c r="Y276" s="8"/>
      <c r="Z276" s="8">
        <v>1604.59</v>
      </c>
      <c r="AA276" s="8"/>
      <c r="AB276" s="8"/>
      <c r="AC276" s="8"/>
      <c r="AD276" s="8"/>
      <c r="AE276" s="8">
        <v>3331.59</v>
      </c>
      <c r="AF276" s="16">
        <v>3327.55</v>
      </c>
      <c r="AG276" s="23">
        <f t="shared" si="4"/>
        <v>99.878736579230946</v>
      </c>
    </row>
    <row r="277" spans="1:33" ht="51.45" customHeight="1" x14ac:dyDescent="0.3">
      <c r="A277" s="7" t="s">
        <v>36</v>
      </c>
      <c r="B277" s="6" t="s">
        <v>314</v>
      </c>
      <c r="C277" s="6" t="s">
        <v>315</v>
      </c>
      <c r="D277" s="6" t="s">
        <v>319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 t="s">
        <v>37</v>
      </c>
      <c r="T277" s="7" t="s">
        <v>36</v>
      </c>
      <c r="U277" s="8">
        <v>1727</v>
      </c>
      <c r="V277" s="8"/>
      <c r="W277" s="8"/>
      <c r="X277" s="8"/>
      <c r="Y277" s="8"/>
      <c r="Z277" s="8">
        <v>1604.59</v>
      </c>
      <c r="AA277" s="8"/>
      <c r="AB277" s="8"/>
      <c r="AC277" s="8"/>
      <c r="AD277" s="8"/>
      <c r="AE277" s="8">
        <v>3331.59</v>
      </c>
      <c r="AF277" s="18">
        <v>3327.55</v>
      </c>
      <c r="AG277" s="23">
        <f t="shared" si="4"/>
        <v>99.878736579230946</v>
      </c>
    </row>
    <row r="278" spans="1:33" ht="34.200000000000003" customHeight="1" x14ac:dyDescent="0.3">
      <c r="A278" s="7" t="s">
        <v>320</v>
      </c>
      <c r="B278" s="6" t="s">
        <v>314</v>
      </c>
      <c r="C278" s="6" t="s">
        <v>315</v>
      </c>
      <c r="D278" s="6" t="s">
        <v>321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7" t="s">
        <v>320</v>
      </c>
      <c r="U278" s="8">
        <v>38900</v>
      </c>
      <c r="V278" s="8"/>
      <c r="W278" s="8"/>
      <c r="X278" s="8"/>
      <c r="Y278" s="8"/>
      <c r="Z278" s="8">
        <v>-900</v>
      </c>
      <c r="AA278" s="8"/>
      <c r="AB278" s="8"/>
      <c r="AC278" s="8"/>
      <c r="AD278" s="8"/>
      <c r="AE278" s="8">
        <v>38000</v>
      </c>
      <c r="AF278" s="16">
        <v>37995.07</v>
      </c>
      <c r="AG278" s="23">
        <f t="shared" si="4"/>
        <v>99.987026315789478</v>
      </c>
    </row>
    <row r="279" spans="1:33" ht="51.45" customHeight="1" x14ac:dyDescent="0.3">
      <c r="A279" s="7" t="s">
        <v>36</v>
      </c>
      <c r="B279" s="6" t="s">
        <v>314</v>
      </c>
      <c r="C279" s="6" t="s">
        <v>315</v>
      </c>
      <c r="D279" s="6" t="s">
        <v>321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 t="s">
        <v>37</v>
      </c>
      <c r="T279" s="7" t="s">
        <v>36</v>
      </c>
      <c r="U279" s="8">
        <v>38900</v>
      </c>
      <c r="V279" s="8"/>
      <c r="W279" s="8"/>
      <c r="X279" s="8"/>
      <c r="Y279" s="8"/>
      <c r="Z279" s="8">
        <v>-900</v>
      </c>
      <c r="AA279" s="8"/>
      <c r="AB279" s="8"/>
      <c r="AC279" s="8"/>
      <c r="AD279" s="8"/>
      <c r="AE279" s="8">
        <v>38000</v>
      </c>
      <c r="AF279" s="18">
        <v>37995.07</v>
      </c>
      <c r="AG279" s="23">
        <f t="shared" si="4"/>
        <v>99.987026315789478</v>
      </c>
    </row>
    <row r="280" spans="1:33" ht="34.200000000000003" customHeight="1" x14ac:dyDescent="0.3">
      <c r="A280" s="7" t="s">
        <v>322</v>
      </c>
      <c r="B280" s="6" t="s">
        <v>314</v>
      </c>
      <c r="C280" s="6" t="s">
        <v>315</v>
      </c>
      <c r="D280" s="6" t="s">
        <v>323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7" t="s">
        <v>322</v>
      </c>
      <c r="U280" s="8"/>
      <c r="V280" s="8"/>
      <c r="W280" s="8"/>
      <c r="X280" s="8"/>
      <c r="Y280" s="8"/>
      <c r="Z280" s="8">
        <v>1844.46</v>
      </c>
      <c r="AA280" s="8"/>
      <c r="AB280" s="8"/>
      <c r="AC280" s="8"/>
      <c r="AD280" s="8"/>
      <c r="AE280" s="8">
        <v>1844.46</v>
      </c>
      <c r="AF280" s="16">
        <v>1844.46</v>
      </c>
      <c r="AG280" s="23">
        <f t="shared" si="4"/>
        <v>100</v>
      </c>
    </row>
    <row r="281" spans="1:33" ht="51.45" customHeight="1" x14ac:dyDescent="0.3">
      <c r="A281" s="7" t="s">
        <v>36</v>
      </c>
      <c r="B281" s="6" t="s">
        <v>314</v>
      </c>
      <c r="C281" s="6" t="s">
        <v>315</v>
      </c>
      <c r="D281" s="6" t="s">
        <v>323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 t="s">
        <v>37</v>
      </c>
      <c r="T281" s="7" t="s">
        <v>36</v>
      </c>
      <c r="U281" s="8"/>
      <c r="V281" s="8"/>
      <c r="W281" s="8"/>
      <c r="X281" s="8"/>
      <c r="Y281" s="8"/>
      <c r="Z281" s="8">
        <v>1844.46</v>
      </c>
      <c r="AA281" s="8"/>
      <c r="AB281" s="8"/>
      <c r="AC281" s="8"/>
      <c r="AD281" s="8"/>
      <c r="AE281" s="8">
        <v>1844.46</v>
      </c>
      <c r="AF281" s="18">
        <v>1844.46</v>
      </c>
      <c r="AG281" s="23">
        <f t="shared" si="4"/>
        <v>100</v>
      </c>
    </row>
    <row r="282" spans="1:33" ht="102.6" customHeight="1" x14ac:dyDescent="0.3">
      <c r="A282" s="7" t="s">
        <v>324</v>
      </c>
      <c r="B282" s="6" t="s">
        <v>314</v>
      </c>
      <c r="C282" s="6" t="s">
        <v>315</v>
      </c>
      <c r="D282" s="6" t="s">
        <v>325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7" t="s">
        <v>324</v>
      </c>
      <c r="U282" s="8">
        <v>61273.9</v>
      </c>
      <c r="V282" s="8"/>
      <c r="W282" s="8">
        <v>52446.5</v>
      </c>
      <c r="X282" s="8">
        <v>8827.4</v>
      </c>
      <c r="Y282" s="8"/>
      <c r="Z282" s="8">
        <v>44682.86</v>
      </c>
      <c r="AA282" s="8"/>
      <c r="AB282" s="8">
        <v>42701.84</v>
      </c>
      <c r="AC282" s="8">
        <v>1981.01</v>
      </c>
      <c r="AD282" s="8"/>
      <c r="AE282" s="8">
        <v>105956.76</v>
      </c>
      <c r="AF282" s="16">
        <v>105956.76</v>
      </c>
      <c r="AG282" s="23">
        <f t="shared" si="4"/>
        <v>100.00000000000001</v>
      </c>
    </row>
    <row r="283" spans="1:33" ht="51.45" customHeight="1" x14ac:dyDescent="0.3">
      <c r="A283" s="7" t="s">
        <v>36</v>
      </c>
      <c r="B283" s="6" t="s">
        <v>314</v>
      </c>
      <c r="C283" s="6" t="s">
        <v>315</v>
      </c>
      <c r="D283" s="6" t="s">
        <v>325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 t="s">
        <v>37</v>
      </c>
      <c r="T283" s="7" t="s">
        <v>36</v>
      </c>
      <c r="U283" s="8">
        <v>61273.9</v>
      </c>
      <c r="V283" s="8"/>
      <c r="W283" s="8">
        <v>52446.5</v>
      </c>
      <c r="X283" s="8">
        <v>8827.4</v>
      </c>
      <c r="Y283" s="8"/>
      <c r="Z283" s="8">
        <v>44682.86</v>
      </c>
      <c r="AA283" s="8"/>
      <c r="AB283" s="8">
        <v>42701.84</v>
      </c>
      <c r="AC283" s="8">
        <v>1981.01</v>
      </c>
      <c r="AD283" s="8"/>
      <c r="AE283" s="8">
        <v>105956.76</v>
      </c>
      <c r="AF283" s="18">
        <v>105956.76</v>
      </c>
      <c r="AG283" s="23">
        <f t="shared" si="4"/>
        <v>100.00000000000001</v>
      </c>
    </row>
    <row r="284" spans="1:33" ht="68.400000000000006" customHeight="1" x14ac:dyDescent="0.3">
      <c r="A284" s="7" t="s">
        <v>326</v>
      </c>
      <c r="B284" s="6" t="s">
        <v>314</v>
      </c>
      <c r="C284" s="6" t="s">
        <v>315</v>
      </c>
      <c r="D284" s="6" t="s">
        <v>327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7" t="s">
        <v>326</v>
      </c>
      <c r="U284" s="8">
        <v>1797.53</v>
      </c>
      <c r="V284" s="8"/>
      <c r="W284" s="8">
        <v>1603.38</v>
      </c>
      <c r="X284" s="8">
        <v>178.15</v>
      </c>
      <c r="Y284" s="8"/>
      <c r="Z284" s="8">
        <v>3597.66</v>
      </c>
      <c r="AA284" s="8">
        <v>3010.08</v>
      </c>
      <c r="AB284" s="8">
        <v>158.43</v>
      </c>
      <c r="AC284" s="8">
        <v>352.06</v>
      </c>
      <c r="AD284" s="8"/>
      <c r="AE284" s="8">
        <v>5395.18</v>
      </c>
      <c r="AF284" s="16">
        <v>4850.8900000000003</v>
      </c>
      <c r="AG284" s="23">
        <f t="shared" si="4"/>
        <v>89.911550680422152</v>
      </c>
    </row>
    <row r="285" spans="1:33" ht="51.45" customHeight="1" x14ac:dyDescent="0.3">
      <c r="A285" s="7" t="s">
        <v>328</v>
      </c>
      <c r="B285" s="6" t="s">
        <v>314</v>
      </c>
      <c r="C285" s="6" t="s">
        <v>315</v>
      </c>
      <c r="D285" s="6" t="s">
        <v>329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7" t="s">
        <v>328</v>
      </c>
      <c r="U285" s="8">
        <v>1797.53</v>
      </c>
      <c r="V285" s="8"/>
      <c r="W285" s="8">
        <v>1603.38</v>
      </c>
      <c r="X285" s="8">
        <v>178.15</v>
      </c>
      <c r="Y285" s="8"/>
      <c r="Z285" s="8">
        <v>3597.66</v>
      </c>
      <c r="AA285" s="8">
        <v>3010.08</v>
      </c>
      <c r="AB285" s="8">
        <v>158.43</v>
      </c>
      <c r="AC285" s="8">
        <v>352.06</v>
      </c>
      <c r="AD285" s="8"/>
      <c r="AE285" s="8">
        <v>5395.18</v>
      </c>
      <c r="AF285" s="16">
        <v>4850.8900000000003</v>
      </c>
      <c r="AG285" s="23">
        <f t="shared" si="4"/>
        <v>89.911550680422152</v>
      </c>
    </row>
    <row r="286" spans="1:33" ht="51.45" customHeight="1" x14ac:dyDescent="0.3">
      <c r="A286" s="7" t="s">
        <v>330</v>
      </c>
      <c r="B286" s="6" t="s">
        <v>314</v>
      </c>
      <c r="C286" s="6" t="s">
        <v>315</v>
      </c>
      <c r="D286" s="6" t="s">
        <v>331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7" t="s">
        <v>330</v>
      </c>
      <c r="U286" s="8">
        <v>1797.53</v>
      </c>
      <c r="V286" s="8"/>
      <c r="W286" s="8">
        <v>1603.38</v>
      </c>
      <c r="X286" s="8">
        <v>178.15</v>
      </c>
      <c r="Y286" s="8"/>
      <c r="Z286" s="8">
        <v>77.099999999999994</v>
      </c>
      <c r="AA286" s="8"/>
      <c r="AB286" s="8"/>
      <c r="AC286" s="8"/>
      <c r="AD286" s="8"/>
      <c r="AE286" s="8">
        <v>1874.63</v>
      </c>
      <c r="AF286" s="19">
        <v>1698.54</v>
      </c>
      <c r="AG286" s="23">
        <f t="shared" si="4"/>
        <v>90.606679718131033</v>
      </c>
    </row>
    <row r="287" spans="1:33" ht="34.200000000000003" customHeight="1" x14ac:dyDescent="0.3">
      <c r="A287" s="7" t="s">
        <v>332</v>
      </c>
      <c r="B287" s="6" t="s">
        <v>314</v>
      </c>
      <c r="C287" s="6" t="s">
        <v>315</v>
      </c>
      <c r="D287" s="6" t="s">
        <v>333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7" t="s">
        <v>332</v>
      </c>
      <c r="U287" s="8">
        <v>16</v>
      </c>
      <c r="V287" s="8"/>
      <c r="W287" s="8"/>
      <c r="X287" s="8"/>
      <c r="Y287" s="8"/>
      <c r="Z287" s="8">
        <v>77.099999999999994</v>
      </c>
      <c r="AA287" s="8"/>
      <c r="AB287" s="8"/>
      <c r="AC287" s="8"/>
      <c r="AD287" s="8"/>
      <c r="AE287" s="8">
        <v>93.1</v>
      </c>
      <c r="AF287" s="19">
        <v>93.1</v>
      </c>
      <c r="AG287" s="23">
        <f t="shared" si="4"/>
        <v>100</v>
      </c>
    </row>
    <row r="288" spans="1:33" ht="51.45" customHeight="1" x14ac:dyDescent="0.3">
      <c r="A288" s="7" t="s">
        <v>36</v>
      </c>
      <c r="B288" s="6" t="s">
        <v>314</v>
      </c>
      <c r="C288" s="6" t="s">
        <v>315</v>
      </c>
      <c r="D288" s="6" t="s">
        <v>333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 t="s">
        <v>37</v>
      </c>
      <c r="T288" s="7" t="s">
        <v>36</v>
      </c>
      <c r="U288" s="8">
        <v>16</v>
      </c>
      <c r="V288" s="8"/>
      <c r="W288" s="8"/>
      <c r="X288" s="8"/>
      <c r="Y288" s="8"/>
      <c r="Z288" s="8">
        <v>22.1</v>
      </c>
      <c r="AA288" s="8"/>
      <c r="AB288" s="8"/>
      <c r="AC288" s="8"/>
      <c r="AD288" s="8"/>
      <c r="AE288" s="8">
        <v>38.1</v>
      </c>
      <c r="AF288" s="19">
        <v>38.1</v>
      </c>
      <c r="AG288" s="23">
        <f t="shared" si="4"/>
        <v>100</v>
      </c>
    </row>
    <row r="289" spans="1:33" ht="68.400000000000006" customHeight="1" x14ac:dyDescent="0.3">
      <c r="A289" s="7" t="s">
        <v>125</v>
      </c>
      <c r="B289" s="6" t="s">
        <v>314</v>
      </c>
      <c r="C289" s="6" t="s">
        <v>315</v>
      </c>
      <c r="D289" s="6" t="s">
        <v>333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 t="s">
        <v>126</v>
      </c>
      <c r="T289" s="7" t="s">
        <v>125</v>
      </c>
      <c r="U289" s="8"/>
      <c r="V289" s="8"/>
      <c r="W289" s="8"/>
      <c r="X289" s="8"/>
      <c r="Y289" s="8"/>
      <c r="Z289" s="8">
        <v>55</v>
      </c>
      <c r="AA289" s="8"/>
      <c r="AB289" s="8"/>
      <c r="AC289" s="8"/>
      <c r="AD289" s="8"/>
      <c r="AE289" s="8">
        <v>55</v>
      </c>
      <c r="AF289" s="19">
        <v>55</v>
      </c>
      <c r="AG289" s="23">
        <f t="shared" si="4"/>
        <v>99.999999999999986</v>
      </c>
    </row>
    <row r="290" spans="1:33" ht="85.5" customHeight="1" x14ac:dyDescent="0.3">
      <c r="A290" s="7" t="s">
        <v>334</v>
      </c>
      <c r="B290" s="6" t="s">
        <v>314</v>
      </c>
      <c r="C290" s="6" t="s">
        <v>315</v>
      </c>
      <c r="D290" s="6" t="s">
        <v>335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7" t="s">
        <v>334</v>
      </c>
      <c r="U290" s="8">
        <v>1781.53</v>
      </c>
      <c r="V290" s="8"/>
      <c r="W290" s="8">
        <v>1603.38</v>
      </c>
      <c r="X290" s="8">
        <v>178.15</v>
      </c>
      <c r="Y290" s="8"/>
      <c r="Z290" s="8"/>
      <c r="AA290" s="8"/>
      <c r="AB290" s="8"/>
      <c r="AC290" s="8"/>
      <c r="AD290" s="8"/>
      <c r="AE290" s="8">
        <v>1781.53</v>
      </c>
      <c r="AF290" s="16">
        <v>1605.44</v>
      </c>
      <c r="AG290" s="23">
        <f t="shared" si="4"/>
        <v>90.115799341015872</v>
      </c>
    </row>
    <row r="291" spans="1:33" ht="51.45" customHeight="1" x14ac:dyDescent="0.3">
      <c r="A291" s="7" t="s">
        <v>36</v>
      </c>
      <c r="B291" s="6" t="s">
        <v>314</v>
      </c>
      <c r="C291" s="6" t="s">
        <v>315</v>
      </c>
      <c r="D291" s="6" t="s">
        <v>335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 t="s">
        <v>37</v>
      </c>
      <c r="T291" s="7" t="s">
        <v>36</v>
      </c>
      <c r="U291" s="8">
        <v>1781.53</v>
      </c>
      <c r="V291" s="8"/>
      <c r="W291" s="8">
        <v>1603.38</v>
      </c>
      <c r="X291" s="8">
        <v>178.15</v>
      </c>
      <c r="Y291" s="8"/>
      <c r="Z291" s="8"/>
      <c r="AA291" s="8"/>
      <c r="AB291" s="8"/>
      <c r="AC291" s="8"/>
      <c r="AD291" s="8"/>
      <c r="AE291" s="8">
        <v>1781.53</v>
      </c>
      <c r="AF291" s="18">
        <v>1605.44</v>
      </c>
      <c r="AG291" s="23">
        <f t="shared" si="4"/>
        <v>90.115799341015872</v>
      </c>
    </row>
    <row r="292" spans="1:33" ht="64.5" customHeight="1" x14ac:dyDescent="0.3">
      <c r="A292" s="7" t="s">
        <v>336</v>
      </c>
      <c r="B292" s="6" t="s">
        <v>314</v>
      </c>
      <c r="C292" s="6" t="s">
        <v>315</v>
      </c>
      <c r="D292" s="6" t="s">
        <v>337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7" t="s">
        <v>336</v>
      </c>
      <c r="U292" s="8"/>
      <c r="V292" s="8"/>
      <c r="W292" s="8"/>
      <c r="X292" s="8"/>
      <c r="Y292" s="8"/>
      <c r="Z292" s="8">
        <v>3520.56</v>
      </c>
      <c r="AA292" s="8">
        <v>3010.08</v>
      </c>
      <c r="AB292" s="8">
        <v>158.43</v>
      </c>
      <c r="AC292" s="8">
        <v>352.06</v>
      </c>
      <c r="AD292" s="8"/>
      <c r="AE292" s="8">
        <v>3520.56</v>
      </c>
      <c r="AF292" s="16">
        <v>3152.35</v>
      </c>
      <c r="AG292" s="23">
        <f t="shared" si="4"/>
        <v>89.541152543913469</v>
      </c>
    </row>
    <row r="293" spans="1:33" ht="48.75" customHeight="1" x14ac:dyDescent="0.3">
      <c r="A293" s="7" t="s">
        <v>338</v>
      </c>
      <c r="B293" s="6" t="s">
        <v>314</v>
      </c>
      <c r="C293" s="6" t="s">
        <v>315</v>
      </c>
      <c r="D293" s="6" t="s">
        <v>339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7" t="s">
        <v>338</v>
      </c>
      <c r="U293" s="8"/>
      <c r="V293" s="8"/>
      <c r="W293" s="8"/>
      <c r="X293" s="8"/>
      <c r="Y293" s="8"/>
      <c r="Z293" s="8">
        <v>3520.56</v>
      </c>
      <c r="AA293" s="8">
        <v>3010.08</v>
      </c>
      <c r="AB293" s="8">
        <v>158.43</v>
      </c>
      <c r="AC293" s="8">
        <v>352.06</v>
      </c>
      <c r="AD293" s="8"/>
      <c r="AE293" s="8">
        <v>3520.56</v>
      </c>
      <c r="AF293" s="16">
        <v>3152.35</v>
      </c>
      <c r="AG293" s="23">
        <f t="shared" si="4"/>
        <v>89.541152543913469</v>
      </c>
    </row>
    <row r="294" spans="1:33" ht="68.400000000000006" customHeight="1" x14ac:dyDescent="0.3">
      <c r="A294" s="7" t="s">
        <v>125</v>
      </c>
      <c r="B294" s="6" t="s">
        <v>314</v>
      </c>
      <c r="C294" s="6" t="s">
        <v>315</v>
      </c>
      <c r="D294" s="6" t="s">
        <v>339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 t="s">
        <v>126</v>
      </c>
      <c r="T294" s="7" t="s">
        <v>125</v>
      </c>
      <c r="U294" s="8"/>
      <c r="V294" s="8"/>
      <c r="W294" s="8"/>
      <c r="X294" s="8"/>
      <c r="Y294" s="8"/>
      <c r="Z294" s="8">
        <v>3520.56</v>
      </c>
      <c r="AA294" s="8">
        <v>3010.08</v>
      </c>
      <c r="AB294" s="8">
        <v>158.43</v>
      </c>
      <c r="AC294" s="8">
        <v>352.06</v>
      </c>
      <c r="AD294" s="8"/>
      <c r="AE294" s="8">
        <v>3520.56</v>
      </c>
      <c r="AF294" s="18">
        <v>3152.35</v>
      </c>
      <c r="AG294" s="23">
        <f t="shared" si="4"/>
        <v>89.541152543913469</v>
      </c>
    </row>
    <row r="295" spans="1:33" ht="34.200000000000003" customHeight="1" x14ac:dyDescent="0.3">
      <c r="A295" s="7" t="s">
        <v>340</v>
      </c>
      <c r="B295" s="6" t="s">
        <v>341</v>
      </c>
      <c r="C295" s="6" t="s">
        <v>342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7" t="s">
        <v>340</v>
      </c>
      <c r="U295" s="8">
        <v>1357</v>
      </c>
      <c r="V295" s="8"/>
      <c r="W295" s="8"/>
      <c r="X295" s="8"/>
      <c r="Y295" s="8"/>
      <c r="Z295" s="8">
        <v>792.66</v>
      </c>
      <c r="AA295" s="8"/>
      <c r="AB295" s="8">
        <v>1813.9</v>
      </c>
      <c r="AC295" s="8">
        <v>320.10000000000002</v>
      </c>
      <c r="AD295" s="8"/>
      <c r="AE295" s="8">
        <v>2149.66</v>
      </c>
      <c r="AF295" s="16">
        <v>2149.66</v>
      </c>
      <c r="AG295" s="23">
        <f t="shared" si="4"/>
        <v>100</v>
      </c>
    </row>
    <row r="296" spans="1:33" ht="44.25" customHeight="1" x14ac:dyDescent="0.3">
      <c r="A296" s="7" t="s">
        <v>343</v>
      </c>
      <c r="B296" s="6" t="s">
        <v>341</v>
      </c>
      <c r="C296" s="6" t="s">
        <v>342</v>
      </c>
      <c r="D296" s="6" t="s">
        <v>344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7" t="s">
        <v>343</v>
      </c>
      <c r="U296" s="8">
        <v>1045</v>
      </c>
      <c r="V296" s="8"/>
      <c r="W296" s="8"/>
      <c r="X296" s="8"/>
      <c r="Y296" s="8"/>
      <c r="Z296" s="8">
        <v>-1029.8</v>
      </c>
      <c r="AA296" s="8"/>
      <c r="AB296" s="8"/>
      <c r="AC296" s="8"/>
      <c r="AD296" s="8"/>
      <c r="AE296" s="8">
        <v>15.2</v>
      </c>
      <c r="AF296" s="16">
        <v>15.2</v>
      </c>
      <c r="AG296" s="23">
        <f t="shared" si="4"/>
        <v>100</v>
      </c>
    </row>
    <row r="297" spans="1:33" ht="68.400000000000006" customHeight="1" x14ac:dyDescent="0.3">
      <c r="A297" s="7" t="s">
        <v>345</v>
      </c>
      <c r="B297" s="6" t="s">
        <v>341</v>
      </c>
      <c r="C297" s="6" t="s">
        <v>342</v>
      </c>
      <c r="D297" s="6" t="s">
        <v>346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7" t="s">
        <v>345</v>
      </c>
      <c r="U297" s="8">
        <v>1045</v>
      </c>
      <c r="V297" s="8"/>
      <c r="W297" s="8"/>
      <c r="X297" s="8"/>
      <c r="Y297" s="8"/>
      <c r="Z297" s="8">
        <v>-1029.8</v>
      </c>
      <c r="AA297" s="8"/>
      <c r="AB297" s="8"/>
      <c r="AC297" s="8"/>
      <c r="AD297" s="8"/>
      <c r="AE297" s="8">
        <v>15.2</v>
      </c>
      <c r="AF297" s="16">
        <v>15.2</v>
      </c>
      <c r="AG297" s="23">
        <f t="shared" si="4"/>
        <v>100</v>
      </c>
    </row>
    <row r="298" spans="1:33" ht="85.5" customHeight="1" x14ac:dyDescent="0.3">
      <c r="A298" s="7" t="s">
        <v>347</v>
      </c>
      <c r="B298" s="6" t="s">
        <v>341</v>
      </c>
      <c r="C298" s="6" t="s">
        <v>342</v>
      </c>
      <c r="D298" s="6" t="s">
        <v>348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7" t="s">
        <v>347</v>
      </c>
      <c r="U298" s="8">
        <v>45</v>
      </c>
      <c r="V298" s="8"/>
      <c r="W298" s="8"/>
      <c r="X298" s="8"/>
      <c r="Y298" s="8"/>
      <c r="Z298" s="8">
        <v>-29.8</v>
      </c>
      <c r="AA298" s="8"/>
      <c r="AB298" s="8"/>
      <c r="AC298" s="8"/>
      <c r="AD298" s="8"/>
      <c r="AE298" s="8">
        <v>15.2</v>
      </c>
      <c r="AF298" s="16">
        <v>15.2</v>
      </c>
      <c r="AG298" s="23">
        <f t="shared" si="4"/>
        <v>100</v>
      </c>
    </row>
    <row r="299" spans="1:33" ht="68.400000000000006" customHeight="1" x14ac:dyDescent="0.3">
      <c r="A299" s="7" t="s">
        <v>349</v>
      </c>
      <c r="B299" s="6" t="s">
        <v>341</v>
      </c>
      <c r="C299" s="6" t="s">
        <v>342</v>
      </c>
      <c r="D299" s="6" t="s">
        <v>350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7" t="s">
        <v>349</v>
      </c>
      <c r="U299" s="8">
        <v>45</v>
      </c>
      <c r="V299" s="8"/>
      <c r="W299" s="8"/>
      <c r="X299" s="8"/>
      <c r="Y299" s="8"/>
      <c r="Z299" s="8">
        <v>-29.8</v>
      </c>
      <c r="AA299" s="8"/>
      <c r="AB299" s="8"/>
      <c r="AC299" s="8"/>
      <c r="AD299" s="8"/>
      <c r="AE299" s="8">
        <v>15.2</v>
      </c>
      <c r="AF299" s="16">
        <v>15.2</v>
      </c>
      <c r="AG299" s="23">
        <f t="shared" si="4"/>
        <v>100</v>
      </c>
    </row>
    <row r="300" spans="1:33" ht="51.45" customHeight="1" x14ac:dyDescent="0.3">
      <c r="A300" s="7" t="s">
        <v>36</v>
      </c>
      <c r="B300" s="6" t="s">
        <v>341</v>
      </c>
      <c r="C300" s="6" t="s">
        <v>342</v>
      </c>
      <c r="D300" s="6" t="s">
        <v>350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 t="s">
        <v>37</v>
      </c>
      <c r="T300" s="7" t="s">
        <v>36</v>
      </c>
      <c r="U300" s="8">
        <v>45</v>
      </c>
      <c r="V300" s="8"/>
      <c r="W300" s="8"/>
      <c r="X300" s="8"/>
      <c r="Y300" s="8"/>
      <c r="Z300" s="8">
        <v>-29.8</v>
      </c>
      <c r="AA300" s="8"/>
      <c r="AB300" s="8"/>
      <c r="AC300" s="8"/>
      <c r="AD300" s="8"/>
      <c r="AE300" s="8">
        <v>15.2</v>
      </c>
      <c r="AF300" s="18">
        <v>15.2</v>
      </c>
      <c r="AG300" s="23">
        <f t="shared" si="4"/>
        <v>100</v>
      </c>
    </row>
    <row r="301" spans="1:33" ht="85.5" customHeight="1" x14ac:dyDescent="0.3">
      <c r="A301" s="7" t="s">
        <v>105</v>
      </c>
      <c r="B301" s="6" t="s">
        <v>341</v>
      </c>
      <c r="C301" s="6" t="s">
        <v>342</v>
      </c>
      <c r="D301" s="6" t="s">
        <v>106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7" t="s">
        <v>105</v>
      </c>
      <c r="U301" s="8">
        <v>312</v>
      </c>
      <c r="V301" s="8"/>
      <c r="W301" s="8"/>
      <c r="X301" s="8"/>
      <c r="Y301" s="8"/>
      <c r="Z301" s="8">
        <v>1822.46</v>
      </c>
      <c r="AA301" s="8"/>
      <c r="AB301" s="8">
        <v>1813.9</v>
      </c>
      <c r="AC301" s="8">
        <v>320.10000000000002</v>
      </c>
      <c r="AD301" s="8"/>
      <c r="AE301" s="8">
        <v>2134.46</v>
      </c>
      <c r="AF301" s="16">
        <v>2134.46</v>
      </c>
      <c r="AG301" s="23">
        <f t="shared" si="4"/>
        <v>100</v>
      </c>
    </row>
    <row r="302" spans="1:33" ht="51.45" customHeight="1" x14ac:dyDescent="0.3">
      <c r="A302" s="7" t="s">
        <v>127</v>
      </c>
      <c r="B302" s="6" t="s">
        <v>341</v>
      </c>
      <c r="C302" s="6" t="s">
        <v>342</v>
      </c>
      <c r="D302" s="6" t="s">
        <v>128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7" t="s">
        <v>127</v>
      </c>
      <c r="U302" s="8">
        <v>12</v>
      </c>
      <c r="V302" s="8"/>
      <c r="W302" s="8"/>
      <c r="X302" s="8"/>
      <c r="Y302" s="8"/>
      <c r="Z302" s="8">
        <v>-11.53</v>
      </c>
      <c r="AA302" s="8"/>
      <c r="AB302" s="8"/>
      <c r="AC302" s="8"/>
      <c r="AD302" s="8"/>
      <c r="AE302" s="8">
        <v>0.47</v>
      </c>
      <c r="AF302" s="16">
        <v>0.47</v>
      </c>
      <c r="AG302" s="23">
        <f t="shared" si="4"/>
        <v>100.00000000000001</v>
      </c>
    </row>
    <row r="303" spans="1:33" ht="51.45" customHeight="1" x14ac:dyDescent="0.3">
      <c r="A303" s="7" t="s">
        <v>351</v>
      </c>
      <c r="B303" s="6" t="s">
        <v>341</v>
      </c>
      <c r="C303" s="6" t="s">
        <v>342</v>
      </c>
      <c r="D303" s="6" t="s">
        <v>352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7" t="s">
        <v>351</v>
      </c>
      <c r="U303" s="8">
        <v>12</v>
      </c>
      <c r="V303" s="8"/>
      <c r="W303" s="8"/>
      <c r="X303" s="8"/>
      <c r="Y303" s="8"/>
      <c r="Z303" s="8">
        <v>-11.53</v>
      </c>
      <c r="AA303" s="8"/>
      <c r="AB303" s="8"/>
      <c r="AC303" s="8"/>
      <c r="AD303" s="8"/>
      <c r="AE303" s="8">
        <v>0.47</v>
      </c>
      <c r="AF303" s="16">
        <v>0.47</v>
      </c>
      <c r="AG303" s="23">
        <f t="shared" si="4"/>
        <v>100.00000000000001</v>
      </c>
    </row>
    <row r="304" spans="1:33" ht="68.400000000000006" customHeight="1" x14ac:dyDescent="0.3">
      <c r="A304" s="7" t="s">
        <v>353</v>
      </c>
      <c r="B304" s="6" t="s">
        <v>341</v>
      </c>
      <c r="C304" s="6" t="s">
        <v>342</v>
      </c>
      <c r="D304" s="6" t="s">
        <v>354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7" t="s">
        <v>353</v>
      </c>
      <c r="U304" s="8">
        <v>12</v>
      </c>
      <c r="V304" s="8"/>
      <c r="W304" s="8"/>
      <c r="X304" s="8"/>
      <c r="Y304" s="8"/>
      <c r="Z304" s="8">
        <v>-11.53</v>
      </c>
      <c r="AA304" s="8"/>
      <c r="AB304" s="8"/>
      <c r="AC304" s="8"/>
      <c r="AD304" s="8"/>
      <c r="AE304" s="8">
        <v>0.47</v>
      </c>
      <c r="AF304" s="16">
        <v>0.47</v>
      </c>
      <c r="AG304" s="23">
        <f t="shared" si="4"/>
        <v>100.00000000000001</v>
      </c>
    </row>
    <row r="305" spans="1:33" ht="51.45" customHeight="1" x14ac:dyDescent="0.3">
      <c r="A305" s="7" t="s">
        <v>36</v>
      </c>
      <c r="B305" s="6" t="s">
        <v>341</v>
      </c>
      <c r="C305" s="6" t="s">
        <v>342</v>
      </c>
      <c r="D305" s="6" t="s">
        <v>354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 t="s">
        <v>37</v>
      </c>
      <c r="T305" s="7" t="s">
        <v>36</v>
      </c>
      <c r="U305" s="8">
        <v>12</v>
      </c>
      <c r="V305" s="8"/>
      <c r="W305" s="8"/>
      <c r="X305" s="8"/>
      <c r="Y305" s="8"/>
      <c r="Z305" s="8">
        <v>-11.53</v>
      </c>
      <c r="AA305" s="8"/>
      <c r="AB305" s="8"/>
      <c r="AC305" s="8"/>
      <c r="AD305" s="8"/>
      <c r="AE305" s="8">
        <v>0.47</v>
      </c>
      <c r="AF305" s="18">
        <v>0.47</v>
      </c>
      <c r="AG305" s="23">
        <f t="shared" si="4"/>
        <v>100.00000000000001</v>
      </c>
    </row>
    <row r="306" spans="1:33" ht="51.45" customHeight="1" x14ac:dyDescent="0.3">
      <c r="A306" s="7" t="s">
        <v>145</v>
      </c>
      <c r="B306" s="6" t="s">
        <v>341</v>
      </c>
      <c r="C306" s="6" t="s">
        <v>342</v>
      </c>
      <c r="D306" s="6" t="s">
        <v>146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7" t="s">
        <v>145</v>
      </c>
      <c r="U306" s="8">
        <v>300</v>
      </c>
      <c r="V306" s="8"/>
      <c r="W306" s="8"/>
      <c r="X306" s="8"/>
      <c r="Y306" s="8"/>
      <c r="Z306" s="8">
        <v>1834</v>
      </c>
      <c r="AA306" s="8"/>
      <c r="AB306" s="8">
        <v>1813.9</v>
      </c>
      <c r="AC306" s="8">
        <v>320.10000000000002</v>
      </c>
      <c r="AD306" s="8"/>
      <c r="AE306" s="8">
        <v>2134</v>
      </c>
      <c r="AF306" s="16">
        <v>2134</v>
      </c>
      <c r="AG306" s="23">
        <f t="shared" si="4"/>
        <v>100</v>
      </c>
    </row>
    <row r="307" spans="1:33" ht="51.45" customHeight="1" x14ac:dyDescent="0.3">
      <c r="A307" s="7" t="s">
        <v>147</v>
      </c>
      <c r="B307" s="6" t="s">
        <v>341</v>
      </c>
      <c r="C307" s="6" t="s">
        <v>342</v>
      </c>
      <c r="D307" s="6" t="s">
        <v>148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7" t="s">
        <v>147</v>
      </c>
      <c r="U307" s="8">
        <v>300</v>
      </c>
      <c r="V307" s="8"/>
      <c r="W307" s="8"/>
      <c r="X307" s="8"/>
      <c r="Y307" s="8"/>
      <c r="Z307" s="8">
        <v>1834</v>
      </c>
      <c r="AA307" s="8"/>
      <c r="AB307" s="8">
        <v>1813.9</v>
      </c>
      <c r="AC307" s="8">
        <v>320.10000000000002</v>
      </c>
      <c r="AD307" s="8"/>
      <c r="AE307" s="8">
        <v>2134</v>
      </c>
      <c r="AF307" s="16">
        <v>2134</v>
      </c>
      <c r="AG307" s="23">
        <f t="shared" si="4"/>
        <v>100</v>
      </c>
    </row>
    <row r="308" spans="1:33" ht="51.45" customHeight="1" x14ac:dyDescent="0.3">
      <c r="A308" s="7" t="s">
        <v>355</v>
      </c>
      <c r="B308" s="6" t="s">
        <v>341</v>
      </c>
      <c r="C308" s="6" t="s">
        <v>342</v>
      </c>
      <c r="D308" s="6" t="s">
        <v>356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7" t="s">
        <v>355</v>
      </c>
      <c r="U308" s="8"/>
      <c r="V308" s="8"/>
      <c r="W308" s="8"/>
      <c r="X308" s="8"/>
      <c r="Y308" s="8"/>
      <c r="Z308" s="8">
        <v>2134</v>
      </c>
      <c r="AA308" s="8"/>
      <c r="AB308" s="8">
        <v>1813.9</v>
      </c>
      <c r="AC308" s="8">
        <v>320.10000000000002</v>
      </c>
      <c r="AD308" s="8"/>
      <c r="AE308" s="8">
        <v>2134</v>
      </c>
      <c r="AF308" s="16">
        <v>2134</v>
      </c>
      <c r="AG308" s="23">
        <f t="shared" si="4"/>
        <v>100</v>
      </c>
    </row>
    <row r="309" spans="1:33" ht="51.45" customHeight="1" x14ac:dyDescent="0.3">
      <c r="A309" s="7" t="s">
        <v>36</v>
      </c>
      <c r="B309" s="6" t="s">
        <v>341</v>
      </c>
      <c r="C309" s="6" t="s">
        <v>342</v>
      </c>
      <c r="D309" s="6" t="s">
        <v>356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 t="s">
        <v>37</v>
      </c>
      <c r="T309" s="7" t="s">
        <v>36</v>
      </c>
      <c r="U309" s="8"/>
      <c r="V309" s="8"/>
      <c r="W309" s="8"/>
      <c r="X309" s="8"/>
      <c r="Y309" s="8"/>
      <c r="Z309" s="8">
        <v>2134</v>
      </c>
      <c r="AA309" s="8"/>
      <c r="AB309" s="8">
        <v>1813.9</v>
      </c>
      <c r="AC309" s="8">
        <v>320.10000000000002</v>
      </c>
      <c r="AD309" s="8"/>
      <c r="AE309" s="8">
        <v>2134</v>
      </c>
      <c r="AF309" s="18">
        <v>2134</v>
      </c>
      <c r="AG309" s="23">
        <f t="shared" si="4"/>
        <v>100</v>
      </c>
    </row>
    <row r="310" spans="1:33" ht="34.200000000000003" customHeight="1" x14ac:dyDescent="0.3">
      <c r="A310" s="7" t="s">
        <v>357</v>
      </c>
      <c r="B310" s="6" t="s">
        <v>358</v>
      </c>
      <c r="C310" s="6" t="s">
        <v>15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7" t="s">
        <v>357</v>
      </c>
      <c r="U310" s="8">
        <v>43799.82</v>
      </c>
      <c r="V310" s="8">
        <v>7740.64</v>
      </c>
      <c r="W310" s="8">
        <v>546.70000000000005</v>
      </c>
      <c r="X310" s="8">
        <v>4151.97</v>
      </c>
      <c r="Y310" s="8"/>
      <c r="Z310" s="8">
        <v>53118.65</v>
      </c>
      <c r="AA310" s="8"/>
      <c r="AB310" s="8">
        <v>46049.55</v>
      </c>
      <c r="AC310" s="8">
        <v>1697.25</v>
      </c>
      <c r="AD310" s="8"/>
      <c r="AE310" s="8">
        <v>96918.48</v>
      </c>
      <c r="AF310" s="20">
        <f>AF311+AF331+AF358+AF405</f>
        <v>64729.26</v>
      </c>
      <c r="AG310" s="23">
        <f t="shared" si="4"/>
        <v>66.78732477026054</v>
      </c>
    </row>
    <row r="311" spans="1:33" ht="17.100000000000001" customHeight="1" x14ac:dyDescent="0.3">
      <c r="A311" s="7" t="s">
        <v>359</v>
      </c>
      <c r="B311" s="6" t="s">
        <v>360</v>
      </c>
      <c r="C311" s="6" t="s">
        <v>277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7" t="s">
        <v>359</v>
      </c>
      <c r="U311" s="8">
        <v>509.3</v>
      </c>
      <c r="V311" s="8"/>
      <c r="W311" s="8">
        <v>139.30000000000001</v>
      </c>
      <c r="X311" s="8"/>
      <c r="Y311" s="8"/>
      <c r="Z311" s="8">
        <v>2892.11</v>
      </c>
      <c r="AA311" s="8"/>
      <c r="AB311" s="8">
        <v>1932.08</v>
      </c>
      <c r="AC311" s="8">
        <v>644.03</v>
      </c>
      <c r="AD311" s="8"/>
      <c r="AE311" s="8">
        <v>3401.41</v>
      </c>
      <c r="AF311" s="16">
        <f>AF312+AF322</f>
        <v>710.68</v>
      </c>
      <c r="AG311" s="23">
        <f t="shared" si="4"/>
        <v>20.893688205773486</v>
      </c>
    </row>
    <row r="312" spans="1:33" ht="85.5" customHeight="1" x14ac:dyDescent="0.3">
      <c r="A312" s="7" t="s">
        <v>105</v>
      </c>
      <c r="B312" s="6" t="s">
        <v>360</v>
      </c>
      <c r="C312" s="6" t="s">
        <v>277</v>
      </c>
      <c r="D312" s="6" t="s">
        <v>106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7" t="s">
        <v>105</v>
      </c>
      <c r="U312" s="8">
        <v>370</v>
      </c>
      <c r="V312" s="8"/>
      <c r="W312" s="8"/>
      <c r="X312" s="8"/>
      <c r="Y312" s="8"/>
      <c r="Z312" s="8">
        <v>316</v>
      </c>
      <c r="AA312" s="8"/>
      <c r="AB312" s="8"/>
      <c r="AC312" s="8"/>
      <c r="AD312" s="8"/>
      <c r="AE312" s="8">
        <v>686</v>
      </c>
      <c r="AF312" s="16">
        <v>685.79</v>
      </c>
      <c r="AG312" s="23">
        <f t="shared" si="4"/>
        <v>99.969387755102034</v>
      </c>
    </row>
    <row r="313" spans="1:33" ht="51.45" customHeight="1" x14ac:dyDescent="0.3">
      <c r="A313" s="7" t="s">
        <v>107</v>
      </c>
      <c r="B313" s="6" t="s">
        <v>360</v>
      </c>
      <c r="C313" s="6" t="s">
        <v>277</v>
      </c>
      <c r="D313" s="6" t="s">
        <v>108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7" t="s">
        <v>107</v>
      </c>
      <c r="U313" s="8">
        <v>370</v>
      </c>
      <c r="V313" s="8"/>
      <c r="W313" s="8"/>
      <c r="X313" s="8"/>
      <c r="Y313" s="8"/>
      <c r="Z313" s="8">
        <v>316</v>
      </c>
      <c r="AA313" s="8"/>
      <c r="AB313" s="8"/>
      <c r="AC313" s="8"/>
      <c r="AD313" s="8"/>
      <c r="AE313" s="8">
        <v>686</v>
      </c>
      <c r="AF313" s="16">
        <f>AF314+AF317</f>
        <v>685.79000000000008</v>
      </c>
      <c r="AG313" s="23">
        <f t="shared" si="4"/>
        <v>99.969387755102048</v>
      </c>
    </row>
    <row r="314" spans="1:33" ht="51.45" customHeight="1" x14ac:dyDescent="0.3">
      <c r="A314" s="7" t="s">
        <v>115</v>
      </c>
      <c r="B314" s="6" t="s">
        <v>360</v>
      </c>
      <c r="C314" s="6" t="s">
        <v>277</v>
      </c>
      <c r="D314" s="6" t="s">
        <v>116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7" t="s">
        <v>115</v>
      </c>
      <c r="U314" s="8"/>
      <c r="V314" s="8"/>
      <c r="W314" s="8"/>
      <c r="X314" s="8"/>
      <c r="Y314" s="8"/>
      <c r="Z314" s="8">
        <v>129.5</v>
      </c>
      <c r="AA314" s="8"/>
      <c r="AB314" s="8"/>
      <c r="AC314" s="8"/>
      <c r="AD314" s="8"/>
      <c r="AE314" s="8">
        <v>129.5</v>
      </c>
      <c r="AF314" s="16">
        <v>129.33000000000001</v>
      </c>
      <c r="AG314" s="23">
        <f t="shared" si="4"/>
        <v>99.868725868725889</v>
      </c>
    </row>
    <row r="315" spans="1:33" ht="51.45" customHeight="1" x14ac:dyDescent="0.3">
      <c r="A315" s="7" t="s">
        <v>361</v>
      </c>
      <c r="B315" s="6" t="s">
        <v>360</v>
      </c>
      <c r="C315" s="6" t="s">
        <v>277</v>
      </c>
      <c r="D315" s="6" t="s">
        <v>362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7" t="s">
        <v>361</v>
      </c>
      <c r="U315" s="8"/>
      <c r="V315" s="8"/>
      <c r="W315" s="8"/>
      <c r="X315" s="8"/>
      <c r="Y315" s="8"/>
      <c r="Z315" s="8">
        <v>129.5</v>
      </c>
      <c r="AA315" s="8"/>
      <c r="AB315" s="8"/>
      <c r="AC315" s="8"/>
      <c r="AD315" s="8"/>
      <c r="AE315" s="8">
        <v>129.5</v>
      </c>
      <c r="AF315" s="16">
        <v>129.33000000000001</v>
      </c>
      <c r="AG315" s="23">
        <f t="shared" si="4"/>
        <v>99.868725868725889</v>
      </c>
    </row>
    <row r="316" spans="1:33" ht="51.45" customHeight="1" x14ac:dyDescent="0.3">
      <c r="A316" s="7" t="s">
        <v>36</v>
      </c>
      <c r="B316" s="6" t="s">
        <v>360</v>
      </c>
      <c r="C316" s="6" t="s">
        <v>277</v>
      </c>
      <c r="D316" s="6" t="s">
        <v>362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 t="s">
        <v>37</v>
      </c>
      <c r="T316" s="7" t="s">
        <v>36</v>
      </c>
      <c r="U316" s="8"/>
      <c r="V316" s="8"/>
      <c r="W316" s="8"/>
      <c r="X316" s="8"/>
      <c r="Y316" s="8"/>
      <c r="Z316" s="8">
        <v>129.5</v>
      </c>
      <c r="AA316" s="8"/>
      <c r="AB316" s="8"/>
      <c r="AC316" s="8"/>
      <c r="AD316" s="8"/>
      <c r="AE316" s="8">
        <v>129.5</v>
      </c>
      <c r="AF316" s="18">
        <v>129.33000000000001</v>
      </c>
      <c r="AG316" s="23">
        <f t="shared" si="4"/>
        <v>99.868725868725889</v>
      </c>
    </row>
    <row r="317" spans="1:33" ht="68.400000000000006" customHeight="1" x14ac:dyDescent="0.3">
      <c r="A317" s="7" t="s">
        <v>121</v>
      </c>
      <c r="B317" s="6" t="s">
        <v>360</v>
      </c>
      <c r="C317" s="6" t="s">
        <v>277</v>
      </c>
      <c r="D317" s="6" t="s">
        <v>122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7" t="s">
        <v>121</v>
      </c>
      <c r="U317" s="8">
        <v>370</v>
      </c>
      <c r="V317" s="8"/>
      <c r="W317" s="8"/>
      <c r="X317" s="8"/>
      <c r="Y317" s="8"/>
      <c r="Z317" s="8">
        <v>186.5</v>
      </c>
      <c r="AA317" s="8"/>
      <c r="AB317" s="8"/>
      <c r="AC317" s="8"/>
      <c r="AD317" s="8"/>
      <c r="AE317" s="8">
        <v>556.5</v>
      </c>
      <c r="AF317" s="16">
        <v>556.46</v>
      </c>
      <c r="AG317" s="23">
        <f t="shared" si="4"/>
        <v>99.992812219227318</v>
      </c>
    </row>
    <row r="318" spans="1:33" ht="68.400000000000006" customHeight="1" x14ac:dyDescent="0.3">
      <c r="A318" s="7" t="s">
        <v>363</v>
      </c>
      <c r="B318" s="6" t="s">
        <v>360</v>
      </c>
      <c r="C318" s="6" t="s">
        <v>277</v>
      </c>
      <c r="D318" s="6" t="s">
        <v>364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7" t="s">
        <v>363</v>
      </c>
      <c r="U318" s="8">
        <v>170</v>
      </c>
      <c r="V318" s="8"/>
      <c r="W318" s="8"/>
      <c r="X318" s="8"/>
      <c r="Y318" s="8"/>
      <c r="Z318" s="8"/>
      <c r="AA318" s="8"/>
      <c r="AB318" s="8"/>
      <c r="AC318" s="8"/>
      <c r="AD318" s="8"/>
      <c r="AE318" s="8">
        <v>170</v>
      </c>
      <c r="AF318" s="16">
        <v>170</v>
      </c>
      <c r="AG318" s="23">
        <f t="shared" si="4"/>
        <v>100</v>
      </c>
    </row>
    <row r="319" spans="1:33" ht="51.45" customHeight="1" x14ac:dyDescent="0.3">
      <c r="A319" s="7" t="s">
        <v>36</v>
      </c>
      <c r="B319" s="6" t="s">
        <v>360</v>
      </c>
      <c r="C319" s="6" t="s">
        <v>277</v>
      </c>
      <c r="D319" s="6" t="s">
        <v>364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 t="s">
        <v>37</v>
      </c>
      <c r="T319" s="7" t="s">
        <v>36</v>
      </c>
      <c r="U319" s="8">
        <v>170</v>
      </c>
      <c r="V319" s="8"/>
      <c r="W319" s="8"/>
      <c r="X319" s="8"/>
      <c r="Y319" s="8"/>
      <c r="Z319" s="8"/>
      <c r="AA319" s="8"/>
      <c r="AB319" s="8"/>
      <c r="AC319" s="8"/>
      <c r="AD319" s="8"/>
      <c r="AE319" s="8">
        <v>170</v>
      </c>
      <c r="AF319" s="19">
        <v>170</v>
      </c>
      <c r="AG319" s="23">
        <f t="shared" si="4"/>
        <v>100</v>
      </c>
    </row>
    <row r="320" spans="1:33" ht="102.6" customHeight="1" x14ac:dyDescent="0.3">
      <c r="A320" s="7" t="s">
        <v>365</v>
      </c>
      <c r="B320" s="6" t="s">
        <v>360</v>
      </c>
      <c r="C320" s="6" t="s">
        <v>277</v>
      </c>
      <c r="D320" s="6" t="s">
        <v>366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7" t="s">
        <v>365</v>
      </c>
      <c r="U320" s="8">
        <v>200</v>
      </c>
      <c r="V320" s="8"/>
      <c r="W320" s="8"/>
      <c r="X320" s="8"/>
      <c r="Y320" s="8"/>
      <c r="Z320" s="8">
        <v>186.5</v>
      </c>
      <c r="AA320" s="8"/>
      <c r="AB320" s="8"/>
      <c r="AC320" s="8"/>
      <c r="AD320" s="8"/>
      <c r="AE320" s="8">
        <v>386.5</v>
      </c>
      <c r="AF320" s="19">
        <v>386.46</v>
      </c>
      <c r="AG320" s="23">
        <f t="shared" si="4"/>
        <v>99.989650711513576</v>
      </c>
    </row>
    <row r="321" spans="1:33" ht="68.400000000000006" customHeight="1" x14ac:dyDescent="0.3">
      <c r="A321" s="7" t="s">
        <v>125</v>
      </c>
      <c r="B321" s="6" t="s">
        <v>360</v>
      </c>
      <c r="C321" s="6" t="s">
        <v>277</v>
      </c>
      <c r="D321" s="6" t="s">
        <v>366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 t="s">
        <v>126</v>
      </c>
      <c r="T321" s="7" t="s">
        <v>125</v>
      </c>
      <c r="U321" s="8">
        <v>100</v>
      </c>
      <c r="V321" s="8"/>
      <c r="W321" s="8"/>
      <c r="X321" s="8"/>
      <c r="Y321" s="8"/>
      <c r="Z321" s="8">
        <v>286.5</v>
      </c>
      <c r="AA321" s="8"/>
      <c r="AB321" s="8"/>
      <c r="AC321" s="8"/>
      <c r="AD321" s="8"/>
      <c r="AE321" s="8">
        <v>386.5</v>
      </c>
      <c r="AF321" s="19">
        <v>386.46</v>
      </c>
      <c r="AG321" s="23">
        <f t="shared" si="4"/>
        <v>99.989650711513576</v>
      </c>
    </row>
    <row r="322" spans="1:33" ht="119.7" customHeight="1" x14ac:dyDescent="0.3">
      <c r="A322" s="7" t="s">
        <v>367</v>
      </c>
      <c r="B322" s="6" t="s">
        <v>360</v>
      </c>
      <c r="C322" s="6" t="s">
        <v>277</v>
      </c>
      <c r="D322" s="6" t="s">
        <v>368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7" t="s">
        <v>367</v>
      </c>
      <c r="U322" s="8">
        <v>139.30000000000001</v>
      </c>
      <c r="V322" s="8"/>
      <c r="W322" s="8">
        <v>139.30000000000001</v>
      </c>
      <c r="X322" s="8"/>
      <c r="Y322" s="8"/>
      <c r="Z322" s="8">
        <v>2576.11</v>
      </c>
      <c r="AA322" s="8"/>
      <c r="AB322" s="8">
        <v>1932.08</v>
      </c>
      <c r="AC322" s="8">
        <v>644.03</v>
      </c>
      <c r="AD322" s="8"/>
      <c r="AE322" s="8">
        <v>2715.41</v>
      </c>
      <c r="AF322" s="16">
        <v>24.89</v>
      </c>
      <c r="AG322" s="23">
        <f t="shared" si="4"/>
        <v>0.91662032621224787</v>
      </c>
    </row>
    <row r="323" spans="1:33" ht="153.9" customHeight="1" x14ac:dyDescent="0.3">
      <c r="A323" s="7" t="s">
        <v>369</v>
      </c>
      <c r="B323" s="6" t="s">
        <v>360</v>
      </c>
      <c r="C323" s="6" t="s">
        <v>277</v>
      </c>
      <c r="D323" s="6" t="s">
        <v>370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7" t="s">
        <v>369</v>
      </c>
      <c r="U323" s="8"/>
      <c r="V323" s="8"/>
      <c r="W323" s="8"/>
      <c r="X323" s="8"/>
      <c r="Y323" s="8"/>
      <c r="Z323" s="8">
        <v>2576.11</v>
      </c>
      <c r="AA323" s="8"/>
      <c r="AB323" s="8">
        <v>1932.08</v>
      </c>
      <c r="AC323" s="8">
        <v>644.03</v>
      </c>
      <c r="AD323" s="8"/>
      <c r="AE323" s="8">
        <v>2576.11</v>
      </c>
      <c r="AF323" s="17">
        <v>0</v>
      </c>
      <c r="AG323" s="23">
        <f t="shared" si="4"/>
        <v>0</v>
      </c>
    </row>
    <row r="324" spans="1:33" ht="102.6" customHeight="1" x14ac:dyDescent="0.3">
      <c r="A324" s="7" t="s">
        <v>371</v>
      </c>
      <c r="B324" s="6" t="s">
        <v>360</v>
      </c>
      <c r="C324" s="6" t="s">
        <v>277</v>
      </c>
      <c r="D324" s="6" t="s">
        <v>372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7" t="s">
        <v>371</v>
      </c>
      <c r="U324" s="8"/>
      <c r="V324" s="8"/>
      <c r="W324" s="8"/>
      <c r="X324" s="8"/>
      <c r="Y324" s="8"/>
      <c r="Z324" s="8">
        <v>2576.11</v>
      </c>
      <c r="AA324" s="8"/>
      <c r="AB324" s="8">
        <v>1932.08</v>
      </c>
      <c r="AC324" s="8">
        <v>644.03</v>
      </c>
      <c r="AD324" s="8"/>
      <c r="AE324" s="8">
        <v>2576.11</v>
      </c>
      <c r="AF324" s="17">
        <v>0</v>
      </c>
      <c r="AG324" s="23">
        <f t="shared" si="4"/>
        <v>0</v>
      </c>
    </row>
    <row r="325" spans="1:33" ht="68.400000000000006" customHeight="1" x14ac:dyDescent="0.3">
      <c r="A325" s="7" t="s">
        <v>373</v>
      </c>
      <c r="B325" s="6" t="s">
        <v>360</v>
      </c>
      <c r="C325" s="6" t="s">
        <v>277</v>
      </c>
      <c r="D325" s="6" t="s">
        <v>374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7" t="s">
        <v>373</v>
      </c>
      <c r="U325" s="8"/>
      <c r="V325" s="8"/>
      <c r="W325" s="8"/>
      <c r="X325" s="8"/>
      <c r="Y325" s="8"/>
      <c r="Z325" s="8">
        <v>2576.11</v>
      </c>
      <c r="AA325" s="8"/>
      <c r="AB325" s="8">
        <v>1932.08</v>
      </c>
      <c r="AC325" s="8">
        <v>644.03</v>
      </c>
      <c r="AD325" s="8"/>
      <c r="AE325" s="8">
        <v>2576.11</v>
      </c>
      <c r="AF325" s="17">
        <v>0</v>
      </c>
      <c r="AG325" s="23">
        <f t="shared" si="4"/>
        <v>0</v>
      </c>
    </row>
    <row r="326" spans="1:33" ht="51.45" customHeight="1" x14ac:dyDescent="0.3">
      <c r="A326" s="7" t="s">
        <v>375</v>
      </c>
      <c r="B326" s="6" t="s">
        <v>360</v>
      </c>
      <c r="C326" s="6" t="s">
        <v>277</v>
      </c>
      <c r="D326" s="6" t="s">
        <v>374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 t="s">
        <v>376</v>
      </c>
      <c r="T326" s="7" t="s">
        <v>375</v>
      </c>
      <c r="U326" s="8"/>
      <c r="V326" s="8"/>
      <c r="W326" s="8"/>
      <c r="X326" s="8"/>
      <c r="Y326" s="8"/>
      <c r="Z326" s="8">
        <v>2576.11</v>
      </c>
      <c r="AA326" s="8"/>
      <c r="AB326" s="8">
        <v>1932.08</v>
      </c>
      <c r="AC326" s="8">
        <v>644.03</v>
      </c>
      <c r="AD326" s="8"/>
      <c r="AE326" s="8">
        <v>2576.11</v>
      </c>
      <c r="AF326" s="17">
        <v>0</v>
      </c>
      <c r="AG326" s="23">
        <f t="shared" si="4"/>
        <v>0</v>
      </c>
    </row>
    <row r="327" spans="1:33" ht="239.4" customHeight="1" x14ac:dyDescent="0.3">
      <c r="A327" s="9" t="s">
        <v>377</v>
      </c>
      <c r="B327" s="6" t="s">
        <v>360</v>
      </c>
      <c r="C327" s="6" t="s">
        <v>277</v>
      </c>
      <c r="D327" s="6" t="s">
        <v>378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9" t="s">
        <v>377</v>
      </c>
      <c r="U327" s="8">
        <v>139.30000000000001</v>
      </c>
      <c r="V327" s="8"/>
      <c r="W327" s="8">
        <v>139.30000000000001</v>
      </c>
      <c r="X327" s="8"/>
      <c r="Y327" s="8"/>
      <c r="Z327" s="8"/>
      <c r="AA327" s="8"/>
      <c r="AB327" s="8"/>
      <c r="AC327" s="8"/>
      <c r="AD327" s="8"/>
      <c r="AE327" s="8">
        <v>139.30000000000001</v>
      </c>
      <c r="AF327" s="16">
        <v>24.89</v>
      </c>
      <c r="AG327" s="23">
        <f t="shared" si="4"/>
        <v>17.867910983488873</v>
      </c>
    </row>
    <row r="328" spans="1:33" ht="188.1" customHeight="1" x14ac:dyDescent="0.3">
      <c r="A328" s="9" t="s">
        <v>379</v>
      </c>
      <c r="B328" s="6" t="s">
        <v>360</v>
      </c>
      <c r="C328" s="6" t="s">
        <v>277</v>
      </c>
      <c r="D328" s="6" t="s">
        <v>380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9" t="s">
        <v>379</v>
      </c>
      <c r="U328" s="8">
        <v>139.30000000000001</v>
      </c>
      <c r="V328" s="8"/>
      <c r="W328" s="8">
        <v>139.30000000000001</v>
      </c>
      <c r="X328" s="8"/>
      <c r="Y328" s="8"/>
      <c r="Z328" s="8"/>
      <c r="AA328" s="8"/>
      <c r="AB328" s="8"/>
      <c r="AC328" s="8"/>
      <c r="AD328" s="8"/>
      <c r="AE328" s="8">
        <v>139.30000000000001</v>
      </c>
      <c r="AF328" s="16">
        <v>24.89</v>
      </c>
      <c r="AG328" s="23">
        <f t="shared" si="4"/>
        <v>17.867910983488873</v>
      </c>
    </row>
    <row r="329" spans="1:33" ht="85.5" customHeight="1" x14ac:dyDescent="0.3">
      <c r="A329" s="7" t="s">
        <v>381</v>
      </c>
      <c r="B329" s="6" t="s">
        <v>360</v>
      </c>
      <c r="C329" s="6" t="s">
        <v>277</v>
      </c>
      <c r="D329" s="6" t="s">
        <v>382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7" t="s">
        <v>381</v>
      </c>
      <c r="U329" s="8">
        <v>139.30000000000001</v>
      </c>
      <c r="V329" s="8"/>
      <c r="W329" s="8">
        <v>139.30000000000001</v>
      </c>
      <c r="X329" s="8"/>
      <c r="Y329" s="8"/>
      <c r="Z329" s="8"/>
      <c r="AA329" s="8"/>
      <c r="AB329" s="8"/>
      <c r="AC329" s="8"/>
      <c r="AD329" s="8"/>
      <c r="AE329" s="8">
        <v>139.30000000000001</v>
      </c>
      <c r="AF329" s="16">
        <v>24.89</v>
      </c>
      <c r="AG329" s="23">
        <f t="shared" si="4"/>
        <v>17.867910983488873</v>
      </c>
    </row>
    <row r="330" spans="1:33" ht="51.45" customHeight="1" x14ac:dyDescent="0.3">
      <c r="A330" s="7" t="s">
        <v>36</v>
      </c>
      <c r="B330" s="6" t="s">
        <v>360</v>
      </c>
      <c r="C330" s="6" t="s">
        <v>277</v>
      </c>
      <c r="D330" s="6" t="s">
        <v>382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 t="s">
        <v>37</v>
      </c>
      <c r="T330" s="7" t="s">
        <v>36</v>
      </c>
      <c r="U330" s="8">
        <v>139.30000000000001</v>
      </c>
      <c r="V330" s="8"/>
      <c r="W330" s="8">
        <v>139.30000000000001</v>
      </c>
      <c r="X330" s="8"/>
      <c r="Y330" s="8"/>
      <c r="Z330" s="8"/>
      <c r="AA330" s="8"/>
      <c r="AB330" s="8"/>
      <c r="AC330" s="8"/>
      <c r="AD330" s="8"/>
      <c r="AE330" s="8">
        <v>139.30000000000001</v>
      </c>
      <c r="AF330" s="16">
        <v>24.89</v>
      </c>
      <c r="AG330" s="23">
        <f t="shared" si="4"/>
        <v>17.867910983488873</v>
      </c>
    </row>
    <row r="331" spans="1:33" ht="17.100000000000001" customHeight="1" x14ac:dyDescent="0.3">
      <c r="A331" s="7" t="s">
        <v>383</v>
      </c>
      <c r="B331" s="6" t="s">
        <v>384</v>
      </c>
      <c r="C331" s="6" t="s">
        <v>18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7" t="s">
        <v>383</v>
      </c>
      <c r="U331" s="8">
        <v>9707.7800000000007</v>
      </c>
      <c r="V331" s="8"/>
      <c r="W331" s="8"/>
      <c r="X331" s="8">
        <v>2192.0700000000002</v>
      </c>
      <c r="Y331" s="8"/>
      <c r="Z331" s="8">
        <v>44029.89</v>
      </c>
      <c r="AA331" s="8"/>
      <c r="AB331" s="8">
        <v>38269.07</v>
      </c>
      <c r="AC331" s="8">
        <v>820.61</v>
      </c>
      <c r="AD331" s="8"/>
      <c r="AE331" s="8">
        <v>53737.67</v>
      </c>
      <c r="AF331" s="16">
        <f>AF332+AF347</f>
        <v>28442.480000000003</v>
      </c>
      <c r="AG331" s="23">
        <f t="shared" si="4"/>
        <v>52.928383385435211</v>
      </c>
    </row>
    <row r="332" spans="1:33" ht="68.400000000000006" customHeight="1" x14ac:dyDescent="0.3">
      <c r="A332" s="7" t="s">
        <v>278</v>
      </c>
      <c r="B332" s="6" t="s">
        <v>384</v>
      </c>
      <c r="C332" s="6" t="s">
        <v>18</v>
      </c>
      <c r="D332" s="6" t="s">
        <v>279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7" t="s">
        <v>278</v>
      </c>
      <c r="U332" s="8">
        <v>3707.78</v>
      </c>
      <c r="V332" s="8"/>
      <c r="W332" s="8"/>
      <c r="X332" s="8">
        <v>2192.0700000000002</v>
      </c>
      <c r="Y332" s="8"/>
      <c r="Z332" s="8">
        <v>36698.26</v>
      </c>
      <c r="AA332" s="8"/>
      <c r="AB332" s="8">
        <v>36476.57</v>
      </c>
      <c r="AC332" s="8">
        <v>223.11</v>
      </c>
      <c r="AD332" s="8"/>
      <c r="AE332" s="8">
        <v>40406.04</v>
      </c>
      <c r="AF332" s="16">
        <v>15127.2</v>
      </c>
      <c r="AG332" s="23">
        <f t="shared" si="4"/>
        <v>37.437967195003523</v>
      </c>
    </row>
    <row r="333" spans="1:33" ht="68.400000000000006" customHeight="1" x14ac:dyDescent="0.3">
      <c r="A333" s="7" t="s">
        <v>299</v>
      </c>
      <c r="B333" s="6" t="s">
        <v>384</v>
      </c>
      <c r="C333" s="6" t="s">
        <v>18</v>
      </c>
      <c r="D333" s="6" t="s">
        <v>300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7" t="s">
        <v>299</v>
      </c>
      <c r="U333" s="8">
        <v>3707.78</v>
      </c>
      <c r="V333" s="8"/>
      <c r="W333" s="8"/>
      <c r="X333" s="8">
        <v>2192.0700000000002</v>
      </c>
      <c r="Y333" s="8"/>
      <c r="Z333" s="8">
        <v>36698.26</v>
      </c>
      <c r="AA333" s="8"/>
      <c r="AB333" s="8">
        <v>36476.57</v>
      </c>
      <c r="AC333" s="8">
        <v>223.11</v>
      </c>
      <c r="AD333" s="8"/>
      <c r="AE333" s="8">
        <v>40406.04</v>
      </c>
      <c r="AF333" s="16">
        <v>15127.2</v>
      </c>
      <c r="AG333" s="23">
        <f t="shared" si="4"/>
        <v>37.437967195003523</v>
      </c>
    </row>
    <row r="334" spans="1:33" ht="34.200000000000003" customHeight="1" x14ac:dyDescent="0.3">
      <c r="A334" s="7" t="s">
        <v>385</v>
      </c>
      <c r="B334" s="6" t="s">
        <v>384</v>
      </c>
      <c r="C334" s="6" t="s">
        <v>18</v>
      </c>
      <c r="D334" s="6" t="s">
        <v>386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7" t="s">
        <v>385</v>
      </c>
      <c r="U334" s="8">
        <v>3707.78</v>
      </c>
      <c r="V334" s="8"/>
      <c r="W334" s="8"/>
      <c r="X334" s="8">
        <v>2192.0700000000002</v>
      </c>
      <c r="Y334" s="8"/>
      <c r="Z334" s="8">
        <v>36698.26</v>
      </c>
      <c r="AA334" s="8"/>
      <c r="AB334" s="8">
        <v>36476.57</v>
      </c>
      <c r="AC334" s="8">
        <v>223.11</v>
      </c>
      <c r="AD334" s="8"/>
      <c r="AE334" s="8">
        <v>40406.04</v>
      </c>
      <c r="AF334" s="16">
        <v>15127.2</v>
      </c>
      <c r="AG334" s="23">
        <f t="shared" si="4"/>
        <v>37.437967195003523</v>
      </c>
    </row>
    <row r="335" spans="1:33" ht="51.45" customHeight="1" x14ac:dyDescent="0.3">
      <c r="A335" s="7" t="s">
        <v>387</v>
      </c>
      <c r="B335" s="6" t="s">
        <v>384</v>
      </c>
      <c r="C335" s="6" t="s">
        <v>18</v>
      </c>
      <c r="D335" s="6" t="s">
        <v>388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7" t="s">
        <v>387</v>
      </c>
      <c r="U335" s="8">
        <v>1515.71</v>
      </c>
      <c r="V335" s="8"/>
      <c r="W335" s="8"/>
      <c r="X335" s="8"/>
      <c r="Y335" s="8"/>
      <c r="Z335" s="8">
        <v>-227.72</v>
      </c>
      <c r="AA335" s="8"/>
      <c r="AB335" s="8"/>
      <c r="AC335" s="8"/>
      <c r="AD335" s="8"/>
      <c r="AE335" s="8">
        <v>1287.99</v>
      </c>
      <c r="AF335" s="16">
        <v>1287.99</v>
      </c>
      <c r="AG335" s="23">
        <f t="shared" ref="AG335:AG398" si="5">AF335/AE335%</f>
        <v>100</v>
      </c>
    </row>
    <row r="336" spans="1:33" ht="51.45" customHeight="1" x14ac:dyDescent="0.3">
      <c r="A336" s="7" t="s">
        <v>36</v>
      </c>
      <c r="B336" s="6" t="s">
        <v>384</v>
      </c>
      <c r="C336" s="6" t="s">
        <v>18</v>
      </c>
      <c r="D336" s="6" t="s">
        <v>388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 t="s">
        <v>37</v>
      </c>
      <c r="T336" s="7" t="s">
        <v>36</v>
      </c>
      <c r="U336" s="8">
        <v>1515.71</v>
      </c>
      <c r="V336" s="8"/>
      <c r="W336" s="8"/>
      <c r="X336" s="8"/>
      <c r="Y336" s="8"/>
      <c r="Z336" s="8">
        <v>-227.72</v>
      </c>
      <c r="AA336" s="8"/>
      <c r="AB336" s="8"/>
      <c r="AC336" s="8"/>
      <c r="AD336" s="8"/>
      <c r="AE336" s="8">
        <v>1287.99</v>
      </c>
      <c r="AF336" s="18">
        <v>1287.99</v>
      </c>
      <c r="AG336" s="23">
        <f t="shared" si="5"/>
        <v>100</v>
      </c>
    </row>
    <row r="337" spans="1:33" ht="51.45" customHeight="1" x14ac:dyDescent="0.3">
      <c r="A337" s="7" t="s">
        <v>389</v>
      </c>
      <c r="B337" s="6" t="s">
        <v>384</v>
      </c>
      <c r="C337" s="6" t="s">
        <v>18</v>
      </c>
      <c r="D337" s="6" t="s">
        <v>390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7" t="s">
        <v>389</v>
      </c>
      <c r="U337" s="8"/>
      <c r="V337" s="8"/>
      <c r="W337" s="8"/>
      <c r="X337" s="8"/>
      <c r="Y337" s="8"/>
      <c r="Z337" s="8">
        <v>176.3</v>
      </c>
      <c r="AA337" s="8"/>
      <c r="AB337" s="8"/>
      <c r="AC337" s="8"/>
      <c r="AD337" s="8"/>
      <c r="AE337" s="8">
        <v>176.3</v>
      </c>
      <c r="AF337" s="16">
        <v>176.3</v>
      </c>
      <c r="AG337" s="23">
        <f t="shared" si="5"/>
        <v>100</v>
      </c>
    </row>
    <row r="338" spans="1:33" ht="51.45" customHeight="1" x14ac:dyDescent="0.3">
      <c r="A338" s="7" t="s">
        <v>36</v>
      </c>
      <c r="B338" s="6" t="s">
        <v>384</v>
      </c>
      <c r="C338" s="6" t="s">
        <v>18</v>
      </c>
      <c r="D338" s="6" t="s">
        <v>390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 t="s">
        <v>37</v>
      </c>
      <c r="T338" s="7" t="s">
        <v>36</v>
      </c>
      <c r="U338" s="8"/>
      <c r="V338" s="8"/>
      <c r="W338" s="8"/>
      <c r="X338" s="8"/>
      <c r="Y338" s="8"/>
      <c r="Z338" s="8">
        <v>176.3</v>
      </c>
      <c r="AA338" s="8"/>
      <c r="AB338" s="8"/>
      <c r="AC338" s="8"/>
      <c r="AD338" s="8"/>
      <c r="AE338" s="8">
        <v>176.3</v>
      </c>
      <c r="AF338" s="18">
        <v>176.3</v>
      </c>
      <c r="AG338" s="23">
        <f t="shared" si="5"/>
        <v>100</v>
      </c>
    </row>
    <row r="339" spans="1:33" ht="34.200000000000003" customHeight="1" x14ac:dyDescent="0.3">
      <c r="A339" s="7" t="s">
        <v>391</v>
      </c>
      <c r="B339" s="6" t="s">
        <v>384</v>
      </c>
      <c r="C339" s="6" t="s">
        <v>18</v>
      </c>
      <c r="D339" s="6" t="s">
        <v>392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7" t="s">
        <v>391</v>
      </c>
      <c r="U339" s="8"/>
      <c r="V339" s="8"/>
      <c r="W339" s="8"/>
      <c r="X339" s="8"/>
      <c r="Y339" s="8"/>
      <c r="Z339" s="8">
        <v>50</v>
      </c>
      <c r="AA339" s="8"/>
      <c r="AB339" s="8"/>
      <c r="AC339" s="8"/>
      <c r="AD339" s="8"/>
      <c r="AE339" s="8">
        <v>50</v>
      </c>
      <c r="AF339" s="16">
        <v>50</v>
      </c>
      <c r="AG339" s="23">
        <f t="shared" si="5"/>
        <v>100</v>
      </c>
    </row>
    <row r="340" spans="1:33" ht="51.45" customHeight="1" x14ac:dyDescent="0.3">
      <c r="A340" s="7" t="s">
        <v>375</v>
      </c>
      <c r="B340" s="6" t="s">
        <v>384</v>
      </c>
      <c r="C340" s="6" t="s">
        <v>18</v>
      </c>
      <c r="D340" s="6" t="s">
        <v>392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 t="s">
        <v>376</v>
      </c>
      <c r="T340" s="7" t="s">
        <v>375</v>
      </c>
      <c r="U340" s="8"/>
      <c r="V340" s="8"/>
      <c r="W340" s="8"/>
      <c r="X340" s="8"/>
      <c r="Y340" s="8"/>
      <c r="Z340" s="8">
        <v>50</v>
      </c>
      <c r="AA340" s="8"/>
      <c r="AB340" s="8"/>
      <c r="AC340" s="8"/>
      <c r="AD340" s="8"/>
      <c r="AE340" s="8">
        <v>50</v>
      </c>
      <c r="AF340" s="18">
        <v>50</v>
      </c>
      <c r="AG340" s="23">
        <f t="shared" si="5"/>
        <v>100</v>
      </c>
    </row>
    <row r="341" spans="1:33" ht="51.45" customHeight="1" x14ac:dyDescent="0.3">
      <c r="A341" s="7" t="s">
        <v>389</v>
      </c>
      <c r="B341" s="6" t="s">
        <v>384</v>
      </c>
      <c r="C341" s="6" t="s">
        <v>18</v>
      </c>
      <c r="D341" s="6" t="s">
        <v>393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7" t="s">
        <v>389</v>
      </c>
      <c r="U341" s="8">
        <v>2192.0700000000002</v>
      </c>
      <c r="V341" s="8"/>
      <c r="W341" s="8"/>
      <c r="X341" s="8">
        <v>2192.0700000000002</v>
      </c>
      <c r="Y341" s="8"/>
      <c r="Z341" s="8">
        <v>4445.12</v>
      </c>
      <c r="AA341" s="8"/>
      <c r="AB341" s="8">
        <v>4977.8900000000003</v>
      </c>
      <c r="AC341" s="8">
        <v>-532.77</v>
      </c>
      <c r="AD341" s="8"/>
      <c r="AE341" s="8">
        <v>6637.19</v>
      </c>
      <c r="AF341" s="16">
        <v>6522.14</v>
      </c>
      <c r="AG341" s="23">
        <f t="shared" si="5"/>
        <v>98.266585708711077</v>
      </c>
    </row>
    <row r="342" spans="1:33" ht="51.45" customHeight="1" x14ac:dyDescent="0.3">
      <c r="A342" s="7" t="s">
        <v>36</v>
      </c>
      <c r="B342" s="6" t="s">
        <v>384</v>
      </c>
      <c r="C342" s="6" t="s">
        <v>18</v>
      </c>
      <c r="D342" s="6" t="s">
        <v>393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 t="s">
        <v>37</v>
      </c>
      <c r="T342" s="7" t="s">
        <v>36</v>
      </c>
      <c r="U342" s="8">
        <v>2192.0700000000002</v>
      </c>
      <c r="V342" s="8"/>
      <c r="W342" s="8"/>
      <c r="X342" s="8">
        <v>2192.0700000000002</v>
      </c>
      <c r="Y342" s="8"/>
      <c r="Z342" s="8">
        <v>4445.12</v>
      </c>
      <c r="AA342" s="8"/>
      <c r="AB342" s="8">
        <v>4977.8900000000003</v>
      </c>
      <c r="AC342" s="8">
        <v>-532.77</v>
      </c>
      <c r="AD342" s="8"/>
      <c r="AE342" s="8">
        <v>6637.19</v>
      </c>
      <c r="AF342" s="18">
        <v>6522.14</v>
      </c>
      <c r="AG342" s="23">
        <f t="shared" si="5"/>
        <v>98.266585708711077</v>
      </c>
    </row>
    <row r="343" spans="1:33" ht="85.5" customHeight="1" x14ac:dyDescent="0.3">
      <c r="A343" s="7" t="s">
        <v>394</v>
      </c>
      <c r="B343" s="6" t="s">
        <v>384</v>
      </c>
      <c r="C343" s="6" t="s">
        <v>18</v>
      </c>
      <c r="D343" s="6" t="s">
        <v>395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7" t="s">
        <v>394</v>
      </c>
      <c r="U343" s="8"/>
      <c r="V343" s="8"/>
      <c r="W343" s="8"/>
      <c r="X343" s="8"/>
      <c r="Y343" s="8"/>
      <c r="Z343" s="8">
        <v>30492.99</v>
      </c>
      <c r="AA343" s="8"/>
      <c r="AB343" s="8">
        <v>29825.19</v>
      </c>
      <c r="AC343" s="8">
        <v>667.81</v>
      </c>
      <c r="AD343" s="8"/>
      <c r="AE343" s="8">
        <v>30492.99</v>
      </c>
      <c r="AF343" s="16">
        <v>5329.2</v>
      </c>
      <c r="AG343" s="23">
        <f t="shared" si="5"/>
        <v>17.476803685043674</v>
      </c>
    </row>
    <row r="344" spans="1:33" ht="60.75" customHeight="1" x14ac:dyDescent="0.3">
      <c r="A344" s="7" t="s">
        <v>375</v>
      </c>
      <c r="B344" s="6" t="s">
        <v>384</v>
      </c>
      <c r="C344" s="6" t="s">
        <v>18</v>
      </c>
      <c r="D344" s="6" t="s">
        <v>395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 t="s">
        <v>376</v>
      </c>
      <c r="T344" s="7" t="s">
        <v>375</v>
      </c>
      <c r="U344" s="8"/>
      <c r="V344" s="8"/>
      <c r="W344" s="8"/>
      <c r="X344" s="8"/>
      <c r="Y344" s="8"/>
      <c r="Z344" s="8">
        <v>30492.99</v>
      </c>
      <c r="AA344" s="8"/>
      <c r="AB344" s="8">
        <v>29825.19</v>
      </c>
      <c r="AC344" s="8">
        <v>667.81</v>
      </c>
      <c r="AD344" s="8"/>
      <c r="AE344" s="8">
        <v>30492.99</v>
      </c>
      <c r="AF344" s="18">
        <v>5329.2</v>
      </c>
      <c r="AG344" s="23">
        <f t="shared" si="5"/>
        <v>17.476803685043674</v>
      </c>
    </row>
    <row r="345" spans="1:33" ht="204.75" customHeight="1" x14ac:dyDescent="0.3">
      <c r="A345" s="9" t="s">
        <v>396</v>
      </c>
      <c r="B345" s="6" t="s">
        <v>384</v>
      </c>
      <c r="C345" s="6" t="s">
        <v>18</v>
      </c>
      <c r="D345" s="6" t="s">
        <v>397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9" t="s">
        <v>396</v>
      </c>
      <c r="U345" s="8"/>
      <c r="V345" s="8"/>
      <c r="W345" s="8"/>
      <c r="X345" s="8"/>
      <c r="Y345" s="8"/>
      <c r="Z345" s="8">
        <v>1761.57</v>
      </c>
      <c r="AA345" s="8"/>
      <c r="AB345" s="8">
        <v>1673.49</v>
      </c>
      <c r="AC345" s="8">
        <v>88.08</v>
      </c>
      <c r="AD345" s="8"/>
      <c r="AE345" s="8">
        <v>1761.57</v>
      </c>
      <c r="AF345" s="16">
        <v>1761.57</v>
      </c>
      <c r="AG345" s="23">
        <f t="shared" si="5"/>
        <v>100</v>
      </c>
    </row>
    <row r="346" spans="1:33" ht="34.200000000000003" customHeight="1" x14ac:dyDescent="0.3">
      <c r="A346" s="7" t="s">
        <v>41</v>
      </c>
      <c r="B346" s="6" t="s">
        <v>384</v>
      </c>
      <c r="C346" s="6" t="s">
        <v>18</v>
      </c>
      <c r="D346" s="6" t="s">
        <v>397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 t="s">
        <v>42</v>
      </c>
      <c r="T346" s="7" t="s">
        <v>41</v>
      </c>
      <c r="U346" s="8"/>
      <c r="V346" s="8"/>
      <c r="W346" s="8"/>
      <c r="X346" s="8"/>
      <c r="Y346" s="8"/>
      <c r="Z346" s="8">
        <v>1761.57</v>
      </c>
      <c r="AA346" s="8"/>
      <c r="AB346" s="8">
        <v>1673.49</v>
      </c>
      <c r="AC346" s="8">
        <v>88.08</v>
      </c>
      <c r="AD346" s="8"/>
      <c r="AE346" s="8">
        <v>1761.57</v>
      </c>
      <c r="AF346" s="18">
        <v>1761.57</v>
      </c>
      <c r="AG346" s="23">
        <f t="shared" si="5"/>
        <v>100</v>
      </c>
    </row>
    <row r="347" spans="1:33" ht="85.5" customHeight="1" x14ac:dyDescent="0.3">
      <c r="A347" s="7" t="s">
        <v>287</v>
      </c>
      <c r="B347" s="6" t="s">
        <v>384</v>
      </c>
      <c r="C347" s="6" t="s">
        <v>18</v>
      </c>
      <c r="D347" s="6" t="s">
        <v>288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7" t="s">
        <v>287</v>
      </c>
      <c r="U347" s="8">
        <v>6000</v>
      </c>
      <c r="V347" s="8"/>
      <c r="W347" s="8"/>
      <c r="X347" s="8"/>
      <c r="Y347" s="8"/>
      <c r="Z347" s="8">
        <v>7331.63</v>
      </c>
      <c r="AA347" s="8"/>
      <c r="AB347" s="8">
        <v>1792.5</v>
      </c>
      <c r="AC347" s="8">
        <v>597.5</v>
      </c>
      <c r="AD347" s="8"/>
      <c r="AE347" s="8">
        <v>13331.63</v>
      </c>
      <c r="AF347" s="16">
        <v>13315.28</v>
      </c>
      <c r="AG347" s="23">
        <f t="shared" si="5"/>
        <v>99.877359332654763</v>
      </c>
    </row>
    <row r="348" spans="1:33" ht="51.45" customHeight="1" x14ac:dyDescent="0.3">
      <c r="A348" s="7" t="s">
        <v>289</v>
      </c>
      <c r="B348" s="6" t="s">
        <v>384</v>
      </c>
      <c r="C348" s="6" t="s">
        <v>18</v>
      </c>
      <c r="D348" s="6" t="s">
        <v>290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7" t="s">
        <v>289</v>
      </c>
      <c r="U348" s="8"/>
      <c r="V348" s="8"/>
      <c r="W348" s="8"/>
      <c r="X348" s="8"/>
      <c r="Y348" s="8"/>
      <c r="Z348" s="8">
        <v>2390</v>
      </c>
      <c r="AA348" s="8"/>
      <c r="AB348" s="8">
        <v>1792.5</v>
      </c>
      <c r="AC348" s="8">
        <v>597.5</v>
      </c>
      <c r="AD348" s="8"/>
      <c r="AE348" s="8">
        <v>2390</v>
      </c>
      <c r="AF348" s="16">
        <v>2373.65</v>
      </c>
      <c r="AG348" s="23">
        <f t="shared" si="5"/>
        <v>99.315899581589974</v>
      </c>
    </row>
    <row r="349" spans="1:33" ht="41.25" customHeight="1" x14ac:dyDescent="0.3">
      <c r="A349" s="7" t="s">
        <v>291</v>
      </c>
      <c r="B349" s="6" t="s">
        <v>384</v>
      </c>
      <c r="C349" s="6" t="s">
        <v>18</v>
      </c>
      <c r="D349" s="6" t="s">
        <v>292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7" t="s">
        <v>291</v>
      </c>
      <c r="U349" s="8"/>
      <c r="V349" s="8"/>
      <c r="W349" s="8"/>
      <c r="X349" s="8"/>
      <c r="Y349" s="8"/>
      <c r="Z349" s="8">
        <v>2390</v>
      </c>
      <c r="AA349" s="8"/>
      <c r="AB349" s="8">
        <v>1792.5</v>
      </c>
      <c r="AC349" s="8">
        <v>597.5</v>
      </c>
      <c r="AD349" s="8"/>
      <c r="AE349" s="8">
        <v>2390</v>
      </c>
      <c r="AF349" s="16">
        <v>2373.65</v>
      </c>
      <c r="AG349" s="23">
        <f t="shared" si="5"/>
        <v>99.315899581589974</v>
      </c>
    </row>
    <row r="350" spans="1:33" ht="102.6" customHeight="1" x14ac:dyDescent="0.3">
      <c r="A350" s="7" t="s">
        <v>398</v>
      </c>
      <c r="B350" s="6" t="s">
        <v>384</v>
      </c>
      <c r="C350" s="6" t="s">
        <v>18</v>
      </c>
      <c r="D350" s="6" t="s">
        <v>399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7" t="s">
        <v>398</v>
      </c>
      <c r="U350" s="8"/>
      <c r="V350" s="8"/>
      <c r="W350" s="8"/>
      <c r="X350" s="8"/>
      <c r="Y350" s="8"/>
      <c r="Z350" s="8">
        <v>2390</v>
      </c>
      <c r="AA350" s="8"/>
      <c r="AB350" s="8">
        <v>1792.5</v>
      </c>
      <c r="AC350" s="8">
        <v>597.5</v>
      </c>
      <c r="AD350" s="8"/>
      <c r="AE350" s="8">
        <v>2390</v>
      </c>
      <c r="AF350" s="16">
        <v>2373.65</v>
      </c>
      <c r="AG350" s="23">
        <f t="shared" si="5"/>
        <v>99.315899581589974</v>
      </c>
    </row>
    <row r="351" spans="1:33" ht="51.45" customHeight="1" x14ac:dyDescent="0.3">
      <c r="A351" s="7" t="s">
        <v>36</v>
      </c>
      <c r="B351" s="6" t="s">
        <v>384</v>
      </c>
      <c r="C351" s="6" t="s">
        <v>18</v>
      </c>
      <c r="D351" s="6" t="s">
        <v>399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 t="s">
        <v>37</v>
      </c>
      <c r="T351" s="7" t="s">
        <v>36</v>
      </c>
      <c r="U351" s="8"/>
      <c r="V351" s="8"/>
      <c r="W351" s="8"/>
      <c r="X351" s="8"/>
      <c r="Y351" s="8"/>
      <c r="Z351" s="8">
        <v>2390</v>
      </c>
      <c r="AA351" s="8"/>
      <c r="AB351" s="8">
        <v>1792.5</v>
      </c>
      <c r="AC351" s="8">
        <v>597.5</v>
      </c>
      <c r="AD351" s="8"/>
      <c r="AE351" s="8">
        <v>2390</v>
      </c>
      <c r="AF351" s="18">
        <v>2373.65</v>
      </c>
      <c r="AG351" s="23">
        <f t="shared" si="5"/>
        <v>99.315899581589974</v>
      </c>
    </row>
    <row r="352" spans="1:33" ht="68.400000000000006" customHeight="1" x14ac:dyDescent="0.3">
      <c r="A352" s="7" t="s">
        <v>299</v>
      </c>
      <c r="B352" s="6" t="s">
        <v>384</v>
      </c>
      <c r="C352" s="6" t="s">
        <v>18</v>
      </c>
      <c r="D352" s="6" t="s">
        <v>308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7" t="s">
        <v>299</v>
      </c>
      <c r="U352" s="8">
        <v>6000</v>
      </c>
      <c r="V352" s="8"/>
      <c r="W352" s="8"/>
      <c r="X352" s="8"/>
      <c r="Y352" s="8"/>
      <c r="Z352" s="8">
        <v>4941.63</v>
      </c>
      <c r="AA352" s="8"/>
      <c r="AB352" s="8"/>
      <c r="AC352" s="8"/>
      <c r="AD352" s="8"/>
      <c r="AE352" s="8">
        <v>10941.63</v>
      </c>
      <c r="AF352" s="16">
        <f>AF353</f>
        <v>10941.63</v>
      </c>
      <c r="AG352" s="23">
        <f t="shared" si="5"/>
        <v>100</v>
      </c>
    </row>
    <row r="353" spans="1:33" ht="51.45" customHeight="1" x14ac:dyDescent="0.3">
      <c r="A353" s="7" t="s">
        <v>309</v>
      </c>
      <c r="B353" s="6" t="s">
        <v>384</v>
      </c>
      <c r="C353" s="6" t="s">
        <v>18</v>
      </c>
      <c r="D353" s="6" t="s">
        <v>310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7" t="s">
        <v>309</v>
      </c>
      <c r="U353" s="8">
        <v>6000</v>
      </c>
      <c r="V353" s="8"/>
      <c r="W353" s="8"/>
      <c r="X353" s="8"/>
      <c r="Y353" s="8"/>
      <c r="Z353" s="8">
        <v>4941.63</v>
      </c>
      <c r="AA353" s="8"/>
      <c r="AB353" s="8"/>
      <c r="AC353" s="8"/>
      <c r="AD353" s="8"/>
      <c r="AE353" s="8">
        <v>10941.63</v>
      </c>
      <c r="AF353" s="16">
        <f>AF354+AF356</f>
        <v>10941.63</v>
      </c>
      <c r="AG353" s="23">
        <f t="shared" si="5"/>
        <v>100</v>
      </c>
    </row>
    <row r="354" spans="1:33" ht="68.400000000000006" customHeight="1" x14ac:dyDescent="0.3">
      <c r="A354" s="7" t="s">
        <v>311</v>
      </c>
      <c r="B354" s="6" t="s">
        <v>384</v>
      </c>
      <c r="C354" s="6" t="s">
        <v>18</v>
      </c>
      <c r="D354" s="6" t="s">
        <v>312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7" t="s">
        <v>311</v>
      </c>
      <c r="U354" s="8">
        <v>4500</v>
      </c>
      <c r="V354" s="8"/>
      <c r="W354" s="8"/>
      <c r="X354" s="8"/>
      <c r="Y354" s="8"/>
      <c r="Z354" s="8">
        <v>6172.07</v>
      </c>
      <c r="AA354" s="8"/>
      <c r="AB354" s="8"/>
      <c r="AC354" s="8"/>
      <c r="AD354" s="8"/>
      <c r="AE354" s="8">
        <v>10672.07</v>
      </c>
      <c r="AF354" s="16">
        <v>10672.07</v>
      </c>
      <c r="AG354" s="23">
        <f t="shared" si="5"/>
        <v>100</v>
      </c>
    </row>
    <row r="355" spans="1:33" ht="34.200000000000003" customHeight="1" x14ac:dyDescent="0.3">
      <c r="A355" s="7" t="s">
        <v>41</v>
      </c>
      <c r="B355" s="6" t="s">
        <v>384</v>
      </c>
      <c r="C355" s="6" t="s">
        <v>18</v>
      </c>
      <c r="D355" s="6" t="s">
        <v>312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 t="s">
        <v>42</v>
      </c>
      <c r="T355" s="7" t="s">
        <v>41</v>
      </c>
      <c r="U355" s="8">
        <v>4500</v>
      </c>
      <c r="V355" s="8"/>
      <c r="W355" s="8"/>
      <c r="X355" s="8"/>
      <c r="Y355" s="8"/>
      <c r="Z355" s="8">
        <v>6172.07</v>
      </c>
      <c r="AA355" s="8"/>
      <c r="AB355" s="8"/>
      <c r="AC355" s="8"/>
      <c r="AD355" s="8"/>
      <c r="AE355" s="8">
        <v>10672.07</v>
      </c>
      <c r="AF355" s="18">
        <v>10672.07</v>
      </c>
      <c r="AG355" s="23">
        <f t="shared" si="5"/>
        <v>100</v>
      </c>
    </row>
    <row r="356" spans="1:33" ht="85.5" customHeight="1" x14ac:dyDescent="0.3">
      <c r="A356" s="7" t="s">
        <v>400</v>
      </c>
      <c r="B356" s="6" t="s">
        <v>384</v>
      </c>
      <c r="C356" s="6" t="s">
        <v>18</v>
      </c>
      <c r="D356" s="6" t="s">
        <v>401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7" t="s">
        <v>400</v>
      </c>
      <c r="U356" s="8">
        <v>1500</v>
      </c>
      <c r="V356" s="8"/>
      <c r="W356" s="8"/>
      <c r="X356" s="8"/>
      <c r="Y356" s="8"/>
      <c r="Z356" s="8">
        <v>-1230.44</v>
      </c>
      <c r="AA356" s="8"/>
      <c r="AB356" s="8"/>
      <c r="AC356" s="8"/>
      <c r="AD356" s="8"/>
      <c r="AE356" s="8">
        <v>269.56</v>
      </c>
      <c r="AF356" s="16">
        <v>269.56</v>
      </c>
      <c r="AG356" s="23">
        <f t="shared" si="5"/>
        <v>99.999999999999986</v>
      </c>
    </row>
    <row r="357" spans="1:33" ht="34.200000000000003" customHeight="1" x14ac:dyDescent="0.3">
      <c r="A357" s="7" t="s">
        <v>41</v>
      </c>
      <c r="B357" s="6" t="s">
        <v>384</v>
      </c>
      <c r="C357" s="6" t="s">
        <v>18</v>
      </c>
      <c r="D357" s="6" t="s">
        <v>401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 t="s">
        <v>42</v>
      </c>
      <c r="T357" s="7" t="s">
        <v>41</v>
      </c>
      <c r="U357" s="8">
        <v>1500</v>
      </c>
      <c r="V357" s="8"/>
      <c r="W357" s="8"/>
      <c r="X357" s="8"/>
      <c r="Y357" s="8"/>
      <c r="Z357" s="8">
        <v>-1230.44</v>
      </c>
      <c r="AA357" s="8"/>
      <c r="AB357" s="8"/>
      <c r="AC357" s="8"/>
      <c r="AD357" s="8"/>
      <c r="AE357" s="8">
        <v>269.56</v>
      </c>
      <c r="AF357" s="18">
        <v>269.56</v>
      </c>
      <c r="AG357" s="23">
        <f t="shared" si="5"/>
        <v>99.999999999999986</v>
      </c>
    </row>
    <row r="358" spans="1:33" ht="17.100000000000001" customHeight="1" x14ac:dyDescent="0.3">
      <c r="A358" s="7" t="s">
        <v>402</v>
      </c>
      <c r="B358" s="6" t="s">
        <v>403</v>
      </c>
      <c r="C358" s="6" t="s">
        <v>31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7" t="s">
        <v>402</v>
      </c>
      <c r="U358" s="8">
        <v>23711.94</v>
      </c>
      <c r="V358" s="8">
        <v>7740.64</v>
      </c>
      <c r="W358" s="8">
        <v>407.4</v>
      </c>
      <c r="X358" s="8">
        <v>1959.9</v>
      </c>
      <c r="Y358" s="8"/>
      <c r="Z358" s="8">
        <v>7046.85</v>
      </c>
      <c r="AA358" s="8"/>
      <c r="AB358" s="8">
        <v>5848.39</v>
      </c>
      <c r="AC358" s="8">
        <v>232.61</v>
      </c>
      <c r="AD358" s="8"/>
      <c r="AE358" s="8">
        <v>30758.79</v>
      </c>
      <c r="AF358" s="16">
        <v>26555.5</v>
      </c>
      <c r="AG358" s="23">
        <f t="shared" si="5"/>
        <v>86.334670512071511</v>
      </c>
    </row>
    <row r="359" spans="1:33" ht="51.45" customHeight="1" x14ac:dyDescent="0.3">
      <c r="A359" s="7" t="s">
        <v>153</v>
      </c>
      <c r="B359" s="6" t="s">
        <v>403</v>
      </c>
      <c r="C359" s="6" t="s">
        <v>31</v>
      </c>
      <c r="D359" s="6" t="s">
        <v>154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7" t="s">
        <v>153</v>
      </c>
      <c r="U359" s="8">
        <v>518.54999999999995</v>
      </c>
      <c r="V359" s="8"/>
      <c r="W359" s="8"/>
      <c r="X359" s="8">
        <v>518.54999999999995</v>
      </c>
      <c r="Y359" s="8"/>
      <c r="Z359" s="8">
        <v>6131</v>
      </c>
      <c r="AA359" s="8"/>
      <c r="AB359" s="8">
        <v>5848.39</v>
      </c>
      <c r="AC359" s="8">
        <v>282.61</v>
      </c>
      <c r="AD359" s="8"/>
      <c r="AE359" s="8">
        <v>6649.55</v>
      </c>
      <c r="AF359" s="16">
        <v>5133.8900000000003</v>
      </c>
      <c r="AG359" s="23">
        <f t="shared" si="5"/>
        <v>77.206577888729313</v>
      </c>
    </row>
    <row r="360" spans="1:33" ht="41.25" customHeight="1" x14ac:dyDescent="0.3">
      <c r="A360" s="7" t="s">
        <v>404</v>
      </c>
      <c r="B360" s="6" t="s">
        <v>403</v>
      </c>
      <c r="C360" s="6" t="s">
        <v>31</v>
      </c>
      <c r="D360" s="6" t="s">
        <v>405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7" t="s">
        <v>404</v>
      </c>
      <c r="U360" s="8">
        <v>518.54999999999995</v>
      </c>
      <c r="V360" s="8"/>
      <c r="W360" s="8"/>
      <c r="X360" s="8">
        <v>518.54999999999995</v>
      </c>
      <c r="Y360" s="8"/>
      <c r="Z360" s="8">
        <v>6131</v>
      </c>
      <c r="AA360" s="8"/>
      <c r="AB360" s="8">
        <v>5848.39</v>
      </c>
      <c r="AC360" s="8">
        <v>282.61</v>
      </c>
      <c r="AD360" s="8"/>
      <c r="AE360" s="8">
        <v>6649.55</v>
      </c>
      <c r="AF360" s="16">
        <v>5133.8900000000003</v>
      </c>
      <c r="AG360" s="23">
        <f t="shared" si="5"/>
        <v>77.206577888729313</v>
      </c>
    </row>
    <row r="361" spans="1:33" ht="68.400000000000006" customHeight="1" x14ac:dyDescent="0.3">
      <c r="A361" s="7" t="s">
        <v>406</v>
      </c>
      <c r="B361" s="6" t="s">
        <v>403</v>
      </c>
      <c r="C361" s="6" t="s">
        <v>31</v>
      </c>
      <c r="D361" s="6" t="s">
        <v>407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7" t="s">
        <v>406</v>
      </c>
      <c r="U361" s="8">
        <v>518.54999999999995</v>
      </c>
      <c r="V361" s="8"/>
      <c r="W361" s="8"/>
      <c r="X361" s="8">
        <v>518.54999999999995</v>
      </c>
      <c r="Y361" s="8"/>
      <c r="Z361" s="8">
        <v>6131</v>
      </c>
      <c r="AA361" s="8"/>
      <c r="AB361" s="8">
        <v>5848.39</v>
      </c>
      <c r="AC361" s="8">
        <v>282.61</v>
      </c>
      <c r="AD361" s="8"/>
      <c r="AE361" s="8">
        <v>6649.55</v>
      </c>
      <c r="AF361" s="16">
        <v>5133.8900000000003</v>
      </c>
      <c r="AG361" s="23">
        <f t="shared" si="5"/>
        <v>77.206577888729313</v>
      </c>
    </row>
    <row r="362" spans="1:33" ht="68.400000000000006" customHeight="1" x14ac:dyDescent="0.3">
      <c r="A362" s="7" t="s">
        <v>408</v>
      </c>
      <c r="B362" s="6" t="s">
        <v>403</v>
      </c>
      <c r="C362" s="6" t="s">
        <v>31</v>
      </c>
      <c r="D362" s="6" t="s">
        <v>409</v>
      </c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7" t="s">
        <v>408</v>
      </c>
      <c r="U362" s="8"/>
      <c r="V362" s="8"/>
      <c r="W362" s="8"/>
      <c r="X362" s="8"/>
      <c r="Y362" s="8"/>
      <c r="Z362" s="8">
        <v>1515.66</v>
      </c>
      <c r="AA362" s="8"/>
      <c r="AB362" s="8">
        <v>1263.05</v>
      </c>
      <c r="AC362" s="8">
        <v>252.61</v>
      </c>
      <c r="AD362" s="8"/>
      <c r="AE362" s="8">
        <v>1515.66</v>
      </c>
      <c r="AF362" s="16">
        <v>0</v>
      </c>
      <c r="AG362" s="23">
        <f t="shared" si="5"/>
        <v>0</v>
      </c>
    </row>
    <row r="363" spans="1:33" ht="51.45" customHeight="1" x14ac:dyDescent="0.3">
      <c r="A363" s="7" t="s">
        <v>36</v>
      </c>
      <c r="B363" s="6" t="s">
        <v>403</v>
      </c>
      <c r="C363" s="6" t="s">
        <v>31</v>
      </c>
      <c r="D363" s="6" t="s">
        <v>409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 t="s">
        <v>37</v>
      </c>
      <c r="T363" s="7" t="s">
        <v>36</v>
      </c>
      <c r="U363" s="8"/>
      <c r="V363" s="8"/>
      <c r="W363" s="8"/>
      <c r="X363" s="8"/>
      <c r="Y363" s="8"/>
      <c r="Z363" s="8">
        <v>1515.66</v>
      </c>
      <c r="AA363" s="8"/>
      <c r="AB363" s="8">
        <v>1263.05</v>
      </c>
      <c r="AC363" s="8">
        <v>252.61</v>
      </c>
      <c r="AD363" s="8"/>
      <c r="AE363" s="8">
        <v>1515.66</v>
      </c>
      <c r="AF363" s="18">
        <v>0</v>
      </c>
      <c r="AG363" s="23">
        <f t="shared" si="5"/>
        <v>0</v>
      </c>
    </row>
    <row r="364" spans="1:33" ht="51.45" customHeight="1" x14ac:dyDescent="0.3">
      <c r="A364" s="7" t="s">
        <v>410</v>
      </c>
      <c r="B364" s="6" t="s">
        <v>403</v>
      </c>
      <c r="C364" s="6" t="s">
        <v>31</v>
      </c>
      <c r="D364" s="6" t="s">
        <v>411</v>
      </c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7" t="s">
        <v>410</v>
      </c>
      <c r="U364" s="8">
        <v>518.54999999999995</v>
      </c>
      <c r="V364" s="8"/>
      <c r="W364" s="8"/>
      <c r="X364" s="8">
        <v>518.54999999999995</v>
      </c>
      <c r="Y364" s="8"/>
      <c r="Z364" s="8">
        <v>4615.34</v>
      </c>
      <c r="AA364" s="8"/>
      <c r="AB364" s="8">
        <v>4585.34</v>
      </c>
      <c r="AC364" s="8">
        <v>30</v>
      </c>
      <c r="AD364" s="8"/>
      <c r="AE364" s="8">
        <v>5133.8900000000003</v>
      </c>
      <c r="AF364" s="16">
        <v>5133.8900000000003</v>
      </c>
      <c r="AG364" s="23">
        <f t="shared" si="5"/>
        <v>100</v>
      </c>
    </row>
    <row r="365" spans="1:33" ht="51.45" customHeight="1" x14ac:dyDescent="0.3">
      <c r="A365" s="7" t="s">
        <v>36</v>
      </c>
      <c r="B365" s="6" t="s">
        <v>403</v>
      </c>
      <c r="C365" s="6" t="s">
        <v>31</v>
      </c>
      <c r="D365" s="6" t="s">
        <v>411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 t="s">
        <v>37</v>
      </c>
      <c r="T365" s="7" t="s">
        <v>36</v>
      </c>
      <c r="U365" s="8">
        <v>518.54999999999995</v>
      </c>
      <c r="V365" s="8"/>
      <c r="W365" s="8"/>
      <c r="X365" s="8">
        <v>518.54999999999995</v>
      </c>
      <c r="Y365" s="8"/>
      <c r="Z365" s="8">
        <v>4615.34</v>
      </c>
      <c r="AA365" s="8"/>
      <c r="AB365" s="8">
        <v>4585.34</v>
      </c>
      <c r="AC365" s="8">
        <v>30</v>
      </c>
      <c r="AD365" s="8"/>
      <c r="AE365" s="8">
        <v>5133.8900000000003</v>
      </c>
      <c r="AF365" s="18">
        <v>5133.8900000000003</v>
      </c>
      <c r="AG365" s="23">
        <f t="shared" si="5"/>
        <v>100</v>
      </c>
    </row>
    <row r="366" spans="1:33" ht="68.400000000000006" customHeight="1" x14ac:dyDescent="0.3">
      <c r="A366" s="7" t="s">
        <v>326</v>
      </c>
      <c r="B366" s="6" t="s">
        <v>403</v>
      </c>
      <c r="C366" s="6" t="s">
        <v>31</v>
      </c>
      <c r="D366" s="6" t="s">
        <v>327</v>
      </c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7" t="s">
        <v>326</v>
      </c>
      <c r="U366" s="8">
        <v>7436.32</v>
      </c>
      <c r="V366" s="8">
        <v>6286.23</v>
      </c>
      <c r="W366" s="8">
        <v>330.85</v>
      </c>
      <c r="X366" s="8">
        <v>735.23</v>
      </c>
      <c r="Y366" s="8"/>
      <c r="Z366" s="8">
        <v>58.26</v>
      </c>
      <c r="AA366" s="8"/>
      <c r="AB366" s="8"/>
      <c r="AC366" s="8"/>
      <c r="AD366" s="8"/>
      <c r="AE366" s="8">
        <v>7494.58</v>
      </c>
      <c r="AF366" s="16">
        <v>5762.23</v>
      </c>
      <c r="AG366" s="23">
        <f t="shared" si="5"/>
        <v>76.88529577374581</v>
      </c>
    </row>
    <row r="367" spans="1:33" ht="51.45" customHeight="1" x14ac:dyDescent="0.3">
      <c r="A367" s="7" t="s">
        <v>328</v>
      </c>
      <c r="B367" s="6" t="s">
        <v>403</v>
      </c>
      <c r="C367" s="6" t="s">
        <v>31</v>
      </c>
      <c r="D367" s="6" t="s">
        <v>329</v>
      </c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7" t="s">
        <v>328</v>
      </c>
      <c r="U367" s="8">
        <v>7436.32</v>
      </c>
      <c r="V367" s="8">
        <v>6286.23</v>
      </c>
      <c r="W367" s="8">
        <v>330.85</v>
      </c>
      <c r="X367" s="8">
        <v>735.23</v>
      </c>
      <c r="Y367" s="8"/>
      <c r="Z367" s="8">
        <v>58.26</v>
      </c>
      <c r="AA367" s="8"/>
      <c r="AB367" s="8"/>
      <c r="AC367" s="8"/>
      <c r="AD367" s="8"/>
      <c r="AE367" s="8">
        <v>7494.58</v>
      </c>
      <c r="AF367" s="16">
        <v>5762.23</v>
      </c>
      <c r="AG367" s="23">
        <f t="shared" si="5"/>
        <v>76.88529577374581</v>
      </c>
    </row>
    <row r="368" spans="1:33" ht="51.45" customHeight="1" x14ac:dyDescent="0.3">
      <c r="A368" s="7" t="s">
        <v>330</v>
      </c>
      <c r="B368" s="6" t="s">
        <v>403</v>
      </c>
      <c r="C368" s="6" t="s">
        <v>31</v>
      </c>
      <c r="D368" s="6" t="s">
        <v>331</v>
      </c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7" t="s">
        <v>330</v>
      </c>
      <c r="U368" s="8">
        <v>84</v>
      </c>
      <c r="V368" s="8"/>
      <c r="W368" s="8"/>
      <c r="X368" s="8"/>
      <c r="Y368" s="8"/>
      <c r="Z368" s="8">
        <v>58.26</v>
      </c>
      <c r="AA368" s="8"/>
      <c r="AB368" s="8"/>
      <c r="AC368" s="8"/>
      <c r="AD368" s="8"/>
      <c r="AE368" s="8">
        <v>142.26</v>
      </c>
      <c r="AF368" s="16">
        <v>142.26</v>
      </c>
      <c r="AG368" s="23">
        <f t="shared" si="5"/>
        <v>100</v>
      </c>
    </row>
    <row r="369" spans="1:33" ht="34.200000000000003" customHeight="1" x14ac:dyDescent="0.3">
      <c r="A369" s="7" t="s">
        <v>332</v>
      </c>
      <c r="B369" s="6" t="s">
        <v>403</v>
      </c>
      <c r="C369" s="6" t="s">
        <v>31</v>
      </c>
      <c r="D369" s="6" t="s">
        <v>333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7" t="s">
        <v>332</v>
      </c>
      <c r="U369" s="8">
        <v>84</v>
      </c>
      <c r="V369" s="8"/>
      <c r="W369" s="8"/>
      <c r="X369" s="8"/>
      <c r="Y369" s="8"/>
      <c r="Z369" s="8">
        <v>58.26</v>
      </c>
      <c r="AA369" s="8"/>
      <c r="AB369" s="8"/>
      <c r="AC369" s="8"/>
      <c r="AD369" s="8"/>
      <c r="AE369" s="8">
        <v>142.26</v>
      </c>
      <c r="AF369" s="16">
        <v>142.26</v>
      </c>
      <c r="AG369" s="23">
        <f t="shared" si="5"/>
        <v>100</v>
      </c>
    </row>
    <row r="370" spans="1:33" ht="51.45" customHeight="1" x14ac:dyDescent="0.3">
      <c r="A370" s="7" t="s">
        <v>36</v>
      </c>
      <c r="B370" s="6" t="s">
        <v>403</v>
      </c>
      <c r="C370" s="6" t="s">
        <v>31</v>
      </c>
      <c r="D370" s="6" t="s">
        <v>333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 t="s">
        <v>37</v>
      </c>
      <c r="T370" s="7" t="s">
        <v>36</v>
      </c>
      <c r="U370" s="8">
        <v>84</v>
      </c>
      <c r="V370" s="8"/>
      <c r="W370" s="8"/>
      <c r="X370" s="8"/>
      <c r="Y370" s="8"/>
      <c r="Z370" s="8">
        <v>58.26</v>
      </c>
      <c r="AA370" s="8"/>
      <c r="AB370" s="8"/>
      <c r="AC370" s="8"/>
      <c r="AD370" s="8"/>
      <c r="AE370" s="8">
        <v>142.26</v>
      </c>
      <c r="AF370" s="18">
        <v>142.26</v>
      </c>
      <c r="AG370" s="23">
        <f t="shared" si="5"/>
        <v>100</v>
      </c>
    </row>
    <row r="371" spans="1:33" ht="51.45" customHeight="1" x14ac:dyDescent="0.3">
      <c r="A371" s="7" t="s">
        <v>336</v>
      </c>
      <c r="B371" s="6" t="s">
        <v>403</v>
      </c>
      <c r="C371" s="6" t="s">
        <v>31</v>
      </c>
      <c r="D371" s="6" t="s">
        <v>337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7" t="s">
        <v>336</v>
      </c>
      <c r="U371" s="8">
        <v>7352.32</v>
      </c>
      <c r="V371" s="8">
        <v>6286.23</v>
      </c>
      <c r="W371" s="8">
        <v>330.85</v>
      </c>
      <c r="X371" s="8">
        <v>735.23</v>
      </c>
      <c r="Y371" s="8"/>
      <c r="Z371" s="8"/>
      <c r="AA371" s="8"/>
      <c r="AB371" s="8"/>
      <c r="AC371" s="8"/>
      <c r="AD371" s="8"/>
      <c r="AE371" s="8">
        <v>7352.32</v>
      </c>
      <c r="AF371" s="16">
        <v>5619.97</v>
      </c>
      <c r="AG371" s="23">
        <f t="shared" si="5"/>
        <v>76.43804948642061</v>
      </c>
    </row>
    <row r="372" spans="1:33" ht="34.200000000000003" customHeight="1" x14ac:dyDescent="0.3">
      <c r="A372" s="7" t="s">
        <v>338</v>
      </c>
      <c r="B372" s="6" t="s">
        <v>403</v>
      </c>
      <c r="C372" s="6" t="s">
        <v>31</v>
      </c>
      <c r="D372" s="6" t="s">
        <v>339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7" t="s">
        <v>338</v>
      </c>
      <c r="U372" s="8">
        <v>7352.32</v>
      </c>
      <c r="V372" s="8">
        <v>6286.23</v>
      </c>
      <c r="W372" s="8">
        <v>330.85</v>
      </c>
      <c r="X372" s="8">
        <v>735.23</v>
      </c>
      <c r="Y372" s="8"/>
      <c r="Z372" s="8"/>
      <c r="AA372" s="8"/>
      <c r="AB372" s="8"/>
      <c r="AC372" s="8"/>
      <c r="AD372" s="8"/>
      <c r="AE372" s="8">
        <v>7352.32</v>
      </c>
      <c r="AF372" s="16">
        <v>5619.97</v>
      </c>
      <c r="AG372" s="23">
        <f t="shared" si="5"/>
        <v>76.43804948642061</v>
      </c>
    </row>
    <row r="373" spans="1:33" ht="51.45" customHeight="1" x14ac:dyDescent="0.3">
      <c r="A373" s="7" t="s">
        <v>36</v>
      </c>
      <c r="B373" s="6" t="s">
        <v>403</v>
      </c>
      <c r="C373" s="6" t="s">
        <v>31</v>
      </c>
      <c r="D373" s="6" t="s">
        <v>339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 t="s">
        <v>37</v>
      </c>
      <c r="T373" s="7" t="s">
        <v>36</v>
      </c>
      <c r="U373" s="8">
        <v>7352.32</v>
      </c>
      <c r="V373" s="8">
        <v>6286.23</v>
      </c>
      <c r="W373" s="8">
        <v>330.85</v>
      </c>
      <c r="X373" s="8">
        <v>735.23</v>
      </c>
      <c r="Y373" s="8"/>
      <c r="Z373" s="8"/>
      <c r="AA373" s="8"/>
      <c r="AB373" s="8"/>
      <c r="AC373" s="8"/>
      <c r="AD373" s="8"/>
      <c r="AE373" s="8">
        <v>7352.32</v>
      </c>
      <c r="AF373" s="18">
        <v>5619.97</v>
      </c>
      <c r="AG373" s="23">
        <f t="shared" si="5"/>
        <v>76.43804948642061</v>
      </c>
    </row>
    <row r="374" spans="1:33" ht="85.5" customHeight="1" x14ac:dyDescent="0.3">
      <c r="A374" s="7" t="s">
        <v>287</v>
      </c>
      <c r="B374" s="6" t="s">
        <v>403</v>
      </c>
      <c r="C374" s="6" t="s">
        <v>31</v>
      </c>
      <c r="D374" s="6" t="s">
        <v>288</v>
      </c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7" t="s">
        <v>287</v>
      </c>
      <c r="U374" s="8">
        <v>15757.08</v>
      </c>
      <c r="V374" s="8">
        <v>1454.41</v>
      </c>
      <c r="W374" s="8">
        <v>76.55</v>
      </c>
      <c r="X374" s="8">
        <v>706.12</v>
      </c>
      <c r="Y374" s="8"/>
      <c r="Z374" s="8">
        <v>857.58</v>
      </c>
      <c r="AA374" s="8"/>
      <c r="AB374" s="8"/>
      <c r="AC374" s="8">
        <v>-50</v>
      </c>
      <c r="AD374" s="8"/>
      <c r="AE374" s="8">
        <v>16614.66</v>
      </c>
      <c r="AF374" s="16">
        <v>15659.37</v>
      </c>
      <c r="AG374" s="23">
        <f t="shared" si="5"/>
        <v>94.25031869445418</v>
      </c>
    </row>
    <row r="375" spans="1:33" ht="51.45" customHeight="1" x14ac:dyDescent="0.3">
      <c r="A375" s="7" t="s">
        <v>289</v>
      </c>
      <c r="B375" s="6" t="s">
        <v>403</v>
      </c>
      <c r="C375" s="6" t="s">
        <v>31</v>
      </c>
      <c r="D375" s="6" t="s">
        <v>290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7" t="s">
        <v>289</v>
      </c>
      <c r="U375" s="8">
        <v>15157.08</v>
      </c>
      <c r="V375" s="8">
        <v>1454.41</v>
      </c>
      <c r="W375" s="8">
        <v>76.55</v>
      </c>
      <c r="X375" s="8">
        <v>706.12</v>
      </c>
      <c r="Y375" s="8"/>
      <c r="Z375" s="8">
        <v>445.58</v>
      </c>
      <c r="AA375" s="8"/>
      <c r="AB375" s="8"/>
      <c r="AC375" s="8">
        <v>-50</v>
      </c>
      <c r="AD375" s="8"/>
      <c r="AE375" s="8">
        <v>15602.66</v>
      </c>
      <c r="AF375" s="21">
        <f>AF376+AF396</f>
        <v>14655.880000000001</v>
      </c>
      <c r="AG375" s="23">
        <f t="shared" si="5"/>
        <v>93.931932119266847</v>
      </c>
    </row>
    <row r="376" spans="1:33" ht="34.200000000000003" customHeight="1" x14ac:dyDescent="0.3">
      <c r="A376" s="7" t="s">
        <v>291</v>
      </c>
      <c r="B376" s="6" t="s">
        <v>403</v>
      </c>
      <c r="C376" s="6" t="s">
        <v>31</v>
      </c>
      <c r="D376" s="6" t="s">
        <v>292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7" t="s">
        <v>291</v>
      </c>
      <c r="U376" s="8">
        <v>12970</v>
      </c>
      <c r="V376" s="8"/>
      <c r="W376" s="8"/>
      <c r="X376" s="8">
        <v>50</v>
      </c>
      <c r="Y376" s="8"/>
      <c r="Z376" s="8">
        <v>445.58</v>
      </c>
      <c r="AA376" s="8"/>
      <c r="AB376" s="8"/>
      <c r="AC376" s="8">
        <v>-50</v>
      </c>
      <c r="AD376" s="8"/>
      <c r="AE376" s="8">
        <v>13415.58</v>
      </c>
      <c r="AF376" s="21">
        <f>AF377+AF380+AF382+AF384+AF386+AF388+AF390+AF392+AF394</f>
        <v>13070.25</v>
      </c>
      <c r="AG376" s="23">
        <f t="shared" si="5"/>
        <v>97.425903315398969</v>
      </c>
    </row>
    <row r="377" spans="1:33" ht="68.400000000000006" customHeight="1" x14ac:dyDescent="0.3">
      <c r="A377" s="7" t="s">
        <v>412</v>
      </c>
      <c r="B377" s="6" t="s">
        <v>403</v>
      </c>
      <c r="C377" s="6" t="s">
        <v>31</v>
      </c>
      <c r="D377" s="6" t="s">
        <v>413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7" t="s">
        <v>412</v>
      </c>
      <c r="U377" s="8">
        <v>8700</v>
      </c>
      <c r="V377" s="8"/>
      <c r="W377" s="8"/>
      <c r="X377" s="8"/>
      <c r="Y377" s="8"/>
      <c r="Z377" s="8">
        <v>-294.82</v>
      </c>
      <c r="AA377" s="8"/>
      <c r="AB377" s="8"/>
      <c r="AC377" s="8"/>
      <c r="AD377" s="8"/>
      <c r="AE377" s="8">
        <v>8405.18</v>
      </c>
      <c r="AF377" s="16">
        <v>8120.84</v>
      </c>
      <c r="AG377" s="23">
        <f t="shared" si="5"/>
        <v>96.617086130219704</v>
      </c>
    </row>
    <row r="378" spans="1:33" ht="51.45" customHeight="1" x14ac:dyDescent="0.3">
      <c r="A378" s="7" t="s">
        <v>36</v>
      </c>
      <c r="B378" s="6" t="s">
        <v>403</v>
      </c>
      <c r="C378" s="6" t="s">
        <v>31</v>
      </c>
      <c r="D378" s="6" t="s">
        <v>413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 t="s">
        <v>37</v>
      </c>
      <c r="T378" s="7" t="s">
        <v>36</v>
      </c>
      <c r="U378" s="8">
        <v>7100</v>
      </c>
      <c r="V378" s="8"/>
      <c r="W378" s="8"/>
      <c r="X378" s="8"/>
      <c r="Y378" s="8"/>
      <c r="Z378" s="8">
        <v>110.18</v>
      </c>
      <c r="AA378" s="8"/>
      <c r="AB378" s="8"/>
      <c r="AC378" s="8"/>
      <c r="AD378" s="8"/>
      <c r="AE378" s="8">
        <v>7210.18</v>
      </c>
      <c r="AF378" s="17">
        <v>6928.29</v>
      </c>
      <c r="AG378" s="23">
        <f t="shared" si="5"/>
        <v>96.090388866852152</v>
      </c>
    </row>
    <row r="379" spans="1:33" ht="68.400000000000006" customHeight="1" x14ac:dyDescent="0.3">
      <c r="A379" s="7" t="s">
        <v>125</v>
      </c>
      <c r="B379" s="6" t="s">
        <v>403</v>
      </c>
      <c r="C379" s="6" t="s">
        <v>31</v>
      </c>
      <c r="D379" s="6" t="s">
        <v>413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 t="s">
        <v>126</v>
      </c>
      <c r="T379" s="7" t="s">
        <v>125</v>
      </c>
      <c r="U379" s="8">
        <v>1600</v>
      </c>
      <c r="V379" s="8"/>
      <c r="W379" s="8"/>
      <c r="X379" s="8"/>
      <c r="Y379" s="8"/>
      <c r="Z379" s="8">
        <v>-405</v>
      </c>
      <c r="AA379" s="8"/>
      <c r="AB379" s="8"/>
      <c r="AC379" s="8"/>
      <c r="AD379" s="8"/>
      <c r="AE379" s="8">
        <v>1195</v>
      </c>
      <c r="AF379" s="18">
        <v>1192.54</v>
      </c>
      <c r="AG379" s="23">
        <f t="shared" si="5"/>
        <v>99.79414225941423</v>
      </c>
    </row>
    <row r="380" spans="1:33" ht="34.200000000000003" customHeight="1" x14ac:dyDescent="0.3">
      <c r="A380" s="7" t="s">
        <v>414</v>
      </c>
      <c r="B380" s="6" t="s">
        <v>403</v>
      </c>
      <c r="C380" s="6" t="s">
        <v>31</v>
      </c>
      <c r="D380" s="6" t="s">
        <v>415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7" t="s">
        <v>414</v>
      </c>
      <c r="U380" s="8">
        <v>150</v>
      </c>
      <c r="V380" s="8"/>
      <c r="W380" s="8"/>
      <c r="X380" s="8"/>
      <c r="Y380" s="8"/>
      <c r="Z380" s="8">
        <v>3.68</v>
      </c>
      <c r="AA380" s="8"/>
      <c r="AB380" s="8"/>
      <c r="AC380" s="8"/>
      <c r="AD380" s="8"/>
      <c r="AE380" s="8">
        <v>153.68</v>
      </c>
      <c r="AF380" s="16">
        <v>153.68</v>
      </c>
      <c r="AG380" s="23">
        <f t="shared" si="5"/>
        <v>100</v>
      </c>
    </row>
    <row r="381" spans="1:33" ht="68.400000000000006" customHeight="1" x14ac:dyDescent="0.3">
      <c r="A381" s="7" t="s">
        <v>125</v>
      </c>
      <c r="B381" s="6" t="s">
        <v>403</v>
      </c>
      <c r="C381" s="6" t="s">
        <v>31</v>
      </c>
      <c r="D381" s="6" t="s">
        <v>415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 t="s">
        <v>126</v>
      </c>
      <c r="T381" s="7" t="s">
        <v>125</v>
      </c>
      <c r="U381" s="8">
        <v>150</v>
      </c>
      <c r="V381" s="8"/>
      <c r="W381" s="8"/>
      <c r="X381" s="8"/>
      <c r="Y381" s="8"/>
      <c r="Z381" s="8">
        <v>3.68</v>
      </c>
      <c r="AA381" s="8"/>
      <c r="AB381" s="8"/>
      <c r="AC381" s="8"/>
      <c r="AD381" s="8"/>
      <c r="AE381" s="8">
        <v>153.68</v>
      </c>
      <c r="AF381" s="18">
        <v>153.68</v>
      </c>
      <c r="AG381" s="23">
        <f t="shared" si="5"/>
        <v>100</v>
      </c>
    </row>
    <row r="382" spans="1:33" ht="34.200000000000003" customHeight="1" x14ac:dyDescent="0.3">
      <c r="A382" s="7" t="s">
        <v>416</v>
      </c>
      <c r="B382" s="6" t="s">
        <v>403</v>
      </c>
      <c r="C382" s="6" t="s">
        <v>31</v>
      </c>
      <c r="D382" s="6" t="s">
        <v>417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7" t="s">
        <v>416</v>
      </c>
      <c r="U382" s="8">
        <v>300</v>
      </c>
      <c r="V382" s="8"/>
      <c r="W382" s="8"/>
      <c r="X382" s="8"/>
      <c r="Y382" s="8"/>
      <c r="Z382" s="8">
        <v>-55.91</v>
      </c>
      <c r="AA382" s="8"/>
      <c r="AB382" s="8"/>
      <c r="AC382" s="8"/>
      <c r="AD382" s="8"/>
      <c r="AE382" s="8">
        <v>244.09</v>
      </c>
      <c r="AF382" s="16">
        <v>244.09</v>
      </c>
      <c r="AG382" s="23">
        <f t="shared" si="5"/>
        <v>100</v>
      </c>
    </row>
    <row r="383" spans="1:33" ht="68.400000000000006" customHeight="1" x14ac:dyDescent="0.3">
      <c r="A383" s="7" t="s">
        <v>125</v>
      </c>
      <c r="B383" s="6" t="s">
        <v>403</v>
      </c>
      <c r="C383" s="6" t="s">
        <v>31</v>
      </c>
      <c r="D383" s="6" t="s">
        <v>417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 t="s">
        <v>126</v>
      </c>
      <c r="T383" s="7" t="s">
        <v>125</v>
      </c>
      <c r="U383" s="8">
        <v>300</v>
      </c>
      <c r="V383" s="8"/>
      <c r="W383" s="8"/>
      <c r="X383" s="8"/>
      <c r="Y383" s="8"/>
      <c r="Z383" s="8">
        <v>-55.91</v>
      </c>
      <c r="AA383" s="8"/>
      <c r="AB383" s="8"/>
      <c r="AC383" s="8"/>
      <c r="AD383" s="8"/>
      <c r="AE383" s="8">
        <v>244.09</v>
      </c>
      <c r="AF383" s="18">
        <v>244.09</v>
      </c>
      <c r="AG383" s="23">
        <f t="shared" si="5"/>
        <v>100</v>
      </c>
    </row>
    <row r="384" spans="1:33" ht="34.200000000000003" customHeight="1" x14ac:dyDescent="0.3">
      <c r="A384" s="7" t="s">
        <v>418</v>
      </c>
      <c r="B384" s="6" t="s">
        <v>403</v>
      </c>
      <c r="C384" s="6" t="s">
        <v>31</v>
      </c>
      <c r="D384" s="6" t="s">
        <v>419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7" t="s">
        <v>418</v>
      </c>
      <c r="U384" s="8">
        <v>150</v>
      </c>
      <c r="V384" s="8"/>
      <c r="W384" s="8"/>
      <c r="X384" s="8"/>
      <c r="Y384" s="8"/>
      <c r="Z384" s="8">
        <v>-31.99</v>
      </c>
      <c r="AA384" s="8"/>
      <c r="AB384" s="8"/>
      <c r="AC384" s="8"/>
      <c r="AD384" s="8"/>
      <c r="AE384" s="8">
        <v>118.01</v>
      </c>
      <c r="AF384" s="16">
        <v>118.01</v>
      </c>
      <c r="AG384" s="23">
        <f t="shared" si="5"/>
        <v>99.999999999999986</v>
      </c>
    </row>
    <row r="385" spans="1:33" ht="68.400000000000006" customHeight="1" x14ac:dyDescent="0.3">
      <c r="A385" s="7" t="s">
        <v>125</v>
      </c>
      <c r="B385" s="6" t="s">
        <v>403</v>
      </c>
      <c r="C385" s="6" t="s">
        <v>31</v>
      </c>
      <c r="D385" s="6" t="s">
        <v>419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 t="s">
        <v>126</v>
      </c>
      <c r="T385" s="7" t="s">
        <v>125</v>
      </c>
      <c r="U385" s="8">
        <v>150</v>
      </c>
      <c r="V385" s="8"/>
      <c r="W385" s="8"/>
      <c r="X385" s="8"/>
      <c r="Y385" s="8"/>
      <c r="Z385" s="8">
        <v>-31.99</v>
      </c>
      <c r="AA385" s="8"/>
      <c r="AB385" s="8"/>
      <c r="AC385" s="8"/>
      <c r="AD385" s="8"/>
      <c r="AE385" s="8">
        <v>118.01</v>
      </c>
      <c r="AF385" s="18">
        <v>118.01</v>
      </c>
      <c r="AG385" s="23">
        <f t="shared" si="5"/>
        <v>99.999999999999986</v>
      </c>
    </row>
    <row r="386" spans="1:33" ht="51.45" customHeight="1" x14ac:dyDescent="0.3">
      <c r="A386" s="7" t="s">
        <v>420</v>
      </c>
      <c r="B386" s="6" t="s">
        <v>403</v>
      </c>
      <c r="C386" s="6" t="s">
        <v>31</v>
      </c>
      <c r="D386" s="6" t="s">
        <v>421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7" t="s">
        <v>420</v>
      </c>
      <c r="U386" s="8">
        <v>2134</v>
      </c>
      <c r="V386" s="8"/>
      <c r="W386" s="8"/>
      <c r="X386" s="8"/>
      <c r="Y386" s="8"/>
      <c r="Z386" s="8">
        <v>-96.03</v>
      </c>
      <c r="AA386" s="8"/>
      <c r="AB386" s="8"/>
      <c r="AC386" s="8"/>
      <c r="AD386" s="8"/>
      <c r="AE386" s="8">
        <v>2037.97</v>
      </c>
      <c r="AF386" s="16">
        <v>2037.97</v>
      </c>
      <c r="AG386" s="23">
        <f t="shared" si="5"/>
        <v>100</v>
      </c>
    </row>
    <row r="387" spans="1:33" ht="51.45" customHeight="1" x14ac:dyDescent="0.3">
      <c r="A387" s="7" t="s">
        <v>36</v>
      </c>
      <c r="B387" s="6" t="s">
        <v>403</v>
      </c>
      <c r="C387" s="6" t="s">
        <v>31</v>
      </c>
      <c r="D387" s="6" t="s">
        <v>421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 t="s">
        <v>37</v>
      </c>
      <c r="T387" s="7" t="s">
        <v>36</v>
      </c>
      <c r="U387" s="8">
        <v>2134</v>
      </c>
      <c r="V387" s="8"/>
      <c r="W387" s="8"/>
      <c r="X387" s="8"/>
      <c r="Y387" s="8"/>
      <c r="Z387" s="8">
        <v>-96.03</v>
      </c>
      <c r="AA387" s="8"/>
      <c r="AB387" s="8"/>
      <c r="AC387" s="8"/>
      <c r="AD387" s="8"/>
      <c r="AE387" s="8">
        <v>2037.97</v>
      </c>
      <c r="AF387" s="18">
        <v>2037.97</v>
      </c>
      <c r="AG387" s="23">
        <f t="shared" si="5"/>
        <v>100</v>
      </c>
    </row>
    <row r="388" spans="1:33" ht="34.200000000000003" customHeight="1" x14ac:dyDescent="0.3">
      <c r="A388" s="7" t="s">
        <v>422</v>
      </c>
      <c r="B388" s="6" t="s">
        <v>403</v>
      </c>
      <c r="C388" s="6" t="s">
        <v>31</v>
      </c>
      <c r="D388" s="6" t="s">
        <v>423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7" t="s">
        <v>422</v>
      </c>
      <c r="U388" s="8">
        <v>250</v>
      </c>
      <c r="V388" s="8"/>
      <c r="W388" s="8"/>
      <c r="X388" s="8"/>
      <c r="Y388" s="8"/>
      <c r="Z388" s="8"/>
      <c r="AA388" s="8"/>
      <c r="AB388" s="8"/>
      <c r="AC388" s="8"/>
      <c r="AD388" s="8"/>
      <c r="AE388" s="8">
        <v>250</v>
      </c>
      <c r="AF388" s="16">
        <v>250</v>
      </c>
      <c r="AG388" s="23">
        <f t="shared" si="5"/>
        <v>100</v>
      </c>
    </row>
    <row r="389" spans="1:33" ht="68.400000000000006" customHeight="1" x14ac:dyDescent="0.3">
      <c r="A389" s="7" t="s">
        <v>125</v>
      </c>
      <c r="B389" s="6" t="s">
        <v>403</v>
      </c>
      <c r="C389" s="6" t="s">
        <v>31</v>
      </c>
      <c r="D389" s="6" t="s">
        <v>423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 t="s">
        <v>126</v>
      </c>
      <c r="T389" s="7" t="s">
        <v>125</v>
      </c>
      <c r="U389" s="8">
        <v>250</v>
      </c>
      <c r="V389" s="8"/>
      <c r="W389" s="8"/>
      <c r="X389" s="8"/>
      <c r="Y389" s="8"/>
      <c r="Z389" s="8"/>
      <c r="AA389" s="8"/>
      <c r="AB389" s="8"/>
      <c r="AC389" s="8"/>
      <c r="AD389" s="8"/>
      <c r="AE389" s="8">
        <v>250</v>
      </c>
      <c r="AF389" s="18">
        <v>250</v>
      </c>
      <c r="AG389" s="23">
        <f t="shared" si="5"/>
        <v>100</v>
      </c>
    </row>
    <row r="390" spans="1:33" ht="34.200000000000003" customHeight="1" x14ac:dyDescent="0.3">
      <c r="A390" s="7" t="s">
        <v>424</v>
      </c>
      <c r="B390" s="6" t="s">
        <v>403</v>
      </c>
      <c r="C390" s="6" t="s">
        <v>31</v>
      </c>
      <c r="D390" s="6" t="s">
        <v>425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7" t="s">
        <v>424</v>
      </c>
      <c r="U390" s="8">
        <v>400</v>
      </c>
      <c r="V390" s="8"/>
      <c r="W390" s="8"/>
      <c r="X390" s="8"/>
      <c r="Y390" s="8"/>
      <c r="Z390" s="8">
        <v>-30</v>
      </c>
      <c r="AA390" s="8"/>
      <c r="AB390" s="8"/>
      <c r="AC390" s="8"/>
      <c r="AD390" s="8"/>
      <c r="AE390" s="8">
        <v>370</v>
      </c>
      <c r="AF390" s="16">
        <v>370</v>
      </c>
      <c r="AG390" s="23">
        <f t="shared" si="5"/>
        <v>100</v>
      </c>
    </row>
    <row r="391" spans="1:33" ht="68.400000000000006" customHeight="1" x14ac:dyDescent="0.3">
      <c r="A391" s="7" t="s">
        <v>125</v>
      </c>
      <c r="B391" s="6" t="s">
        <v>403</v>
      </c>
      <c r="C391" s="6" t="s">
        <v>31</v>
      </c>
      <c r="D391" s="6" t="s">
        <v>425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 t="s">
        <v>126</v>
      </c>
      <c r="T391" s="7" t="s">
        <v>125</v>
      </c>
      <c r="U391" s="8">
        <v>400</v>
      </c>
      <c r="V391" s="8"/>
      <c r="W391" s="8"/>
      <c r="X391" s="8"/>
      <c r="Y391" s="8"/>
      <c r="Z391" s="8">
        <v>-30</v>
      </c>
      <c r="AA391" s="8"/>
      <c r="AB391" s="8"/>
      <c r="AC391" s="8"/>
      <c r="AD391" s="8"/>
      <c r="AE391" s="8">
        <v>370</v>
      </c>
      <c r="AF391" s="18">
        <v>370</v>
      </c>
      <c r="AG391" s="23">
        <f t="shared" si="5"/>
        <v>100</v>
      </c>
    </row>
    <row r="392" spans="1:33" ht="34.200000000000003" customHeight="1" x14ac:dyDescent="0.3">
      <c r="A392" s="7" t="s">
        <v>426</v>
      </c>
      <c r="B392" s="6" t="s">
        <v>403</v>
      </c>
      <c r="C392" s="6" t="s">
        <v>31</v>
      </c>
      <c r="D392" s="6" t="s">
        <v>427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7" t="s">
        <v>426</v>
      </c>
      <c r="U392" s="8">
        <v>86</v>
      </c>
      <c r="V392" s="8"/>
      <c r="W392" s="8"/>
      <c r="X392" s="8"/>
      <c r="Y392" s="8"/>
      <c r="Z392" s="8">
        <v>-17.29</v>
      </c>
      <c r="AA392" s="8"/>
      <c r="AB392" s="8"/>
      <c r="AC392" s="8"/>
      <c r="AD392" s="8"/>
      <c r="AE392" s="8">
        <v>68.709999999999994</v>
      </c>
      <c r="AF392" s="16">
        <v>68.709999999999994</v>
      </c>
      <c r="AG392" s="23">
        <f t="shared" si="5"/>
        <v>100</v>
      </c>
    </row>
    <row r="393" spans="1:33" ht="68.400000000000006" customHeight="1" x14ac:dyDescent="0.3">
      <c r="A393" s="7" t="s">
        <v>125</v>
      </c>
      <c r="B393" s="6" t="s">
        <v>403</v>
      </c>
      <c r="C393" s="6" t="s">
        <v>31</v>
      </c>
      <c r="D393" s="6" t="s">
        <v>427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 t="s">
        <v>126</v>
      </c>
      <c r="T393" s="7" t="s">
        <v>125</v>
      </c>
      <c r="U393" s="8">
        <v>86</v>
      </c>
      <c r="V393" s="8"/>
      <c r="W393" s="8"/>
      <c r="X393" s="8"/>
      <c r="Y393" s="8"/>
      <c r="Z393" s="8">
        <v>-17.29</v>
      </c>
      <c r="AA393" s="8"/>
      <c r="AB393" s="8"/>
      <c r="AC393" s="8"/>
      <c r="AD393" s="8"/>
      <c r="AE393" s="8">
        <v>68.709999999999994</v>
      </c>
      <c r="AF393" s="18">
        <v>68.709999999999994</v>
      </c>
      <c r="AG393" s="23">
        <f t="shared" si="5"/>
        <v>100</v>
      </c>
    </row>
    <row r="394" spans="1:33" ht="34.200000000000003" customHeight="1" x14ac:dyDescent="0.3">
      <c r="A394" s="7" t="s">
        <v>428</v>
      </c>
      <c r="B394" s="6" t="s">
        <v>403</v>
      </c>
      <c r="C394" s="6" t="s">
        <v>31</v>
      </c>
      <c r="D394" s="6" t="s">
        <v>429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7" t="s">
        <v>428</v>
      </c>
      <c r="U394" s="8">
        <v>750</v>
      </c>
      <c r="V394" s="8"/>
      <c r="W394" s="8"/>
      <c r="X394" s="8"/>
      <c r="Y394" s="8"/>
      <c r="Z394" s="8">
        <v>1017.93</v>
      </c>
      <c r="AA394" s="8"/>
      <c r="AB394" s="8"/>
      <c r="AC394" s="8"/>
      <c r="AD394" s="8"/>
      <c r="AE394" s="8">
        <v>1767.93</v>
      </c>
      <c r="AF394" s="16">
        <v>1706.95</v>
      </c>
      <c r="AG394" s="23">
        <f t="shared" si="5"/>
        <v>96.55076841277652</v>
      </c>
    </row>
    <row r="395" spans="1:33" ht="68.400000000000006" customHeight="1" x14ac:dyDescent="0.3">
      <c r="A395" s="7" t="s">
        <v>125</v>
      </c>
      <c r="B395" s="6" t="s">
        <v>403</v>
      </c>
      <c r="C395" s="6" t="s">
        <v>31</v>
      </c>
      <c r="D395" s="6" t="s">
        <v>429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 t="s">
        <v>126</v>
      </c>
      <c r="T395" s="7" t="s">
        <v>125</v>
      </c>
      <c r="U395" s="8">
        <v>750</v>
      </c>
      <c r="V395" s="8"/>
      <c r="W395" s="8"/>
      <c r="X395" s="8"/>
      <c r="Y395" s="8"/>
      <c r="Z395" s="8">
        <v>1017.93</v>
      </c>
      <c r="AA395" s="8"/>
      <c r="AB395" s="8"/>
      <c r="AC395" s="8"/>
      <c r="AD395" s="8"/>
      <c r="AE395" s="8">
        <v>1767.93</v>
      </c>
      <c r="AF395" s="18">
        <v>1706.95</v>
      </c>
      <c r="AG395" s="23">
        <f t="shared" si="5"/>
        <v>96.55076841277652</v>
      </c>
    </row>
    <row r="396" spans="1:33" ht="68.400000000000006" customHeight="1" x14ac:dyDescent="0.3">
      <c r="A396" s="7" t="s">
        <v>430</v>
      </c>
      <c r="B396" s="6" t="s">
        <v>403</v>
      </c>
      <c r="C396" s="6" t="s">
        <v>31</v>
      </c>
      <c r="D396" s="6" t="s">
        <v>431</v>
      </c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7" t="s">
        <v>430</v>
      </c>
      <c r="U396" s="8">
        <v>2187.08</v>
      </c>
      <c r="V396" s="8">
        <v>1454.41</v>
      </c>
      <c r="W396" s="8">
        <v>76.55</v>
      </c>
      <c r="X396" s="8">
        <v>656.12</v>
      </c>
      <c r="Y396" s="8"/>
      <c r="Z396" s="8"/>
      <c r="AA396" s="8"/>
      <c r="AB396" s="8"/>
      <c r="AC396" s="8"/>
      <c r="AD396" s="8"/>
      <c r="AE396" s="8">
        <v>2187.08</v>
      </c>
      <c r="AF396" s="16">
        <v>1585.63</v>
      </c>
      <c r="AG396" s="23">
        <f t="shared" si="5"/>
        <v>72.499862830806379</v>
      </c>
    </row>
    <row r="397" spans="1:33" ht="85.5" customHeight="1" x14ac:dyDescent="0.3">
      <c r="A397" s="7" t="s">
        <v>432</v>
      </c>
      <c r="B397" s="6" t="s">
        <v>403</v>
      </c>
      <c r="C397" s="6" t="s">
        <v>31</v>
      </c>
      <c r="D397" s="6" t="s">
        <v>433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7" t="s">
        <v>432</v>
      </c>
      <c r="U397" s="8">
        <v>2187.08</v>
      </c>
      <c r="V397" s="8">
        <v>1454.41</v>
      </c>
      <c r="W397" s="8">
        <v>76.55</v>
      </c>
      <c r="X397" s="8">
        <v>656.12</v>
      </c>
      <c r="Y397" s="8"/>
      <c r="Z397" s="8"/>
      <c r="AA397" s="8"/>
      <c r="AB397" s="8"/>
      <c r="AC397" s="8"/>
      <c r="AD397" s="8"/>
      <c r="AE397" s="8">
        <v>2187.08</v>
      </c>
      <c r="AF397" s="16">
        <v>1585.63</v>
      </c>
      <c r="AG397" s="23">
        <f t="shared" si="5"/>
        <v>72.499862830806379</v>
      </c>
    </row>
    <row r="398" spans="1:33" ht="51.45" customHeight="1" x14ac:dyDescent="0.3">
      <c r="A398" s="7" t="s">
        <v>36</v>
      </c>
      <c r="B398" s="6" t="s">
        <v>403</v>
      </c>
      <c r="C398" s="6" t="s">
        <v>31</v>
      </c>
      <c r="D398" s="6" t="s">
        <v>433</v>
      </c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 t="s">
        <v>37</v>
      </c>
      <c r="T398" s="7" t="s">
        <v>36</v>
      </c>
      <c r="U398" s="8">
        <v>2187.08</v>
      </c>
      <c r="V398" s="8">
        <v>1454.41</v>
      </c>
      <c r="W398" s="8">
        <v>76.55</v>
      </c>
      <c r="X398" s="8">
        <v>656.12</v>
      </c>
      <c r="Y398" s="8"/>
      <c r="Z398" s="8"/>
      <c r="AA398" s="8"/>
      <c r="AB398" s="8"/>
      <c r="AC398" s="8"/>
      <c r="AD398" s="8"/>
      <c r="AE398" s="8">
        <v>2187.08</v>
      </c>
      <c r="AF398" s="18">
        <v>1585.63</v>
      </c>
      <c r="AG398" s="23">
        <f t="shared" si="5"/>
        <v>72.499862830806379</v>
      </c>
    </row>
    <row r="399" spans="1:33" ht="68.400000000000006" customHeight="1" x14ac:dyDescent="0.3">
      <c r="A399" s="7" t="s">
        <v>299</v>
      </c>
      <c r="B399" s="6" t="s">
        <v>403</v>
      </c>
      <c r="C399" s="6" t="s">
        <v>31</v>
      </c>
      <c r="D399" s="6" t="s">
        <v>308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7" t="s">
        <v>299</v>
      </c>
      <c r="U399" s="8">
        <v>600</v>
      </c>
      <c r="V399" s="8"/>
      <c r="W399" s="8"/>
      <c r="X399" s="8"/>
      <c r="Y399" s="8"/>
      <c r="Z399" s="8">
        <v>412</v>
      </c>
      <c r="AA399" s="8"/>
      <c r="AB399" s="8"/>
      <c r="AC399" s="8"/>
      <c r="AD399" s="8"/>
      <c r="AE399" s="8">
        <v>1012</v>
      </c>
      <c r="AF399" s="16">
        <f>AF400</f>
        <v>1003.48</v>
      </c>
      <c r="AG399" s="23">
        <f t="shared" ref="AG399:AG462" si="6">AF399/AE399%</f>
        <v>99.158102766798422</v>
      </c>
    </row>
    <row r="400" spans="1:33" ht="51.45" customHeight="1" x14ac:dyDescent="0.3">
      <c r="A400" s="7" t="s">
        <v>301</v>
      </c>
      <c r="B400" s="6" t="s">
        <v>403</v>
      </c>
      <c r="C400" s="6" t="s">
        <v>31</v>
      </c>
      <c r="D400" s="6" t="s">
        <v>434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7" t="s">
        <v>301</v>
      </c>
      <c r="U400" s="8">
        <v>600</v>
      </c>
      <c r="V400" s="8"/>
      <c r="W400" s="8"/>
      <c r="X400" s="8"/>
      <c r="Y400" s="8"/>
      <c r="Z400" s="8">
        <v>412</v>
      </c>
      <c r="AA400" s="8"/>
      <c r="AB400" s="8"/>
      <c r="AC400" s="8"/>
      <c r="AD400" s="8"/>
      <c r="AE400" s="8">
        <v>1012</v>
      </c>
      <c r="AF400" s="16">
        <v>1003.48</v>
      </c>
      <c r="AG400" s="23">
        <f t="shared" si="6"/>
        <v>99.158102766798422</v>
      </c>
    </row>
    <row r="401" spans="1:33" ht="34.200000000000003" customHeight="1" x14ac:dyDescent="0.3">
      <c r="A401" s="7" t="s">
        <v>435</v>
      </c>
      <c r="B401" s="6" t="s">
        <v>403</v>
      </c>
      <c r="C401" s="6" t="s">
        <v>31</v>
      </c>
      <c r="D401" s="6" t="s">
        <v>436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7" t="s">
        <v>435</v>
      </c>
      <c r="U401" s="8">
        <v>200</v>
      </c>
      <c r="V401" s="8"/>
      <c r="W401" s="8"/>
      <c r="X401" s="8"/>
      <c r="Y401" s="8"/>
      <c r="Z401" s="8">
        <v>162</v>
      </c>
      <c r="AA401" s="8"/>
      <c r="AB401" s="8"/>
      <c r="AC401" s="8"/>
      <c r="AD401" s="8"/>
      <c r="AE401" s="8">
        <v>362</v>
      </c>
      <c r="AF401" s="16">
        <v>357.71</v>
      </c>
      <c r="AG401" s="23">
        <f t="shared" si="6"/>
        <v>98.814917127071809</v>
      </c>
    </row>
    <row r="402" spans="1:33" ht="68.400000000000006" customHeight="1" x14ac:dyDescent="0.3">
      <c r="A402" s="7" t="s">
        <v>125</v>
      </c>
      <c r="B402" s="6" t="s">
        <v>403</v>
      </c>
      <c r="C402" s="6" t="s">
        <v>31</v>
      </c>
      <c r="D402" s="6" t="s">
        <v>436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 t="s">
        <v>126</v>
      </c>
      <c r="T402" s="7" t="s">
        <v>125</v>
      </c>
      <c r="U402" s="8">
        <v>200</v>
      </c>
      <c r="V402" s="8"/>
      <c r="W402" s="8"/>
      <c r="X402" s="8"/>
      <c r="Y402" s="8"/>
      <c r="Z402" s="8">
        <v>162</v>
      </c>
      <c r="AA402" s="8"/>
      <c r="AB402" s="8"/>
      <c r="AC402" s="8"/>
      <c r="AD402" s="8"/>
      <c r="AE402" s="8">
        <v>362</v>
      </c>
      <c r="AF402" s="18">
        <v>357.71</v>
      </c>
      <c r="AG402" s="23">
        <f t="shared" si="6"/>
        <v>98.814917127071809</v>
      </c>
    </row>
    <row r="403" spans="1:33" ht="34.200000000000003" customHeight="1" x14ac:dyDescent="0.3">
      <c r="A403" s="7" t="s">
        <v>437</v>
      </c>
      <c r="B403" s="6" t="s">
        <v>403</v>
      </c>
      <c r="C403" s="6" t="s">
        <v>31</v>
      </c>
      <c r="D403" s="6" t="s">
        <v>438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7" t="s">
        <v>437</v>
      </c>
      <c r="U403" s="8">
        <v>400</v>
      </c>
      <c r="V403" s="8"/>
      <c r="W403" s="8"/>
      <c r="X403" s="8"/>
      <c r="Y403" s="8"/>
      <c r="Z403" s="8">
        <v>250</v>
      </c>
      <c r="AA403" s="8"/>
      <c r="AB403" s="8"/>
      <c r="AC403" s="8"/>
      <c r="AD403" s="8"/>
      <c r="AE403" s="8">
        <v>650</v>
      </c>
      <c r="AF403" s="16">
        <v>645.77</v>
      </c>
      <c r="AG403" s="23">
        <f t="shared" si="6"/>
        <v>99.349230769230772</v>
      </c>
    </row>
    <row r="404" spans="1:33" ht="68.400000000000006" customHeight="1" x14ac:dyDescent="0.3">
      <c r="A404" s="7" t="s">
        <v>125</v>
      </c>
      <c r="B404" s="6" t="s">
        <v>403</v>
      </c>
      <c r="C404" s="6" t="s">
        <v>31</v>
      </c>
      <c r="D404" s="6" t="s">
        <v>438</v>
      </c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 t="s">
        <v>126</v>
      </c>
      <c r="T404" s="7" t="s">
        <v>125</v>
      </c>
      <c r="U404" s="8">
        <v>400</v>
      </c>
      <c r="V404" s="8"/>
      <c r="W404" s="8"/>
      <c r="X404" s="8"/>
      <c r="Y404" s="8"/>
      <c r="Z404" s="8">
        <v>250</v>
      </c>
      <c r="AA404" s="8"/>
      <c r="AB404" s="8"/>
      <c r="AC404" s="8"/>
      <c r="AD404" s="8"/>
      <c r="AE404" s="8">
        <v>650</v>
      </c>
      <c r="AF404" s="18">
        <v>645.77</v>
      </c>
      <c r="AG404" s="23">
        <f t="shared" si="6"/>
        <v>99.349230769230772</v>
      </c>
    </row>
    <row r="405" spans="1:33" ht="34.200000000000003" customHeight="1" x14ac:dyDescent="0.3">
      <c r="A405" s="7" t="s">
        <v>439</v>
      </c>
      <c r="B405" s="6" t="s">
        <v>440</v>
      </c>
      <c r="C405" s="6" t="s">
        <v>63</v>
      </c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7" t="s">
        <v>439</v>
      </c>
      <c r="U405" s="8">
        <v>9870.7999999999993</v>
      </c>
      <c r="V405" s="8"/>
      <c r="W405" s="8"/>
      <c r="X405" s="8"/>
      <c r="Y405" s="8"/>
      <c r="Z405" s="8">
        <v>-850.2</v>
      </c>
      <c r="AA405" s="8"/>
      <c r="AB405" s="8"/>
      <c r="AC405" s="8"/>
      <c r="AD405" s="8"/>
      <c r="AE405" s="8">
        <v>9020.6</v>
      </c>
      <c r="AF405" s="16">
        <v>9020.6</v>
      </c>
      <c r="AG405" s="23">
        <f t="shared" si="6"/>
        <v>100</v>
      </c>
    </row>
    <row r="406" spans="1:33" ht="85.5" customHeight="1" x14ac:dyDescent="0.3">
      <c r="A406" s="7" t="s">
        <v>287</v>
      </c>
      <c r="B406" s="6" t="s">
        <v>440</v>
      </c>
      <c r="C406" s="6" t="s">
        <v>63</v>
      </c>
      <c r="D406" s="6" t="s">
        <v>288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7" t="s">
        <v>287</v>
      </c>
      <c r="U406" s="8">
        <v>9870.7999999999993</v>
      </c>
      <c r="V406" s="8"/>
      <c r="W406" s="8"/>
      <c r="X406" s="8"/>
      <c r="Y406" s="8"/>
      <c r="Z406" s="8">
        <v>-850.2</v>
      </c>
      <c r="AA406" s="8"/>
      <c r="AB406" s="8"/>
      <c r="AC406" s="8"/>
      <c r="AD406" s="8"/>
      <c r="AE406" s="8">
        <v>9020.6</v>
      </c>
      <c r="AF406" s="16">
        <v>9020.6</v>
      </c>
      <c r="AG406" s="23">
        <f t="shared" si="6"/>
        <v>100</v>
      </c>
    </row>
    <row r="407" spans="1:33" ht="51.45" customHeight="1" x14ac:dyDescent="0.3">
      <c r="A407" s="7" t="s">
        <v>280</v>
      </c>
      <c r="B407" s="6" t="s">
        <v>440</v>
      </c>
      <c r="C407" s="6" t="s">
        <v>63</v>
      </c>
      <c r="D407" s="6" t="s">
        <v>441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7" t="s">
        <v>280</v>
      </c>
      <c r="U407" s="8">
        <v>9870.7999999999993</v>
      </c>
      <c r="V407" s="8"/>
      <c r="W407" s="8"/>
      <c r="X407" s="8"/>
      <c r="Y407" s="8"/>
      <c r="Z407" s="8">
        <v>-850.2</v>
      </c>
      <c r="AA407" s="8"/>
      <c r="AB407" s="8"/>
      <c r="AC407" s="8"/>
      <c r="AD407" s="8"/>
      <c r="AE407" s="8">
        <v>9020.6</v>
      </c>
      <c r="AF407" s="16">
        <v>9020.6</v>
      </c>
      <c r="AG407" s="23">
        <f t="shared" si="6"/>
        <v>100</v>
      </c>
    </row>
    <row r="408" spans="1:33" ht="68.400000000000006" customHeight="1" x14ac:dyDescent="0.3">
      <c r="A408" s="7" t="s">
        <v>442</v>
      </c>
      <c r="B408" s="6" t="s">
        <v>440</v>
      </c>
      <c r="C408" s="6" t="s">
        <v>63</v>
      </c>
      <c r="D408" s="6" t="s">
        <v>443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7" t="s">
        <v>442</v>
      </c>
      <c r="U408" s="8">
        <v>9870.7999999999993</v>
      </c>
      <c r="V408" s="8"/>
      <c r="W408" s="8"/>
      <c r="X408" s="8"/>
      <c r="Y408" s="8"/>
      <c r="Z408" s="8">
        <v>-850.2</v>
      </c>
      <c r="AA408" s="8"/>
      <c r="AB408" s="8"/>
      <c r="AC408" s="8"/>
      <c r="AD408" s="8"/>
      <c r="AE408" s="8">
        <v>9020.6</v>
      </c>
      <c r="AF408" s="16">
        <v>9020.6</v>
      </c>
      <c r="AG408" s="23">
        <f t="shared" si="6"/>
        <v>100</v>
      </c>
    </row>
    <row r="409" spans="1:33" ht="68.400000000000006" customHeight="1" x14ac:dyDescent="0.3">
      <c r="A409" s="7" t="s">
        <v>189</v>
      </c>
      <c r="B409" s="6" t="s">
        <v>440</v>
      </c>
      <c r="C409" s="6" t="s">
        <v>63</v>
      </c>
      <c r="D409" s="6" t="s">
        <v>444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7" t="s">
        <v>189</v>
      </c>
      <c r="U409" s="8">
        <v>9870.7999999999993</v>
      </c>
      <c r="V409" s="8"/>
      <c r="W409" s="8"/>
      <c r="X409" s="8"/>
      <c r="Y409" s="8"/>
      <c r="Z409" s="8">
        <v>-850.2</v>
      </c>
      <c r="AA409" s="8"/>
      <c r="AB409" s="8"/>
      <c r="AC409" s="8"/>
      <c r="AD409" s="8"/>
      <c r="AE409" s="8">
        <v>9020.6</v>
      </c>
      <c r="AF409" s="16">
        <v>9020.6</v>
      </c>
      <c r="AG409" s="23">
        <f t="shared" si="6"/>
        <v>100</v>
      </c>
    </row>
    <row r="410" spans="1:33" ht="68.400000000000006" customHeight="1" x14ac:dyDescent="0.3">
      <c r="A410" s="7" t="s">
        <v>125</v>
      </c>
      <c r="B410" s="6" t="s">
        <v>440</v>
      </c>
      <c r="C410" s="6" t="s">
        <v>63</v>
      </c>
      <c r="D410" s="6" t="s">
        <v>444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 t="s">
        <v>126</v>
      </c>
      <c r="T410" s="7" t="s">
        <v>125</v>
      </c>
      <c r="U410" s="8">
        <v>9870.7999999999993</v>
      </c>
      <c r="V410" s="8"/>
      <c r="W410" s="8"/>
      <c r="X410" s="8"/>
      <c r="Y410" s="8"/>
      <c r="Z410" s="8">
        <v>-850.2</v>
      </c>
      <c r="AA410" s="8"/>
      <c r="AB410" s="8"/>
      <c r="AC410" s="8"/>
      <c r="AD410" s="8"/>
      <c r="AE410" s="8">
        <v>9020.6</v>
      </c>
      <c r="AF410" s="18">
        <v>9020.6</v>
      </c>
      <c r="AG410" s="23">
        <f t="shared" si="6"/>
        <v>100</v>
      </c>
    </row>
    <row r="411" spans="1:33" ht="17.100000000000001" customHeight="1" x14ac:dyDescent="0.3">
      <c r="A411" s="7" t="s">
        <v>445</v>
      </c>
      <c r="B411" s="6" t="s">
        <v>446</v>
      </c>
      <c r="C411" s="6" t="s">
        <v>15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7" t="s">
        <v>445</v>
      </c>
      <c r="U411" s="8"/>
      <c r="V411" s="8"/>
      <c r="W411" s="8"/>
      <c r="X411" s="8"/>
      <c r="Y411" s="8"/>
      <c r="Z411" s="8">
        <v>30</v>
      </c>
      <c r="AA411" s="8"/>
      <c r="AB411" s="8"/>
      <c r="AC411" s="8"/>
      <c r="AD411" s="8"/>
      <c r="AE411" s="8">
        <v>30</v>
      </c>
      <c r="AF411" s="8">
        <v>30</v>
      </c>
      <c r="AG411" s="23">
        <f t="shared" si="6"/>
        <v>100</v>
      </c>
    </row>
    <row r="412" spans="1:33" ht="51.45" customHeight="1" x14ac:dyDescent="0.3">
      <c r="A412" s="7" t="s">
        <v>447</v>
      </c>
      <c r="B412" s="6" t="s">
        <v>448</v>
      </c>
      <c r="C412" s="6" t="s">
        <v>31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7" t="s">
        <v>447</v>
      </c>
      <c r="U412" s="8"/>
      <c r="V412" s="8"/>
      <c r="W412" s="8"/>
      <c r="X412" s="8"/>
      <c r="Y412" s="8"/>
      <c r="Z412" s="8">
        <v>30</v>
      </c>
      <c r="AA412" s="8"/>
      <c r="AB412" s="8"/>
      <c r="AC412" s="8"/>
      <c r="AD412" s="8"/>
      <c r="AE412" s="8">
        <v>30</v>
      </c>
      <c r="AF412" s="8">
        <v>30</v>
      </c>
      <c r="AG412" s="23">
        <f t="shared" si="6"/>
        <v>100</v>
      </c>
    </row>
    <row r="413" spans="1:33" ht="68.400000000000006" customHeight="1" x14ac:dyDescent="0.3">
      <c r="A413" s="7" t="s">
        <v>278</v>
      </c>
      <c r="B413" s="6" t="s">
        <v>448</v>
      </c>
      <c r="C413" s="6" t="s">
        <v>31</v>
      </c>
      <c r="D413" s="6" t="s">
        <v>279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7" t="s">
        <v>278</v>
      </c>
      <c r="U413" s="8"/>
      <c r="V413" s="8"/>
      <c r="W413" s="8"/>
      <c r="X413" s="8"/>
      <c r="Y413" s="8"/>
      <c r="Z413" s="8">
        <v>30</v>
      </c>
      <c r="AA413" s="8"/>
      <c r="AB413" s="8"/>
      <c r="AC413" s="8"/>
      <c r="AD413" s="8"/>
      <c r="AE413" s="8">
        <v>30</v>
      </c>
      <c r="AF413" s="8">
        <v>30</v>
      </c>
      <c r="AG413" s="23">
        <f t="shared" si="6"/>
        <v>100</v>
      </c>
    </row>
    <row r="414" spans="1:33" ht="34.200000000000003" customHeight="1" x14ac:dyDescent="0.3">
      <c r="A414" s="7" t="s">
        <v>449</v>
      </c>
      <c r="B414" s="6" t="s">
        <v>448</v>
      </c>
      <c r="C414" s="6" t="s">
        <v>31</v>
      </c>
      <c r="D414" s="6" t="s">
        <v>450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7" t="s">
        <v>449</v>
      </c>
      <c r="U414" s="8"/>
      <c r="V414" s="8"/>
      <c r="W414" s="8"/>
      <c r="X414" s="8"/>
      <c r="Y414" s="8"/>
      <c r="Z414" s="8">
        <v>30</v>
      </c>
      <c r="AA414" s="8"/>
      <c r="AB414" s="8"/>
      <c r="AC414" s="8"/>
      <c r="AD414" s="8"/>
      <c r="AE414" s="8">
        <v>30</v>
      </c>
      <c r="AF414" s="8">
        <v>30</v>
      </c>
      <c r="AG414" s="23">
        <f t="shared" si="6"/>
        <v>100</v>
      </c>
    </row>
    <row r="415" spans="1:33" ht="51.45" customHeight="1" x14ac:dyDescent="0.3">
      <c r="A415" s="7" t="s">
        <v>451</v>
      </c>
      <c r="B415" s="6" t="s">
        <v>448</v>
      </c>
      <c r="C415" s="6" t="s">
        <v>31</v>
      </c>
      <c r="D415" s="6" t="s">
        <v>452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7" t="s">
        <v>451</v>
      </c>
      <c r="U415" s="8"/>
      <c r="V415" s="8"/>
      <c r="W415" s="8"/>
      <c r="X415" s="8"/>
      <c r="Y415" s="8"/>
      <c r="Z415" s="8">
        <v>30</v>
      </c>
      <c r="AA415" s="8"/>
      <c r="AB415" s="8"/>
      <c r="AC415" s="8"/>
      <c r="AD415" s="8"/>
      <c r="AE415" s="8">
        <v>30</v>
      </c>
      <c r="AF415" s="8">
        <v>30</v>
      </c>
      <c r="AG415" s="23">
        <f t="shared" si="6"/>
        <v>100</v>
      </c>
    </row>
    <row r="416" spans="1:33" ht="34.200000000000003" customHeight="1" x14ac:dyDescent="0.3">
      <c r="A416" s="7" t="s">
        <v>453</v>
      </c>
      <c r="B416" s="6" t="s">
        <v>448</v>
      </c>
      <c r="C416" s="6" t="s">
        <v>31</v>
      </c>
      <c r="D416" s="6" t="s">
        <v>454</v>
      </c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7" t="s">
        <v>453</v>
      </c>
      <c r="U416" s="8"/>
      <c r="V416" s="8"/>
      <c r="W416" s="8"/>
      <c r="X416" s="8"/>
      <c r="Y416" s="8"/>
      <c r="Z416" s="8">
        <v>3</v>
      </c>
      <c r="AA416" s="8"/>
      <c r="AB416" s="8"/>
      <c r="AC416" s="8"/>
      <c r="AD416" s="8"/>
      <c r="AE416" s="8">
        <v>3</v>
      </c>
      <c r="AF416" s="8">
        <v>3</v>
      </c>
      <c r="AG416" s="23">
        <f t="shared" si="6"/>
        <v>100</v>
      </c>
    </row>
    <row r="417" spans="1:33" ht="51.45" customHeight="1" x14ac:dyDescent="0.3">
      <c r="A417" s="7" t="s">
        <v>36</v>
      </c>
      <c r="B417" s="6" t="s">
        <v>448</v>
      </c>
      <c r="C417" s="6" t="s">
        <v>31</v>
      </c>
      <c r="D417" s="6" t="s">
        <v>454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 t="s">
        <v>37</v>
      </c>
      <c r="T417" s="7" t="s">
        <v>36</v>
      </c>
      <c r="U417" s="8"/>
      <c r="V417" s="8"/>
      <c r="W417" s="8"/>
      <c r="X417" s="8"/>
      <c r="Y417" s="8"/>
      <c r="Z417" s="8">
        <v>3</v>
      </c>
      <c r="AA417" s="8"/>
      <c r="AB417" s="8"/>
      <c r="AC417" s="8"/>
      <c r="AD417" s="8"/>
      <c r="AE417" s="8">
        <v>3</v>
      </c>
      <c r="AF417" s="8">
        <v>3</v>
      </c>
      <c r="AG417" s="23">
        <f t="shared" si="6"/>
        <v>100</v>
      </c>
    </row>
    <row r="418" spans="1:33" ht="76.5" customHeight="1" x14ac:dyDescent="0.3">
      <c r="A418" s="7" t="s">
        <v>455</v>
      </c>
      <c r="B418" s="6" t="s">
        <v>448</v>
      </c>
      <c r="C418" s="6" t="s">
        <v>31</v>
      </c>
      <c r="D418" s="6" t="s">
        <v>456</v>
      </c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7" t="s">
        <v>455</v>
      </c>
      <c r="U418" s="8"/>
      <c r="V418" s="8"/>
      <c r="W418" s="8"/>
      <c r="X418" s="8"/>
      <c r="Y418" s="8"/>
      <c r="Z418" s="8">
        <v>22</v>
      </c>
      <c r="AA418" s="8"/>
      <c r="AB418" s="8"/>
      <c r="AC418" s="8"/>
      <c r="AD418" s="8"/>
      <c r="AE418" s="8">
        <v>22</v>
      </c>
      <c r="AF418" s="8">
        <v>22</v>
      </c>
      <c r="AG418" s="23">
        <f t="shared" si="6"/>
        <v>100</v>
      </c>
    </row>
    <row r="419" spans="1:33" ht="68.400000000000006" customHeight="1" x14ac:dyDescent="0.3">
      <c r="A419" s="7" t="s">
        <v>125</v>
      </c>
      <c r="B419" s="6" t="s">
        <v>448</v>
      </c>
      <c r="C419" s="6" t="s">
        <v>31</v>
      </c>
      <c r="D419" s="6" t="s">
        <v>456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 t="s">
        <v>126</v>
      </c>
      <c r="T419" s="7" t="s">
        <v>125</v>
      </c>
      <c r="U419" s="8"/>
      <c r="V419" s="8"/>
      <c r="W419" s="8"/>
      <c r="X419" s="8"/>
      <c r="Y419" s="8"/>
      <c r="Z419" s="8">
        <v>22</v>
      </c>
      <c r="AA419" s="8"/>
      <c r="AB419" s="8"/>
      <c r="AC419" s="8"/>
      <c r="AD419" s="8"/>
      <c r="AE419" s="8">
        <v>22</v>
      </c>
      <c r="AF419" s="8">
        <v>22</v>
      </c>
      <c r="AG419" s="23">
        <f t="shared" si="6"/>
        <v>100</v>
      </c>
    </row>
    <row r="420" spans="1:33" ht="51.45" customHeight="1" x14ac:dyDescent="0.3">
      <c r="A420" s="7" t="s">
        <v>457</v>
      </c>
      <c r="B420" s="6" t="s">
        <v>448</v>
      </c>
      <c r="C420" s="6" t="s">
        <v>31</v>
      </c>
      <c r="D420" s="6" t="s">
        <v>458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7" t="s">
        <v>457</v>
      </c>
      <c r="U420" s="8"/>
      <c r="V420" s="8"/>
      <c r="W420" s="8"/>
      <c r="X420" s="8"/>
      <c r="Y420" s="8"/>
      <c r="Z420" s="8">
        <v>5</v>
      </c>
      <c r="AA420" s="8"/>
      <c r="AB420" s="8"/>
      <c r="AC420" s="8"/>
      <c r="AD420" s="8"/>
      <c r="AE420" s="8">
        <v>5</v>
      </c>
      <c r="AF420" s="8">
        <v>5</v>
      </c>
      <c r="AG420" s="23">
        <f t="shared" si="6"/>
        <v>100</v>
      </c>
    </row>
    <row r="421" spans="1:33" ht="68.400000000000006" customHeight="1" x14ac:dyDescent="0.3">
      <c r="A421" s="7" t="s">
        <v>125</v>
      </c>
      <c r="B421" s="6" t="s">
        <v>448</v>
      </c>
      <c r="C421" s="6" t="s">
        <v>31</v>
      </c>
      <c r="D421" s="6" t="s">
        <v>458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 t="s">
        <v>126</v>
      </c>
      <c r="T421" s="7" t="s">
        <v>125</v>
      </c>
      <c r="U421" s="8"/>
      <c r="V421" s="8"/>
      <c r="W421" s="8"/>
      <c r="X421" s="8"/>
      <c r="Y421" s="8"/>
      <c r="Z421" s="8">
        <v>5</v>
      </c>
      <c r="AA421" s="8"/>
      <c r="AB421" s="8"/>
      <c r="AC421" s="8"/>
      <c r="AD421" s="8"/>
      <c r="AE421" s="8">
        <v>5</v>
      </c>
      <c r="AF421" s="8">
        <v>5</v>
      </c>
      <c r="AG421" s="23">
        <f t="shared" si="6"/>
        <v>100</v>
      </c>
    </row>
    <row r="422" spans="1:33" ht="17.100000000000001" customHeight="1" x14ac:dyDescent="0.3">
      <c r="A422" s="7" t="s">
        <v>459</v>
      </c>
      <c r="B422" s="6" t="s">
        <v>460</v>
      </c>
      <c r="C422" s="6" t="s">
        <v>15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7" t="s">
        <v>459</v>
      </c>
      <c r="U422" s="8">
        <v>336287.44</v>
      </c>
      <c r="V422" s="8">
        <v>18657.2</v>
      </c>
      <c r="W422" s="8">
        <v>213848.7</v>
      </c>
      <c r="X422" s="8">
        <v>5679.62</v>
      </c>
      <c r="Y422" s="8"/>
      <c r="Z422" s="8">
        <v>27124.400000000001</v>
      </c>
      <c r="AA422" s="8">
        <v>-189.94</v>
      </c>
      <c r="AB422" s="8">
        <v>23424.36</v>
      </c>
      <c r="AC422" s="8">
        <v>-1116.3399999999999</v>
      </c>
      <c r="AD422" s="8"/>
      <c r="AE422" s="8">
        <v>363411.83</v>
      </c>
      <c r="AF422" s="17">
        <f>AF423+AF441+AF474+AF497+AF534</f>
        <v>356447.22</v>
      </c>
      <c r="AG422" s="23">
        <f t="shared" si="6"/>
        <v>98.083548903732705</v>
      </c>
    </row>
    <row r="423" spans="1:33" ht="17.100000000000001" customHeight="1" x14ac:dyDescent="0.3">
      <c r="A423" s="7" t="s">
        <v>461</v>
      </c>
      <c r="B423" s="6" t="s">
        <v>462</v>
      </c>
      <c r="C423" s="6" t="s">
        <v>277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7" t="s">
        <v>461</v>
      </c>
      <c r="U423" s="8">
        <v>93787.53</v>
      </c>
      <c r="V423" s="8"/>
      <c r="W423" s="8">
        <v>62090.3</v>
      </c>
      <c r="X423" s="8">
        <v>773.23</v>
      </c>
      <c r="Y423" s="8"/>
      <c r="Z423" s="8">
        <v>4402.5600000000004</v>
      </c>
      <c r="AA423" s="8"/>
      <c r="AB423" s="8">
        <v>5994.54</v>
      </c>
      <c r="AC423" s="8">
        <v>-588</v>
      </c>
      <c r="AD423" s="8"/>
      <c r="AE423" s="8">
        <v>98190.09</v>
      </c>
      <c r="AF423" s="16">
        <v>96736.89</v>
      </c>
      <c r="AG423" s="23">
        <f t="shared" si="6"/>
        <v>98.520013577744962</v>
      </c>
    </row>
    <row r="424" spans="1:33" ht="34.200000000000003" customHeight="1" x14ac:dyDescent="0.3">
      <c r="A424" s="7" t="s">
        <v>463</v>
      </c>
      <c r="B424" s="6" t="s">
        <v>462</v>
      </c>
      <c r="C424" s="6" t="s">
        <v>277</v>
      </c>
      <c r="D424" s="6" t="s">
        <v>464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7" t="s">
        <v>463</v>
      </c>
      <c r="U424" s="8">
        <v>93787.53</v>
      </c>
      <c r="V424" s="8"/>
      <c r="W424" s="8">
        <v>62090.3</v>
      </c>
      <c r="X424" s="8">
        <v>773.23</v>
      </c>
      <c r="Y424" s="8"/>
      <c r="Z424" s="8">
        <v>4402.5600000000004</v>
      </c>
      <c r="AA424" s="8"/>
      <c r="AB424" s="8">
        <v>5994.54</v>
      </c>
      <c r="AC424" s="8">
        <v>-588</v>
      </c>
      <c r="AD424" s="8"/>
      <c r="AE424" s="8">
        <v>98190.09</v>
      </c>
      <c r="AF424" s="16">
        <v>96736.89</v>
      </c>
      <c r="AG424" s="23">
        <f t="shared" si="6"/>
        <v>98.520013577744962</v>
      </c>
    </row>
    <row r="425" spans="1:33" ht="34.200000000000003" customHeight="1" x14ac:dyDescent="0.3">
      <c r="A425" s="7" t="s">
        <v>465</v>
      </c>
      <c r="B425" s="6" t="s">
        <v>462</v>
      </c>
      <c r="C425" s="6" t="s">
        <v>277</v>
      </c>
      <c r="D425" s="6" t="s">
        <v>466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7" t="s">
        <v>465</v>
      </c>
      <c r="U425" s="8">
        <v>93787.53</v>
      </c>
      <c r="V425" s="8"/>
      <c r="W425" s="8">
        <v>62090.3</v>
      </c>
      <c r="X425" s="8">
        <v>773.23</v>
      </c>
      <c r="Y425" s="8"/>
      <c r="Z425" s="8">
        <v>4402.5600000000004</v>
      </c>
      <c r="AA425" s="8"/>
      <c r="AB425" s="8">
        <v>5994.54</v>
      </c>
      <c r="AC425" s="8">
        <v>-588</v>
      </c>
      <c r="AD425" s="8"/>
      <c r="AE425" s="8">
        <v>98190.09</v>
      </c>
      <c r="AF425" s="16">
        <v>96736.89</v>
      </c>
      <c r="AG425" s="23">
        <f t="shared" si="6"/>
        <v>98.520013577744962</v>
      </c>
    </row>
    <row r="426" spans="1:33" ht="85.5" customHeight="1" x14ac:dyDescent="0.3">
      <c r="A426" s="7" t="s">
        <v>467</v>
      </c>
      <c r="B426" s="6" t="s">
        <v>462</v>
      </c>
      <c r="C426" s="6" t="s">
        <v>277</v>
      </c>
      <c r="D426" s="6" t="s">
        <v>468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7" t="s">
        <v>467</v>
      </c>
      <c r="U426" s="8">
        <v>30624</v>
      </c>
      <c r="V426" s="8"/>
      <c r="W426" s="8"/>
      <c r="X426" s="8"/>
      <c r="Y426" s="8"/>
      <c r="Z426" s="8">
        <v>-2192.6799999999998</v>
      </c>
      <c r="AA426" s="8"/>
      <c r="AB426" s="8"/>
      <c r="AC426" s="8"/>
      <c r="AD426" s="8"/>
      <c r="AE426" s="8">
        <v>28431.32</v>
      </c>
      <c r="AF426" s="16">
        <v>28431.32</v>
      </c>
      <c r="AG426" s="23">
        <f t="shared" si="6"/>
        <v>100</v>
      </c>
    </row>
    <row r="427" spans="1:33" ht="68.400000000000006" customHeight="1" x14ac:dyDescent="0.3">
      <c r="A427" s="7" t="s">
        <v>189</v>
      </c>
      <c r="B427" s="6" t="s">
        <v>462</v>
      </c>
      <c r="C427" s="6" t="s">
        <v>277</v>
      </c>
      <c r="D427" s="6" t="s">
        <v>469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7" t="s">
        <v>189</v>
      </c>
      <c r="U427" s="8">
        <v>30624</v>
      </c>
      <c r="V427" s="8"/>
      <c r="W427" s="8"/>
      <c r="X427" s="8"/>
      <c r="Y427" s="8"/>
      <c r="Z427" s="8">
        <v>-2192.6799999999998</v>
      </c>
      <c r="AA427" s="8"/>
      <c r="AB427" s="8"/>
      <c r="AC427" s="8"/>
      <c r="AD427" s="8"/>
      <c r="AE427" s="8">
        <v>28431.32</v>
      </c>
      <c r="AF427" s="16">
        <v>28431.32</v>
      </c>
      <c r="AG427" s="23">
        <f t="shared" si="6"/>
        <v>100</v>
      </c>
    </row>
    <row r="428" spans="1:33" ht="68.400000000000006" customHeight="1" x14ac:dyDescent="0.3">
      <c r="A428" s="7" t="s">
        <v>125</v>
      </c>
      <c r="B428" s="6" t="s">
        <v>462</v>
      </c>
      <c r="C428" s="6" t="s">
        <v>277</v>
      </c>
      <c r="D428" s="6" t="s">
        <v>469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 t="s">
        <v>126</v>
      </c>
      <c r="T428" s="7" t="s">
        <v>125</v>
      </c>
      <c r="U428" s="8">
        <v>29641.95</v>
      </c>
      <c r="V428" s="8"/>
      <c r="W428" s="8"/>
      <c r="X428" s="8"/>
      <c r="Y428" s="8"/>
      <c r="Z428" s="8">
        <v>-1210.6300000000001</v>
      </c>
      <c r="AA428" s="8"/>
      <c r="AB428" s="8"/>
      <c r="AC428" s="8"/>
      <c r="AD428" s="8"/>
      <c r="AE428" s="8">
        <v>28431.32</v>
      </c>
      <c r="AF428" s="18">
        <v>28431.32</v>
      </c>
      <c r="AG428" s="23">
        <f t="shared" si="6"/>
        <v>100</v>
      </c>
    </row>
    <row r="429" spans="1:33" ht="85.5" customHeight="1" x14ac:dyDescent="0.3">
      <c r="A429" s="7" t="s">
        <v>470</v>
      </c>
      <c r="B429" s="6" t="s">
        <v>462</v>
      </c>
      <c r="C429" s="6" t="s">
        <v>277</v>
      </c>
      <c r="D429" s="6" t="s">
        <v>471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7" t="s">
        <v>470</v>
      </c>
      <c r="U429" s="8">
        <v>1073.23</v>
      </c>
      <c r="V429" s="8"/>
      <c r="W429" s="8"/>
      <c r="X429" s="8">
        <v>773.23</v>
      </c>
      <c r="Y429" s="8"/>
      <c r="Z429" s="8">
        <v>1156.3900000000001</v>
      </c>
      <c r="AA429" s="8"/>
      <c r="AB429" s="8">
        <v>555.69000000000005</v>
      </c>
      <c r="AC429" s="8">
        <v>-588</v>
      </c>
      <c r="AD429" s="8"/>
      <c r="AE429" s="8">
        <v>2229.62</v>
      </c>
      <c r="AF429" s="16">
        <v>2222.2199999999998</v>
      </c>
      <c r="AG429" s="23">
        <f t="shared" si="6"/>
        <v>99.668104878858273</v>
      </c>
    </row>
    <row r="430" spans="1:33" ht="34.200000000000003" customHeight="1" x14ac:dyDescent="0.3">
      <c r="A430" s="7" t="s">
        <v>472</v>
      </c>
      <c r="B430" s="6" t="s">
        <v>462</v>
      </c>
      <c r="C430" s="6" t="s">
        <v>277</v>
      </c>
      <c r="D430" s="6" t="s">
        <v>473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7" t="s">
        <v>472</v>
      </c>
      <c r="U430" s="8"/>
      <c r="V430" s="8"/>
      <c r="W430" s="8"/>
      <c r="X430" s="8"/>
      <c r="Y430" s="8"/>
      <c r="Z430" s="8">
        <v>1488.7</v>
      </c>
      <c r="AA430" s="8"/>
      <c r="AB430" s="8"/>
      <c r="AC430" s="8"/>
      <c r="AD430" s="8"/>
      <c r="AE430" s="8">
        <v>1488.7</v>
      </c>
      <c r="AF430" s="16">
        <v>1481.3</v>
      </c>
      <c r="AG430" s="23">
        <f t="shared" si="6"/>
        <v>99.502922012494111</v>
      </c>
    </row>
    <row r="431" spans="1:33" ht="68.400000000000006" customHeight="1" x14ac:dyDescent="0.3">
      <c r="A431" s="7" t="s">
        <v>125</v>
      </c>
      <c r="B431" s="6" t="s">
        <v>462</v>
      </c>
      <c r="C431" s="6" t="s">
        <v>277</v>
      </c>
      <c r="D431" s="6" t="s">
        <v>473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 t="s">
        <v>126</v>
      </c>
      <c r="T431" s="7" t="s">
        <v>125</v>
      </c>
      <c r="U431" s="8"/>
      <c r="V431" s="8"/>
      <c r="W431" s="8"/>
      <c r="X431" s="8"/>
      <c r="Y431" s="8"/>
      <c r="Z431" s="8">
        <v>1488.7</v>
      </c>
      <c r="AA431" s="8"/>
      <c r="AB431" s="8"/>
      <c r="AC431" s="8"/>
      <c r="AD431" s="8"/>
      <c r="AE431" s="8">
        <v>1488.7</v>
      </c>
      <c r="AF431" s="18">
        <v>1481.3</v>
      </c>
      <c r="AG431" s="23">
        <f t="shared" si="6"/>
        <v>99.502922012494111</v>
      </c>
    </row>
    <row r="432" spans="1:33" ht="85.5" customHeight="1" x14ac:dyDescent="0.3">
      <c r="A432" s="7" t="s">
        <v>474</v>
      </c>
      <c r="B432" s="6" t="s">
        <v>462</v>
      </c>
      <c r="C432" s="6" t="s">
        <v>277</v>
      </c>
      <c r="D432" s="6" t="s">
        <v>475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7" t="s">
        <v>474</v>
      </c>
      <c r="U432" s="8">
        <v>773.23</v>
      </c>
      <c r="V432" s="8"/>
      <c r="W432" s="8"/>
      <c r="X432" s="8">
        <v>773.23</v>
      </c>
      <c r="Y432" s="8"/>
      <c r="Z432" s="8">
        <v>-32.31</v>
      </c>
      <c r="AA432" s="8"/>
      <c r="AB432" s="8">
        <v>555.69000000000005</v>
      </c>
      <c r="AC432" s="8">
        <v>-588</v>
      </c>
      <c r="AD432" s="8"/>
      <c r="AE432" s="8">
        <v>740.92</v>
      </c>
      <c r="AF432" s="16">
        <v>740.92</v>
      </c>
      <c r="AG432" s="23">
        <f t="shared" si="6"/>
        <v>100</v>
      </c>
    </row>
    <row r="433" spans="1:33" ht="68.400000000000006" customHeight="1" x14ac:dyDescent="0.3">
      <c r="A433" s="7" t="s">
        <v>125</v>
      </c>
      <c r="B433" s="6" t="s">
        <v>462</v>
      </c>
      <c r="C433" s="6" t="s">
        <v>277</v>
      </c>
      <c r="D433" s="6" t="s">
        <v>475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 t="s">
        <v>126</v>
      </c>
      <c r="T433" s="7" t="s">
        <v>125</v>
      </c>
      <c r="U433" s="8">
        <v>773.23</v>
      </c>
      <c r="V433" s="8"/>
      <c r="W433" s="8"/>
      <c r="X433" s="8">
        <v>773.23</v>
      </c>
      <c r="Y433" s="8"/>
      <c r="Z433" s="8">
        <v>-32.31</v>
      </c>
      <c r="AA433" s="8"/>
      <c r="AB433" s="8">
        <v>555.69000000000005</v>
      </c>
      <c r="AC433" s="8">
        <v>-588</v>
      </c>
      <c r="AD433" s="8"/>
      <c r="AE433" s="8">
        <v>740.92</v>
      </c>
      <c r="AF433" s="18">
        <v>740.92</v>
      </c>
      <c r="AG433" s="23">
        <f t="shared" si="6"/>
        <v>100</v>
      </c>
    </row>
    <row r="434" spans="1:33" ht="85.5" customHeight="1" x14ac:dyDescent="0.3">
      <c r="A434" s="7" t="s">
        <v>476</v>
      </c>
      <c r="B434" s="6" t="s">
        <v>462</v>
      </c>
      <c r="C434" s="6" t="s">
        <v>277</v>
      </c>
      <c r="D434" s="6" t="s">
        <v>477</v>
      </c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7" t="s">
        <v>476</v>
      </c>
      <c r="U434" s="8">
        <v>62090.3</v>
      </c>
      <c r="V434" s="8"/>
      <c r="W434" s="8">
        <v>62090.3</v>
      </c>
      <c r="X434" s="8"/>
      <c r="Y434" s="8"/>
      <c r="Z434" s="8">
        <v>4918.8500000000004</v>
      </c>
      <c r="AA434" s="8"/>
      <c r="AB434" s="8">
        <v>4918.8500000000004</v>
      </c>
      <c r="AC434" s="8"/>
      <c r="AD434" s="8"/>
      <c r="AE434" s="8">
        <v>67009.149999999994</v>
      </c>
      <c r="AF434" s="16">
        <v>65563.350000000006</v>
      </c>
      <c r="AG434" s="23">
        <f t="shared" si="6"/>
        <v>97.842384211708406</v>
      </c>
    </row>
    <row r="435" spans="1:33" ht="68.400000000000006" customHeight="1" x14ac:dyDescent="0.3">
      <c r="A435" s="7" t="s">
        <v>478</v>
      </c>
      <c r="B435" s="6" t="s">
        <v>462</v>
      </c>
      <c r="C435" s="6" t="s">
        <v>277</v>
      </c>
      <c r="D435" s="6" t="s">
        <v>479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7" t="s">
        <v>478</v>
      </c>
      <c r="U435" s="8">
        <v>62090.3</v>
      </c>
      <c r="V435" s="8"/>
      <c r="W435" s="8">
        <v>62090.3</v>
      </c>
      <c r="X435" s="8"/>
      <c r="Y435" s="8"/>
      <c r="Z435" s="8">
        <v>4918.8500000000004</v>
      </c>
      <c r="AA435" s="8"/>
      <c r="AB435" s="8">
        <v>4918.8500000000004</v>
      </c>
      <c r="AC435" s="8"/>
      <c r="AD435" s="8"/>
      <c r="AE435" s="8">
        <v>67009.149999999994</v>
      </c>
      <c r="AF435" s="16">
        <v>65563.350000000006</v>
      </c>
      <c r="AG435" s="23">
        <f t="shared" si="6"/>
        <v>97.842384211708406</v>
      </c>
    </row>
    <row r="436" spans="1:33" ht="68.400000000000006" customHeight="1" x14ac:dyDescent="0.3">
      <c r="A436" s="7" t="s">
        <v>125</v>
      </c>
      <c r="B436" s="6" t="s">
        <v>462</v>
      </c>
      <c r="C436" s="6" t="s">
        <v>277</v>
      </c>
      <c r="D436" s="6" t="s">
        <v>479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 t="s">
        <v>126</v>
      </c>
      <c r="T436" s="7" t="s">
        <v>125</v>
      </c>
      <c r="U436" s="8">
        <v>61404.86</v>
      </c>
      <c r="V436" s="8"/>
      <c r="W436" s="8">
        <v>61404.86</v>
      </c>
      <c r="X436" s="8"/>
      <c r="Y436" s="8"/>
      <c r="Z436" s="8">
        <v>4168.7700000000004</v>
      </c>
      <c r="AA436" s="8"/>
      <c r="AB436" s="8">
        <v>4168.7700000000004</v>
      </c>
      <c r="AC436" s="8"/>
      <c r="AD436" s="8"/>
      <c r="AE436" s="8">
        <v>65573.63</v>
      </c>
      <c r="AF436" s="17">
        <v>65563.350000000006</v>
      </c>
      <c r="AG436" s="23">
        <f t="shared" si="6"/>
        <v>99.984322966411966</v>
      </c>
    </row>
    <row r="437" spans="1:33" ht="34.200000000000003" customHeight="1" x14ac:dyDescent="0.3">
      <c r="A437" s="7" t="s">
        <v>41</v>
      </c>
      <c r="B437" s="6" t="s">
        <v>462</v>
      </c>
      <c r="C437" s="6" t="s">
        <v>277</v>
      </c>
      <c r="D437" s="6" t="s">
        <v>479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 t="s">
        <v>42</v>
      </c>
      <c r="T437" s="7" t="s">
        <v>41</v>
      </c>
      <c r="U437" s="8">
        <v>685.44</v>
      </c>
      <c r="V437" s="8"/>
      <c r="W437" s="8">
        <v>685.44</v>
      </c>
      <c r="X437" s="8"/>
      <c r="Y437" s="8"/>
      <c r="Z437" s="8">
        <v>750.08</v>
      </c>
      <c r="AA437" s="8"/>
      <c r="AB437" s="8">
        <v>750.08</v>
      </c>
      <c r="AC437" s="8"/>
      <c r="AD437" s="8"/>
      <c r="AE437" s="8">
        <v>1435.52</v>
      </c>
      <c r="AF437" s="17">
        <v>0</v>
      </c>
      <c r="AG437" s="23">
        <f t="shared" si="6"/>
        <v>0</v>
      </c>
    </row>
    <row r="438" spans="1:33" ht="51.45" customHeight="1" x14ac:dyDescent="0.3">
      <c r="A438" s="7" t="s">
        <v>480</v>
      </c>
      <c r="B438" s="6" t="s">
        <v>462</v>
      </c>
      <c r="C438" s="6" t="s">
        <v>277</v>
      </c>
      <c r="D438" s="6" t="s">
        <v>481</v>
      </c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7" t="s">
        <v>480</v>
      </c>
      <c r="U438" s="8"/>
      <c r="V438" s="8"/>
      <c r="W438" s="8"/>
      <c r="X438" s="8"/>
      <c r="Y438" s="8"/>
      <c r="Z438" s="8">
        <v>520</v>
      </c>
      <c r="AA438" s="8"/>
      <c r="AB438" s="8">
        <v>520</v>
      </c>
      <c r="AC438" s="8"/>
      <c r="AD438" s="8"/>
      <c r="AE438" s="8">
        <v>520</v>
      </c>
      <c r="AF438" s="8">
        <v>520</v>
      </c>
      <c r="AG438" s="23">
        <f t="shared" si="6"/>
        <v>100</v>
      </c>
    </row>
    <row r="439" spans="1:33" ht="136.94999999999999" customHeight="1" x14ac:dyDescent="0.3">
      <c r="A439" s="7" t="s">
        <v>482</v>
      </c>
      <c r="B439" s="6" t="s">
        <v>462</v>
      </c>
      <c r="C439" s="6" t="s">
        <v>277</v>
      </c>
      <c r="D439" s="6" t="s">
        <v>483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7" t="s">
        <v>482</v>
      </c>
      <c r="U439" s="8"/>
      <c r="V439" s="8"/>
      <c r="W439" s="8"/>
      <c r="X439" s="8"/>
      <c r="Y439" s="8"/>
      <c r="Z439" s="8">
        <v>520</v>
      </c>
      <c r="AA439" s="8"/>
      <c r="AB439" s="8">
        <v>520</v>
      </c>
      <c r="AC439" s="8"/>
      <c r="AD439" s="8"/>
      <c r="AE439" s="8">
        <v>520</v>
      </c>
      <c r="AF439" s="8">
        <v>520</v>
      </c>
      <c r="AG439" s="23">
        <f t="shared" si="6"/>
        <v>100</v>
      </c>
    </row>
    <row r="440" spans="1:33" ht="68.400000000000006" customHeight="1" x14ac:dyDescent="0.3">
      <c r="A440" s="7" t="s">
        <v>125</v>
      </c>
      <c r="B440" s="6" t="s">
        <v>462</v>
      </c>
      <c r="C440" s="6" t="s">
        <v>277</v>
      </c>
      <c r="D440" s="6" t="s">
        <v>483</v>
      </c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 t="s">
        <v>126</v>
      </c>
      <c r="T440" s="7" t="s">
        <v>125</v>
      </c>
      <c r="U440" s="8"/>
      <c r="V440" s="8"/>
      <c r="W440" s="8"/>
      <c r="X440" s="8"/>
      <c r="Y440" s="8"/>
      <c r="Z440" s="8">
        <v>520</v>
      </c>
      <c r="AA440" s="8"/>
      <c r="AB440" s="8">
        <v>520</v>
      </c>
      <c r="AC440" s="8"/>
      <c r="AD440" s="8"/>
      <c r="AE440" s="8">
        <v>520</v>
      </c>
      <c r="AF440" s="8">
        <v>520</v>
      </c>
      <c r="AG440" s="23">
        <f t="shared" si="6"/>
        <v>100</v>
      </c>
    </row>
    <row r="441" spans="1:33" ht="26.25" customHeight="1" x14ac:dyDescent="0.3">
      <c r="A441" s="7" t="s">
        <v>484</v>
      </c>
      <c r="B441" s="6" t="s">
        <v>485</v>
      </c>
      <c r="C441" s="6" t="s">
        <v>18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7" t="s">
        <v>484</v>
      </c>
      <c r="U441" s="8">
        <v>197277.65</v>
      </c>
      <c r="V441" s="8">
        <v>18657.2</v>
      </c>
      <c r="W441" s="8">
        <v>141393.73000000001</v>
      </c>
      <c r="X441" s="8">
        <v>3624.52</v>
      </c>
      <c r="Y441" s="8"/>
      <c r="Z441" s="8">
        <v>16232.55</v>
      </c>
      <c r="AA441" s="8">
        <v>-189.94</v>
      </c>
      <c r="AB441" s="8">
        <v>13362.49</v>
      </c>
      <c r="AC441" s="8">
        <v>-437.35</v>
      </c>
      <c r="AD441" s="8"/>
      <c r="AE441" s="8">
        <v>213523.8</v>
      </c>
      <c r="AF441" s="16">
        <v>209901.36</v>
      </c>
      <c r="AG441" s="23">
        <f t="shared" si="6"/>
        <v>98.303495910057805</v>
      </c>
    </row>
    <row r="442" spans="1:33" ht="34.200000000000003" customHeight="1" x14ac:dyDescent="0.3">
      <c r="A442" s="7" t="s">
        <v>463</v>
      </c>
      <c r="B442" s="6" t="s">
        <v>485</v>
      </c>
      <c r="C442" s="6" t="s">
        <v>18</v>
      </c>
      <c r="D442" s="6" t="s">
        <v>464</v>
      </c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7" t="s">
        <v>463</v>
      </c>
      <c r="U442" s="8">
        <v>197277.65</v>
      </c>
      <c r="V442" s="8">
        <v>18657.2</v>
      </c>
      <c r="W442" s="8">
        <v>141393.73000000001</v>
      </c>
      <c r="X442" s="8">
        <v>3624.52</v>
      </c>
      <c r="Y442" s="8"/>
      <c r="Z442" s="8">
        <v>16190.8</v>
      </c>
      <c r="AA442" s="8">
        <v>-189.94</v>
      </c>
      <c r="AB442" s="8">
        <v>13362.49</v>
      </c>
      <c r="AC442" s="8">
        <v>-437.35</v>
      </c>
      <c r="AD442" s="8"/>
      <c r="AE442" s="8">
        <v>213468.45</v>
      </c>
      <c r="AF442" s="16">
        <v>209846</v>
      </c>
      <c r="AG442" s="23">
        <f t="shared" si="6"/>
        <v>98.30305134084216</v>
      </c>
    </row>
    <row r="443" spans="1:33" ht="119.7" customHeight="1" x14ac:dyDescent="0.3">
      <c r="A443" s="7" t="s">
        <v>486</v>
      </c>
      <c r="B443" s="6" t="s">
        <v>485</v>
      </c>
      <c r="C443" s="6" t="s">
        <v>18</v>
      </c>
      <c r="D443" s="6" t="s">
        <v>487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7" t="s">
        <v>486</v>
      </c>
      <c r="U443" s="8">
        <v>197277.65</v>
      </c>
      <c r="V443" s="8">
        <v>18657.2</v>
      </c>
      <c r="W443" s="8">
        <v>141393.73000000001</v>
      </c>
      <c r="X443" s="8">
        <v>3624.52</v>
      </c>
      <c r="Y443" s="8"/>
      <c r="Z443" s="8">
        <v>16190.8</v>
      </c>
      <c r="AA443" s="8">
        <v>-189.94</v>
      </c>
      <c r="AB443" s="8">
        <v>13362.49</v>
      </c>
      <c r="AC443" s="8">
        <v>-437.35</v>
      </c>
      <c r="AD443" s="8"/>
      <c r="AE443" s="8">
        <v>213468.45</v>
      </c>
      <c r="AF443" s="16">
        <v>209846</v>
      </c>
      <c r="AG443" s="23">
        <f t="shared" si="6"/>
        <v>98.30305134084216</v>
      </c>
    </row>
    <row r="444" spans="1:33" ht="153.9" customHeight="1" x14ac:dyDescent="0.3">
      <c r="A444" s="7" t="s">
        <v>488</v>
      </c>
      <c r="B444" s="6" t="s">
        <v>485</v>
      </c>
      <c r="C444" s="6" t="s">
        <v>18</v>
      </c>
      <c r="D444" s="6" t="s">
        <v>489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7" t="s">
        <v>488</v>
      </c>
      <c r="U444" s="8">
        <v>33052.199999999997</v>
      </c>
      <c r="V444" s="8"/>
      <c r="W444" s="8"/>
      <c r="X444" s="8"/>
      <c r="Y444" s="8"/>
      <c r="Z444" s="8">
        <v>1090.03</v>
      </c>
      <c r="AA444" s="8"/>
      <c r="AB444" s="8"/>
      <c r="AC444" s="8"/>
      <c r="AD444" s="8"/>
      <c r="AE444" s="8">
        <v>34142.22</v>
      </c>
      <c r="AF444" s="16">
        <v>34142.22</v>
      </c>
      <c r="AG444" s="23">
        <f t="shared" si="6"/>
        <v>100</v>
      </c>
    </row>
    <row r="445" spans="1:33" ht="68.400000000000006" customHeight="1" x14ac:dyDescent="0.3">
      <c r="A445" s="7" t="s">
        <v>189</v>
      </c>
      <c r="B445" s="6" t="s">
        <v>485</v>
      </c>
      <c r="C445" s="6" t="s">
        <v>18</v>
      </c>
      <c r="D445" s="6" t="s">
        <v>490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7" t="s">
        <v>189</v>
      </c>
      <c r="U445" s="8">
        <v>33052.199999999997</v>
      </c>
      <c r="V445" s="8"/>
      <c r="W445" s="8"/>
      <c r="X445" s="8"/>
      <c r="Y445" s="8"/>
      <c r="Z445" s="8">
        <v>1090.03</v>
      </c>
      <c r="AA445" s="8"/>
      <c r="AB445" s="8"/>
      <c r="AC445" s="8"/>
      <c r="AD445" s="8"/>
      <c r="AE445" s="8">
        <v>34142.22</v>
      </c>
      <c r="AF445" s="16">
        <v>34142.22</v>
      </c>
      <c r="AG445" s="23">
        <f t="shared" si="6"/>
        <v>100</v>
      </c>
    </row>
    <row r="446" spans="1:33" ht="68.400000000000006" customHeight="1" x14ac:dyDescent="0.3">
      <c r="A446" s="7" t="s">
        <v>125</v>
      </c>
      <c r="B446" s="6" t="s">
        <v>485</v>
      </c>
      <c r="C446" s="6" t="s">
        <v>18</v>
      </c>
      <c r="D446" s="6" t="s">
        <v>490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 t="s">
        <v>126</v>
      </c>
      <c r="T446" s="7" t="s">
        <v>125</v>
      </c>
      <c r="U446" s="8">
        <v>33052.199999999997</v>
      </c>
      <c r="V446" s="8"/>
      <c r="W446" s="8"/>
      <c r="X446" s="8"/>
      <c r="Y446" s="8"/>
      <c r="Z446" s="8">
        <v>1090.03</v>
      </c>
      <c r="AA446" s="8"/>
      <c r="AB446" s="8"/>
      <c r="AC446" s="8"/>
      <c r="AD446" s="8"/>
      <c r="AE446" s="8">
        <v>34142.22</v>
      </c>
      <c r="AF446" s="18">
        <v>34142.22</v>
      </c>
      <c r="AG446" s="23">
        <f t="shared" si="6"/>
        <v>100</v>
      </c>
    </row>
    <row r="447" spans="1:33" ht="51.45" customHeight="1" x14ac:dyDescent="0.3">
      <c r="A447" s="7" t="s">
        <v>491</v>
      </c>
      <c r="B447" s="6" t="s">
        <v>485</v>
      </c>
      <c r="C447" s="6" t="s">
        <v>18</v>
      </c>
      <c r="D447" s="6" t="s">
        <v>492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7" t="s">
        <v>491</v>
      </c>
      <c r="U447" s="8">
        <v>3769.42</v>
      </c>
      <c r="V447" s="8"/>
      <c r="W447" s="8"/>
      <c r="X447" s="8">
        <v>3219.42</v>
      </c>
      <c r="Y447" s="8"/>
      <c r="Z447" s="8">
        <v>8815.76</v>
      </c>
      <c r="AA447" s="8"/>
      <c r="AB447" s="8">
        <v>6887.54</v>
      </c>
      <c r="AC447" s="8">
        <v>-437.35</v>
      </c>
      <c r="AD447" s="8"/>
      <c r="AE447" s="8">
        <v>12585.18</v>
      </c>
      <c r="AF447" s="19">
        <v>12581.36</v>
      </c>
      <c r="AG447" s="23">
        <f t="shared" si="6"/>
        <v>99.969646838583159</v>
      </c>
    </row>
    <row r="448" spans="1:33" ht="51.45" customHeight="1" x14ac:dyDescent="0.3">
      <c r="A448" s="7" t="s">
        <v>493</v>
      </c>
      <c r="B448" s="6" t="s">
        <v>485</v>
      </c>
      <c r="C448" s="6" t="s">
        <v>18</v>
      </c>
      <c r="D448" s="6" t="s">
        <v>494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7" t="s">
        <v>493</v>
      </c>
      <c r="U448" s="8">
        <v>550</v>
      </c>
      <c r="V448" s="8"/>
      <c r="W448" s="8"/>
      <c r="X448" s="8"/>
      <c r="Y448" s="8"/>
      <c r="Z448" s="8">
        <v>41.11</v>
      </c>
      <c r="AA448" s="8"/>
      <c r="AB448" s="8"/>
      <c r="AC448" s="8"/>
      <c r="AD448" s="8"/>
      <c r="AE448" s="8">
        <v>591.11</v>
      </c>
      <c r="AF448" s="19">
        <v>587.29999999999995</v>
      </c>
      <c r="AG448" s="23">
        <f t="shared" si="6"/>
        <v>99.355449916259232</v>
      </c>
    </row>
    <row r="449" spans="1:33" ht="68.400000000000006" customHeight="1" x14ac:dyDescent="0.3">
      <c r="A449" s="7" t="s">
        <v>125</v>
      </c>
      <c r="B449" s="6" t="s">
        <v>485</v>
      </c>
      <c r="C449" s="6" t="s">
        <v>18</v>
      </c>
      <c r="D449" s="6" t="s">
        <v>494</v>
      </c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 t="s">
        <v>126</v>
      </c>
      <c r="T449" s="7" t="s">
        <v>125</v>
      </c>
      <c r="U449" s="8"/>
      <c r="V449" s="8"/>
      <c r="W449" s="8"/>
      <c r="X449" s="8"/>
      <c r="Y449" s="8"/>
      <c r="Z449" s="8">
        <v>587.29999999999995</v>
      </c>
      <c r="AA449" s="8"/>
      <c r="AB449" s="8"/>
      <c r="AC449" s="8"/>
      <c r="AD449" s="8"/>
      <c r="AE449" s="8">
        <v>587.29999999999995</v>
      </c>
      <c r="AF449" s="19">
        <v>587.29999999999995</v>
      </c>
      <c r="AG449" s="23">
        <f t="shared" si="6"/>
        <v>100</v>
      </c>
    </row>
    <row r="450" spans="1:33" ht="34.200000000000003" customHeight="1" x14ac:dyDescent="0.3">
      <c r="A450" s="7" t="s">
        <v>41</v>
      </c>
      <c r="B450" s="6" t="s">
        <v>485</v>
      </c>
      <c r="C450" s="6" t="s">
        <v>18</v>
      </c>
      <c r="D450" s="6" t="s">
        <v>494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 t="s">
        <v>42</v>
      </c>
      <c r="T450" s="7" t="s">
        <v>41</v>
      </c>
      <c r="U450" s="8">
        <v>550</v>
      </c>
      <c r="V450" s="8"/>
      <c r="W450" s="8"/>
      <c r="X450" s="8"/>
      <c r="Y450" s="8"/>
      <c r="Z450" s="8">
        <v>-546.17999999999995</v>
      </c>
      <c r="AA450" s="8"/>
      <c r="AB450" s="8"/>
      <c r="AC450" s="8"/>
      <c r="AD450" s="8"/>
      <c r="AE450" s="8">
        <v>3.81</v>
      </c>
      <c r="AF450" s="19">
        <v>0</v>
      </c>
      <c r="AG450" s="23">
        <f t="shared" si="6"/>
        <v>0</v>
      </c>
    </row>
    <row r="451" spans="1:33" ht="51.45" customHeight="1" x14ac:dyDescent="0.3">
      <c r="A451" s="7" t="s">
        <v>495</v>
      </c>
      <c r="B451" s="6" t="s">
        <v>485</v>
      </c>
      <c r="C451" s="6" t="s">
        <v>18</v>
      </c>
      <c r="D451" s="6" t="s">
        <v>496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7" t="s">
        <v>495</v>
      </c>
      <c r="U451" s="8"/>
      <c r="V451" s="8"/>
      <c r="W451" s="8"/>
      <c r="X451" s="8"/>
      <c r="Y451" s="8"/>
      <c r="Z451" s="8">
        <v>2324.4499999999998</v>
      </c>
      <c r="AA451" s="8"/>
      <c r="AB451" s="8"/>
      <c r="AC451" s="8"/>
      <c r="AD451" s="8"/>
      <c r="AE451" s="8">
        <v>2324.4499999999998</v>
      </c>
      <c r="AF451" s="8">
        <v>2324.4499999999998</v>
      </c>
      <c r="AG451" s="23">
        <f t="shared" si="6"/>
        <v>100</v>
      </c>
    </row>
    <row r="452" spans="1:33" ht="68.400000000000006" customHeight="1" x14ac:dyDescent="0.3">
      <c r="A452" s="7" t="s">
        <v>125</v>
      </c>
      <c r="B452" s="6" t="s">
        <v>485</v>
      </c>
      <c r="C452" s="6" t="s">
        <v>18</v>
      </c>
      <c r="D452" s="6" t="s">
        <v>496</v>
      </c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 t="s">
        <v>126</v>
      </c>
      <c r="T452" s="7" t="s">
        <v>125</v>
      </c>
      <c r="U452" s="8"/>
      <c r="V452" s="8"/>
      <c r="W452" s="8"/>
      <c r="X452" s="8"/>
      <c r="Y452" s="8"/>
      <c r="Z452" s="8">
        <v>2324.4499999999998</v>
      </c>
      <c r="AA452" s="8"/>
      <c r="AB452" s="8"/>
      <c r="AC452" s="8"/>
      <c r="AD452" s="8"/>
      <c r="AE452" s="8">
        <v>2324.4499999999998</v>
      </c>
      <c r="AF452" s="8">
        <v>2324.4499999999998</v>
      </c>
      <c r="AG452" s="23">
        <f t="shared" si="6"/>
        <v>100</v>
      </c>
    </row>
    <row r="453" spans="1:33" ht="85.5" customHeight="1" x14ac:dyDescent="0.3">
      <c r="A453" s="7" t="s">
        <v>474</v>
      </c>
      <c r="B453" s="6" t="s">
        <v>485</v>
      </c>
      <c r="C453" s="6" t="s">
        <v>18</v>
      </c>
      <c r="D453" s="6" t="s">
        <v>497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7" t="s">
        <v>474</v>
      </c>
      <c r="U453" s="8">
        <v>3219.42</v>
      </c>
      <c r="V453" s="8"/>
      <c r="W453" s="8"/>
      <c r="X453" s="8">
        <v>3219.42</v>
      </c>
      <c r="Y453" s="8"/>
      <c r="Z453" s="8">
        <v>5742.49</v>
      </c>
      <c r="AA453" s="8"/>
      <c r="AB453" s="8">
        <v>6356.76</v>
      </c>
      <c r="AC453" s="8">
        <v>-614.27</v>
      </c>
      <c r="AD453" s="8"/>
      <c r="AE453" s="8">
        <v>8961.91</v>
      </c>
      <c r="AF453" s="8">
        <v>8961.91</v>
      </c>
      <c r="AG453" s="23">
        <f t="shared" si="6"/>
        <v>100</v>
      </c>
    </row>
    <row r="454" spans="1:33" ht="68.400000000000006" customHeight="1" x14ac:dyDescent="0.3">
      <c r="A454" s="7" t="s">
        <v>125</v>
      </c>
      <c r="B454" s="6" t="s">
        <v>485</v>
      </c>
      <c r="C454" s="6" t="s">
        <v>18</v>
      </c>
      <c r="D454" s="6" t="s">
        <v>497</v>
      </c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 t="s">
        <v>126</v>
      </c>
      <c r="T454" s="7" t="s">
        <v>125</v>
      </c>
      <c r="U454" s="8">
        <v>3219.42</v>
      </c>
      <c r="V454" s="8"/>
      <c r="W454" s="8"/>
      <c r="X454" s="8">
        <v>3219.42</v>
      </c>
      <c r="Y454" s="8"/>
      <c r="Z454" s="8">
        <v>5742.49</v>
      </c>
      <c r="AA454" s="8"/>
      <c r="AB454" s="8">
        <v>6356.76</v>
      </c>
      <c r="AC454" s="8">
        <v>-614.27</v>
      </c>
      <c r="AD454" s="8"/>
      <c r="AE454" s="8">
        <v>8961.91</v>
      </c>
      <c r="AF454" s="8">
        <v>8961.91</v>
      </c>
      <c r="AG454" s="23">
        <f t="shared" si="6"/>
        <v>100</v>
      </c>
    </row>
    <row r="455" spans="1:33" ht="85.5" customHeight="1" x14ac:dyDescent="0.3">
      <c r="A455" s="7" t="s">
        <v>498</v>
      </c>
      <c r="B455" s="6" t="s">
        <v>485</v>
      </c>
      <c r="C455" s="6" t="s">
        <v>18</v>
      </c>
      <c r="D455" s="6" t="s">
        <v>499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7" t="s">
        <v>498</v>
      </c>
      <c r="U455" s="8"/>
      <c r="V455" s="8"/>
      <c r="W455" s="8"/>
      <c r="X455" s="8"/>
      <c r="Y455" s="8"/>
      <c r="Z455" s="8">
        <v>707.7</v>
      </c>
      <c r="AA455" s="8"/>
      <c r="AB455" s="8">
        <v>530.78</v>
      </c>
      <c r="AC455" s="8">
        <v>176.93</v>
      </c>
      <c r="AD455" s="8"/>
      <c r="AE455" s="8">
        <v>707.7</v>
      </c>
      <c r="AF455" s="8">
        <v>707.7</v>
      </c>
      <c r="AG455" s="23">
        <f t="shared" si="6"/>
        <v>100</v>
      </c>
    </row>
    <row r="456" spans="1:33" ht="68.400000000000006" customHeight="1" x14ac:dyDescent="0.3">
      <c r="A456" s="7" t="s">
        <v>125</v>
      </c>
      <c r="B456" s="6" t="s">
        <v>485</v>
      </c>
      <c r="C456" s="6" t="s">
        <v>18</v>
      </c>
      <c r="D456" s="6" t="s">
        <v>499</v>
      </c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 t="s">
        <v>126</v>
      </c>
      <c r="T456" s="7" t="s">
        <v>125</v>
      </c>
      <c r="U456" s="8"/>
      <c r="V456" s="8"/>
      <c r="W456" s="8"/>
      <c r="X456" s="8"/>
      <c r="Y456" s="8"/>
      <c r="Z456" s="8">
        <v>707.7</v>
      </c>
      <c r="AA456" s="8"/>
      <c r="AB456" s="8">
        <v>530.78</v>
      </c>
      <c r="AC456" s="8">
        <v>176.93</v>
      </c>
      <c r="AD456" s="8"/>
      <c r="AE456" s="8">
        <v>707.7</v>
      </c>
      <c r="AF456" s="8">
        <v>707.7</v>
      </c>
      <c r="AG456" s="23">
        <f t="shared" si="6"/>
        <v>100</v>
      </c>
    </row>
    <row r="457" spans="1:33" ht="85.5" customHeight="1" x14ac:dyDescent="0.3">
      <c r="A457" s="7" t="s">
        <v>476</v>
      </c>
      <c r="B457" s="6" t="s">
        <v>485</v>
      </c>
      <c r="C457" s="6" t="s">
        <v>18</v>
      </c>
      <c r="D457" s="6" t="s">
        <v>500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7" t="s">
        <v>476</v>
      </c>
      <c r="U457" s="8">
        <v>131377.53</v>
      </c>
      <c r="V457" s="8"/>
      <c r="W457" s="8">
        <v>131377.53</v>
      </c>
      <c r="X457" s="8"/>
      <c r="Y457" s="8"/>
      <c r="Z457" s="8">
        <v>6284.16</v>
      </c>
      <c r="AA457" s="8"/>
      <c r="AB457" s="8">
        <v>6284.16</v>
      </c>
      <c r="AC457" s="8"/>
      <c r="AD457" s="8"/>
      <c r="AE457" s="8">
        <v>137661.69</v>
      </c>
      <c r="AF457" s="16">
        <v>137099.75</v>
      </c>
      <c r="AG457" s="23">
        <f t="shared" si="6"/>
        <v>99.591796381404293</v>
      </c>
    </row>
    <row r="458" spans="1:33" ht="68.400000000000006" customHeight="1" x14ac:dyDescent="0.3">
      <c r="A458" s="7" t="s">
        <v>478</v>
      </c>
      <c r="B458" s="6" t="s">
        <v>485</v>
      </c>
      <c r="C458" s="6" t="s">
        <v>18</v>
      </c>
      <c r="D458" s="6" t="s">
        <v>501</v>
      </c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7" t="s">
        <v>478</v>
      </c>
      <c r="U458" s="8">
        <v>131377.53</v>
      </c>
      <c r="V458" s="8"/>
      <c r="W458" s="8">
        <v>131377.53</v>
      </c>
      <c r="X458" s="8"/>
      <c r="Y458" s="8"/>
      <c r="Z458" s="8">
        <v>6284.16</v>
      </c>
      <c r="AA458" s="8"/>
      <c r="AB458" s="8">
        <v>6284.16</v>
      </c>
      <c r="AC458" s="8"/>
      <c r="AD458" s="8"/>
      <c r="AE458" s="8">
        <v>137661.69</v>
      </c>
      <c r="AF458" s="16">
        <v>137099.75</v>
      </c>
      <c r="AG458" s="23">
        <f t="shared" si="6"/>
        <v>99.591796381404293</v>
      </c>
    </row>
    <row r="459" spans="1:33" ht="68.400000000000006" customHeight="1" x14ac:dyDescent="0.3">
      <c r="A459" s="7" t="s">
        <v>125</v>
      </c>
      <c r="B459" s="6" t="s">
        <v>485</v>
      </c>
      <c r="C459" s="6" t="s">
        <v>18</v>
      </c>
      <c r="D459" s="6" t="s">
        <v>501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 t="s">
        <v>126</v>
      </c>
      <c r="T459" s="7" t="s">
        <v>125</v>
      </c>
      <c r="U459" s="8">
        <v>130163.14</v>
      </c>
      <c r="V459" s="8"/>
      <c r="W459" s="8">
        <v>130163.14</v>
      </c>
      <c r="X459" s="8"/>
      <c r="Y459" s="8"/>
      <c r="Z459" s="8">
        <v>7378.86</v>
      </c>
      <c r="AA459" s="8"/>
      <c r="AB459" s="8">
        <v>7378.86</v>
      </c>
      <c r="AC459" s="8"/>
      <c r="AD459" s="8"/>
      <c r="AE459" s="8">
        <v>137542</v>
      </c>
      <c r="AF459" s="16">
        <v>137099.75</v>
      </c>
      <c r="AG459" s="23">
        <f t="shared" si="6"/>
        <v>99.678461851652585</v>
      </c>
    </row>
    <row r="460" spans="1:33" ht="34.200000000000003" customHeight="1" x14ac:dyDescent="0.3">
      <c r="A460" s="7" t="s">
        <v>41</v>
      </c>
      <c r="B460" s="6" t="s">
        <v>485</v>
      </c>
      <c r="C460" s="6" t="s">
        <v>18</v>
      </c>
      <c r="D460" s="6" t="s">
        <v>501</v>
      </c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 t="s">
        <v>42</v>
      </c>
      <c r="T460" s="7" t="s">
        <v>41</v>
      </c>
      <c r="U460" s="8">
        <v>1214.4000000000001</v>
      </c>
      <c r="V460" s="8"/>
      <c r="W460" s="8">
        <v>1214.4000000000001</v>
      </c>
      <c r="X460" s="8"/>
      <c r="Y460" s="8"/>
      <c r="Z460" s="8">
        <v>-1094.7</v>
      </c>
      <c r="AA460" s="8"/>
      <c r="AB460" s="8">
        <v>-1094.7</v>
      </c>
      <c r="AC460" s="8"/>
      <c r="AD460" s="8"/>
      <c r="AE460" s="25">
        <v>119.69</v>
      </c>
      <c r="AF460" s="17">
        <v>0</v>
      </c>
      <c r="AG460" s="23">
        <f t="shared" si="6"/>
        <v>0</v>
      </c>
    </row>
    <row r="461" spans="1:33" ht="376.35" customHeight="1" x14ac:dyDescent="0.3">
      <c r="A461" s="9" t="s">
        <v>502</v>
      </c>
      <c r="B461" s="6" t="s">
        <v>485</v>
      </c>
      <c r="C461" s="6" t="s">
        <v>18</v>
      </c>
      <c r="D461" s="6" t="s">
        <v>503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9" t="s">
        <v>502</v>
      </c>
      <c r="U461" s="8">
        <v>5401.41</v>
      </c>
      <c r="V461" s="8"/>
      <c r="W461" s="8">
        <v>4996.3</v>
      </c>
      <c r="X461" s="8">
        <v>405.11</v>
      </c>
      <c r="Y461" s="8"/>
      <c r="Z461" s="8"/>
      <c r="AA461" s="8"/>
      <c r="AB461" s="8"/>
      <c r="AC461" s="8"/>
      <c r="AD461" s="8"/>
      <c r="AE461" s="8">
        <v>5401.41</v>
      </c>
      <c r="AF461" s="8">
        <v>5401.41</v>
      </c>
      <c r="AG461" s="23">
        <f t="shared" si="6"/>
        <v>100</v>
      </c>
    </row>
    <row r="462" spans="1:33" ht="324.89999999999998" customHeight="1" x14ac:dyDescent="0.3">
      <c r="A462" s="9" t="s">
        <v>504</v>
      </c>
      <c r="B462" s="6" t="s">
        <v>485</v>
      </c>
      <c r="C462" s="6" t="s">
        <v>18</v>
      </c>
      <c r="D462" s="6" t="s">
        <v>505</v>
      </c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9" t="s">
        <v>504</v>
      </c>
      <c r="U462" s="8">
        <v>5401.41</v>
      </c>
      <c r="V462" s="8"/>
      <c r="W462" s="8">
        <v>4996.3</v>
      </c>
      <c r="X462" s="8">
        <v>405.11</v>
      </c>
      <c r="Y462" s="8"/>
      <c r="Z462" s="8"/>
      <c r="AA462" s="8"/>
      <c r="AB462" s="8"/>
      <c r="AC462" s="8"/>
      <c r="AD462" s="8"/>
      <c r="AE462" s="8">
        <v>5401.41</v>
      </c>
      <c r="AF462" s="8">
        <v>5401.41</v>
      </c>
      <c r="AG462" s="23">
        <f t="shared" si="6"/>
        <v>100</v>
      </c>
    </row>
    <row r="463" spans="1:33" ht="68.400000000000006" customHeight="1" x14ac:dyDescent="0.3">
      <c r="A463" s="7" t="s">
        <v>125</v>
      </c>
      <c r="B463" s="6" t="s">
        <v>485</v>
      </c>
      <c r="C463" s="6" t="s">
        <v>18</v>
      </c>
      <c r="D463" s="6" t="s">
        <v>505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 t="s">
        <v>126</v>
      </c>
      <c r="T463" s="7" t="s">
        <v>125</v>
      </c>
      <c r="U463" s="8">
        <v>5401.41</v>
      </c>
      <c r="V463" s="8"/>
      <c r="W463" s="8">
        <v>4996.3</v>
      </c>
      <c r="X463" s="8">
        <v>405.11</v>
      </c>
      <c r="Y463" s="8"/>
      <c r="Z463" s="8"/>
      <c r="AA463" s="8"/>
      <c r="AB463" s="8"/>
      <c r="AC463" s="8"/>
      <c r="AD463" s="8"/>
      <c r="AE463" s="8">
        <v>5401.41</v>
      </c>
      <c r="AF463" s="8">
        <v>5401.41</v>
      </c>
      <c r="AG463" s="23">
        <f t="shared" ref="AG463:AG526" si="7">AF463/AE463%</f>
        <v>100</v>
      </c>
    </row>
    <row r="464" spans="1:33" ht="51.45" customHeight="1" x14ac:dyDescent="0.3">
      <c r="A464" s="7" t="s">
        <v>506</v>
      </c>
      <c r="B464" s="6" t="s">
        <v>485</v>
      </c>
      <c r="C464" s="6" t="s">
        <v>18</v>
      </c>
      <c r="D464" s="6" t="s">
        <v>507</v>
      </c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7" t="s">
        <v>506</v>
      </c>
      <c r="U464" s="8">
        <v>23677.1</v>
      </c>
      <c r="V464" s="8">
        <v>18657.2</v>
      </c>
      <c r="W464" s="8">
        <v>5019.8999999999996</v>
      </c>
      <c r="X464" s="8"/>
      <c r="Y464" s="8"/>
      <c r="Z464" s="8">
        <v>0.85</v>
      </c>
      <c r="AA464" s="8">
        <v>-189.94</v>
      </c>
      <c r="AB464" s="8">
        <v>190.79</v>
      </c>
      <c r="AC464" s="8"/>
      <c r="AD464" s="8"/>
      <c r="AE464" s="8">
        <v>23677.95</v>
      </c>
      <c r="AF464" s="16">
        <v>20621.259999999998</v>
      </c>
      <c r="AG464" s="23">
        <f t="shared" si="7"/>
        <v>87.090563161084461</v>
      </c>
    </row>
    <row r="465" spans="1:33" ht="102.6" customHeight="1" x14ac:dyDescent="0.3">
      <c r="A465" s="7" t="s">
        <v>508</v>
      </c>
      <c r="B465" s="6" t="s">
        <v>485</v>
      </c>
      <c r="C465" s="6" t="s">
        <v>18</v>
      </c>
      <c r="D465" s="6" t="s">
        <v>509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7" t="s">
        <v>508</v>
      </c>
      <c r="U465" s="8">
        <v>12128.1</v>
      </c>
      <c r="V465" s="8">
        <v>12128.1</v>
      </c>
      <c r="W465" s="8"/>
      <c r="X465" s="8"/>
      <c r="Y465" s="8"/>
      <c r="Z465" s="8"/>
      <c r="AA465" s="8"/>
      <c r="AB465" s="8"/>
      <c r="AC465" s="8"/>
      <c r="AD465" s="8"/>
      <c r="AE465" s="8">
        <v>12128.1</v>
      </c>
      <c r="AF465" s="16">
        <v>10203.780000000001</v>
      </c>
      <c r="AG465" s="23">
        <f t="shared" si="7"/>
        <v>84.133376208969253</v>
      </c>
    </row>
    <row r="466" spans="1:33" ht="68.400000000000006" customHeight="1" x14ac:dyDescent="0.3">
      <c r="A466" s="7" t="s">
        <v>125</v>
      </c>
      <c r="B466" s="6" t="s">
        <v>485</v>
      </c>
      <c r="C466" s="6" t="s">
        <v>18</v>
      </c>
      <c r="D466" s="6" t="s">
        <v>509</v>
      </c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 t="s">
        <v>126</v>
      </c>
      <c r="T466" s="7" t="s">
        <v>125</v>
      </c>
      <c r="U466" s="8">
        <v>12128.1</v>
      </c>
      <c r="V466" s="8">
        <v>12128.1</v>
      </c>
      <c r="W466" s="8"/>
      <c r="X466" s="8"/>
      <c r="Y466" s="8"/>
      <c r="Z466" s="8"/>
      <c r="AA466" s="8"/>
      <c r="AB466" s="8"/>
      <c r="AC466" s="8"/>
      <c r="AD466" s="8"/>
      <c r="AE466" s="8">
        <v>12128.1</v>
      </c>
      <c r="AF466" s="16">
        <v>10203.780000000001</v>
      </c>
      <c r="AG466" s="23">
        <f t="shared" si="7"/>
        <v>84.133376208969253</v>
      </c>
    </row>
    <row r="467" spans="1:33" ht="85.5" customHeight="1" x14ac:dyDescent="0.3">
      <c r="A467" s="7" t="s">
        <v>510</v>
      </c>
      <c r="B467" s="6" t="s">
        <v>485</v>
      </c>
      <c r="C467" s="6" t="s">
        <v>18</v>
      </c>
      <c r="D467" s="6" t="s">
        <v>511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7" t="s">
        <v>510</v>
      </c>
      <c r="U467" s="8">
        <v>11549</v>
      </c>
      <c r="V467" s="8">
        <v>6529.1</v>
      </c>
      <c r="W467" s="8">
        <v>5019.8999999999996</v>
      </c>
      <c r="X467" s="8"/>
      <c r="Y467" s="8"/>
      <c r="Z467" s="8">
        <v>0.85</v>
      </c>
      <c r="AA467" s="8">
        <v>-189.94</v>
      </c>
      <c r="AB467" s="8">
        <v>190.79</v>
      </c>
      <c r="AC467" s="8"/>
      <c r="AD467" s="8"/>
      <c r="AE467" s="8">
        <v>11549.85</v>
      </c>
      <c r="AF467" s="16">
        <v>10417.48</v>
      </c>
      <c r="AG467" s="23">
        <f t="shared" si="7"/>
        <v>90.195803408702275</v>
      </c>
    </row>
    <row r="468" spans="1:33" ht="68.400000000000006" customHeight="1" x14ac:dyDescent="0.3">
      <c r="A468" s="7" t="s">
        <v>125</v>
      </c>
      <c r="B468" s="6" t="s">
        <v>485</v>
      </c>
      <c r="C468" s="6" t="s">
        <v>18</v>
      </c>
      <c r="D468" s="6" t="s">
        <v>511</v>
      </c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 t="s">
        <v>126</v>
      </c>
      <c r="T468" s="7" t="s">
        <v>125</v>
      </c>
      <c r="U468" s="8">
        <v>11549</v>
      </c>
      <c r="V468" s="8">
        <v>6529.1</v>
      </c>
      <c r="W468" s="8">
        <v>5019.8999999999996</v>
      </c>
      <c r="X468" s="8"/>
      <c r="Y468" s="8"/>
      <c r="Z468" s="8">
        <v>0.85</v>
      </c>
      <c r="AA468" s="8">
        <v>-189.94</v>
      </c>
      <c r="AB468" s="8">
        <v>190.79</v>
      </c>
      <c r="AC468" s="8"/>
      <c r="AD468" s="8"/>
      <c r="AE468" s="8">
        <v>11549.85</v>
      </c>
      <c r="AF468" s="16">
        <v>10417.48</v>
      </c>
      <c r="AG468" s="23">
        <f t="shared" si="7"/>
        <v>90.195803408702275</v>
      </c>
    </row>
    <row r="469" spans="1:33" ht="68.400000000000006" customHeight="1" x14ac:dyDescent="0.3">
      <c r="A469" s="7" t="s">
        <v>97</v>
      </c>
      <c r="B469" s="6" t="s">
        <v>485</v>
      </c>
      <c r="C469" s="6" t="s">
        <v>18</v>
      </c>
      <c r="D469" s="6" t="s">
        <v>98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7" t="s">
        <v>97</v>
      </c>
      <c r="U469" s="8"/>
      <c r="V469" s="8"/>
      <c r="W469" s="8"/>
      <c r="X469" s="8"/>
      <c r="Y469" s="8"/>
      <c r="Z469" s="8">
        <v>41.75</v>
      </c>
      <c r="AA469" s="8"/>
      <c r="AB469" s="8"/>
      <c r="AC469" s="8"/>
      <c r="AD469" s="8"/>
      <c r="AE469" s="19">
        <v>55.35</v>
      </c>
      <c r="AF469" s="19">
        <v>55.35</v>
      </c>
      <c r="AG469" s="23">
        <f t="shared" si="7"/>
        <v>100</v>
      </c>
    </row>
    <row r="470" spans="1:33" ht="34.200000000000003" customHeight="1" x14ac:dyDescent="0.3">
      <c r="A470" s="7" t="s">
        <v>512</v>
      </c>
      <c r="B470" s="6" t="s">
        <v>485</v>
      </c>
      <c r="C470" s="6" t="s">
        <v>18</v>
      </c>
      <c r="D470" s="6" t="s">
        <v>513</v>
      </c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7" t="s">
        <v>512</v>
      </c>
      <c r="U470" s="8"/>
      <c r="V470" s="8"/>
      <c r="W470" s="8"/>
      <c r="X470" s="8"/>
      <c r="Y470" s="8"/>
      <c r="Z470" s="8">
        <v>41.75</v>
      </c>
      <c r="AA470" s="8"/>
      <c r="AB470" s="8"/>
      <c r="AC470" s="8"/>
      <c r="AD470" s="8"/>
      <c r="AE470" s="19">
        <v>55.35</v>
      </c>
      <c r="AF470" s="19">
        <v>55.35</v>
      </c>
      <c r="AG470" s="23">
        <f t="shared" si="7"/>
        <v>100</v>
      </c>
    </row>
    <row r="471" spans="1:33" ht="68.400000000000006" customHeight="1" x14ac:dyDescent="0.3">
      <c r="A471" s="7" t="s">
        <v>514</v>
      </c>
      <c r="B471" s="6" t="s">
        <v>485</v>
      </c>
      <c r="C471" s="6" t="s">
        <v>18</v>
      </c>
      <c r="D471" s="6" t="s">
        <v>515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7" t="s">
        <v>514</v>
      </c>
      <c r="U471" s="8"/>
      <c r="V471" s="8"/>
      <c r="W471" s="8"/>
      <c r="X471" s="8"/>
      <c r="Y471" s="8"/>
      <c r="Z471" s="8">
        <v>41.75</v>
      </c>
      <c r="AA471" s="8"/>
      <c r="AB471" s="8"/>
      <c r="AC471" s="8"/>
      <c r="AD471" s="8"/>
      <c r="AE471" s="19">
        <v>55.35</v>
      </c>
      <c r="AF471" s="19">
        <v>55.35</v>
      </c>
      <c r="AG471" s="23">
        <f t="shared" si="7"/>
        <v>100</v>
      </c>
    </row>
    <row r="472" spans="1:33" ht="68.400000000000006" customHeight="1" x14ac:dyDescent="0.3">
      <c r="A472" s="7" t="s">
        <v>516</v>
      </c>
      <c r="B472" s="6" t="s">
        <v>485</v>
      </c>
      <c r="C472" s="6" t="s">
        <v>18</v>
      </c>
      <c r="D472" s="6" t="s">
        <v>517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7" t="s">
        <v>516</v>
      </c>
      <c r="U472" s="8"/>
      <c r="V472" s="8"/>
      <c r="W472" s="8"/>
      <c r="X472" s="8"/>
      <c r="Y472" s="8"/>
      <c r="Z472" s="8">
        <v>41.75</v>
      </c>
      <c r="AA472" s="8"/>
      <c r="AB472" s="8"/>
      <c r="AC472" s="8"/>
      <c r="AD472" s="8"/>
      <c r="AE472" s="19">
        <v>55.35</v>
      </c>
      <c r="AF472" s="19">
        <v>55.35</v>
      </c>
      <c r="AG472" s="23">
        <f t="shared" si="7"/>
        <v>100</v>
      </c>
    </row>
    <row r="473" spans="1:33" ht="68.400000000000006" customHeight="1" x14ac:dyDescent="0.3">
      <c r="A473" s="7" t="s">
        <v>125</v>
      </c>
      <c r="B473" s="6" t="s">
        <v>485</v>
      </c>
      <c r="C473" s="6" t="s">
        <v>18</v>
      </c>
      <c r="D473" s="6" t="s">
        <v>517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 t="s">
        <v>126</v>
      </c>
      <c r="T473" s="7" t="s">
        <v>125</v>
      </c>
      <c r="U473" s="8"/>
      <c r="V473" s="8"/>
      <c r="W473" s="8"/>
      <c r="X473" s="8"/>
      <c r="Y473" s="8"/>
      <c r="Z473" s="8">
        <v>41.75</v>
      </c>
      <c r="AA473" s="8"/>
      <c r="AB473" s="8"/>
      <c r="AC473" s="8"/>
      <c r="AD473" s="8"/>
      <c r="AE473" s="19">
        <v>55.35</v>
      </c>
      <c r="AF473" s="19">
        <v>55.35</v>
      </c>
      <c r="AG473" s="23">
        <f t="shared" si="7"/>
        <v>100</v>
      </c>
    </row>
    <row r="474" spans="1:33" ht="23.25" customHeight="1" x14ac:dyDescent="0.3">
      <c r="A474" s="7" t="s">
        <v>518</v>
      </c>
      <c r="B474" s="6" t="s">
        <v>519</v>
      </c>
      <c r="C474" s="6" t="s">
        <v>31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7" t="s">
        <v>518</v>
      </c>
      <c r="U474" s="8">
        <v>19518.29</v>
      </c>
      <c r="V474" s="8"/>
      <c r="W474" s="8"/>
      <c r="X474" s="8">
        <v>1281.8699999999999</v>
      </c>
      <c r="Y474" s="8"/>
      <c r="Z474" s="8">
        <v>6368.62</v>
      </c>
      <c r="AA474" s="8"/>
      <c r="AB474" s="8">
        <v>4067.34</v>
      </c>
      <c r="AC474" s="8">
        <v>-91</v>
      </c>
      <c r="AD474" s="8"/>
      <c r="AE474" s="19">
        <v>25873.31</v>
      </c>
      <c r="AF474" s="19">
        <v>25873.31</v>
      </c>
      <c r="AG474" s="23">
        <f t="shared" si="7"/>
        <v>99.999999999999986</v>
      </c>
    </row>
    <row r="475" spans="1:33" ht="43.5" customHeight="1" x14ac:dyDescent="0.3">
      <c r="A475" s="7" t="s">
        <v>463</v>
      </c>
      <c r="B475" s="6" t="s">
        <v>519</v>
      </c>
      <c r="C475" s="6" t="s">
        <v>31</v>
      </c>
      <c r="D475" s="6" t="s">
        <v>464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7" t="s">
        <v>463</v>
      </c>
      <c r="U475" s="8">
        <v>19329.41</v>
      </c>
      <c r="V475" s="8"/>
      <c r="W475" s="8"/>
      <c r="X475" s="8">
        <v>1199.4100000000001</v>
      </c>
      <c r="Y475" s="8"/>
      <c r="Z475" s="8">
        <v>5644.31</v>
      </c>
      <c r="AA475" s="8"/>
      <c r="AB475" s="8">
        <v>3325.23</v>
      </c>
      <c r="AC475" s="8">
        <v>-91</v>
      </c>
      <c r="AD475" s="8"/>
      <c r="AE475" s="8">
        <v>24973.72</v>
      </c>
      <c r="AF475" s="16">
        <v>24973.72</v>
      </c>
      <c r="AG475" s="23">
        <f t="shared" si="7"/>
        <v>100</v>
      </c>
    </row>
    <row r="476" spans="1:33" ht="51.45" customHeight="1" x14ac:dyDescent="0.3">
      <c r="A476" s="7" t="s">
        <v>520</v>
      </c>
      <c r="B476" s="6" t="s">
        <v>519</v>
      </c>
      <c r="C476" s="6" t="s">
        <v>31</v>
      </c>
      <c r="D476" s="6" t="s">
        <v>521</v>
      </c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7" t="s">
        <v>520</v>
      </c>
      <c r="U476" s="8">
        <v>19329.41</v>
      </c>
      <c r="V476" s="8"/>
      <c r="W476" s="8"/>
      <c r="X476" s="8">
        <v>1199.4100000000001</v>
      </c>
      <c r="Y476" s="8"/>
      <c r="Z476" s="8">
        <v>5644.31</v>
      </c>
      <c r="AA476" s="8"/>
      <c r="AB476" s="8">
        <v>3325.23</v>
      </c>
      <c r="AC476" s="8">
        <v>-91</v>
      </c>
      <c r="AD476" s="8"/>
      <c r="AE476" s="8">
        <v>24973.72</v>
      </c>
      <c r="AF476" s="16">
        <v>24973.72</v>
      </c>
      <c r="AG476" s="23">
        <f t="shared" si="7"/>
        <v>100</v>
      </c>
    </row>
    <row r="477" spans="1:33" ht="68.400000000000006" customHeight="1" x14ac:dyDescent="0.3">
      <c r="A477" s="7" t="s">
        <v>522</v>
      </c>
      <c r="B477" s="6" t="s">
        <v>519</v>
      </c>
      <c r="C477" s="6" t="s">
        <v>31</v>
      </c>
      <c r="D477" s="6" t="s">
        <v>523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7" t="s">
        <v>522</v>
      </c>
      <c r="U477" s="8">
        <v>18100</v>
      </c>
      <c r="V477" s="8"/>
      <c r="W477" s="8"/>
      <c r="X477" s="8"/>
      <c r="Y477" s="8"/>
      <c r="Z477" s="8">
        <v>2431</v>
      </c>
      <c r="AA477" s="8"/>
      <c r="AB477" s="8"/>
      <c r="AC477" s="8"/>
      <c r="AD477" s="8"/>
      <c r="AE477" s="8">
        <v>20531</v>
      </c>
      <c r="AF477" s="16">
        <v>20531</v>
      </c>
      <c r="AG477" s="23">
        <f t="shared" si="7"/>
        <v>100</v>
      </c>
    </row>
    <row r="478" spans="1:33" ht="68.400000000000006" customHeight="1" x14ac:dyDescent="0.3">
      <c r="A478" s="7" t="s">
        <v>189</v>
      </c>
      <c r="B478" s="6" t="s">
        <v>519</v>
      </c>
      <c r="C478" s="6" t="s">
        <v>31</v>
      </c>
      <c r="D478" s="6" t="s">
        <v>524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7" t="s">
        <v>189</v>
      </c>
      <c r="U478" s="8">
        <v>18100</v>
      </c>
      <c r="V478" s="8"/>
      <c r="W478" s="8"/>
      <c r="X478" s="8"/>
      <c r="Y478" s="8"/>
      <c r="Z478" s="8">
        <v>2431</v>
      </c>
      <c r="AA478" s="8"/>
      <c r="AB478" s="8"/>
      <c r="AC478" s="8"/>
      <c r="AD478" s="8"/>
      <c r="AE478" s="8">
        <v>20531</v>
      </c>
      <c r="AF478" s="16">
        <v>20531</v>
      </c>
      <c r="AG478" s="23">
        <f t="shared" si="7"/>
        <v>100</v>
      </c>
    </row>
    <row r="479" spans="1:33" ht="68.400000000000006" customHeight="1" x14ac:dyDescent="0.3">
      <c r="A479" s="7" t="s">
        <v>125</v>
      </c>
      <c r="B479" s="6" t="s">
        <v>519</v>
      </c>
      <c r="C479" s="6" t="s">
        <v>31</v>
      </c>
      <c r="D479" s="6" t="s">
        <v>524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 t="s">
        <v>126</v>
      </c>
      <c r="T479" s="7" t="s">
        <v>125</v>
      </c>
      <c r="U479" s="8">
        <v>18100</v>
      </c>
      <c r="V479" s="8"/>
      <c r="W479" s="8"/>
      <c r="X479" s="8"/>
      <c r="Y479" s="8"/>
      <c r="Z479" s="8">
        <v>2431</v>
      </c>
      <c r="AA479" s="8"/>
      <c r="AB479" s="8"/>
      <c r="AC479" s="8"/>
      <c r="AD479" s="8"/>
      <c r="AE479" s="8">
        <v>20531</v>
      </c>
      <c r="AF479" s="18">
        <v>20531</v>
      </c>
      <c r="AG479" s="23">
        <f t="shared" si="7"/>
        <v>100</v>
      </c>
    </row>
    <row r="480" spans="1:33" ht="68.400000000000006" customHeight="1" x14ac:dyDescent="0.3">
      <c r="A480" s="7" t="s">
        <v>525</v>
      </c>
      <c r="B480" s="6" t="s">
        <v>519</v>
      </c>
      <c r="C480" s="6" t="s">
        <v>31</v>
      </c>
      <c r="D480" s="6" t="s">
        <v>526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7" t="s">
        <v>525</v>
      </c>
      <c r="U480" s="8">
        <v>1229.4100000000001</v>
      </c>
      <c r="V480" s="8"/>
      <c r="W480" s="8"/>
      <c r="X480" s="8">
        <v>1199.4100000000001</v>
      </c>
      <c r="Y480" s="8"/>
      <c r="Z480" s="8">
        <v>3213.31</v>
      </c>
      <c r="AA480" s="8"/>
      <c r="AB480" s="8">
        <v>3325.23</v>
      </c>
      <c r="AC480" s="8">
        <v>-91</v>
      </c>
      <c r="AD480" s="8"/>
      <c r="AE480" s="8">
        <v>4442.72</v>
      </c>
      <c r="AF480" s="16">
        <v>4442.72</v>
      </c>
      <c r="AG480" s="23">
        <f t="shared" si="7"/>
        <v>100.00000000000001</v>
      </c>
    </row>
    <row r="481" spans="1:33" ht="51.45" customHeight="1" x14ac:dyDescent="0.3">
      <c r="A481" s="7" t="s">
        <v>527</v>
      </c>
      <c r="B481" s="6" t="s">
        <v>519</v>
      </c>
      <c r="C481" s="6" t="s">
        <v>31</v>
      </c>
      <c r="D481" s="6" t="s">
        <v>528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7" t="s">
        <v>527</v>
      </c>
      <c r="U481" s="8">
        <v>30</v>
      </c>
      <c r="V481" s="8"/>
      <c r="W481" s="8"/>
      <c r="X481" s="8"/>
      <c r="Y481" s="8"/>
      <c r="Z481" s="8">
        <v>-20.92</v>
      </c>
      <c r="AA481" s="8"/>
      <c r="AB481" s="8"/>
      <c r="AC481" s="8"/>
      <c r="AD481" s="8"/>
      <c r="AE481" s="8">
        <v>9.08</v>
      </c>
      <c r="AF481" s="16">
        <v>9.08</v>
      </c>
      <c r="AG481" s="23">
        <f t="shared" si="7"/>
        <v>100</v>
      </c>
    </row>
    <row r="482" spans="1:33" ht="68.400000000000006" customHeight="1" x14ac:dyDescent="0.3">
      <c r="A482" s="7" t="s">
        <v>125</v>
      </c>
      <c r="B482" s="6" t="s">
        <v>519</v>
      </c>
      <c r="C482" s="6" t="s">
        <v>31</v>
      </c>
      <c r="D482" s="6" t="s">
        <v>528</v>
      </c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 t="s">
        <v>126</v>
      </c>
      <c r="T482" s="7" t="s">
        <v>125</v>
      </c>
      <c r="U482" s="8"/>
      <c r="V482" s="8"/>
      <c r="W482" s="8"/>
      <c r="X482" s="8"/>
      <c r="Y482" s="8"/>
      <c r="Z482" s="8">
        <v>9.08</v>
      </c>
      <c r="AA482" s="8"/>
      <c r="AB482" s="8"/>
      <c r="AC482" s="8"/>
      <c r="AD482" s="8"/>
      <c r="AE482" s="8">
        <v>9.08</v>
      </c>
      <c r="AF482" s="18">
        <v>9.08</v>
      </c>
      <c r="AG482" s="23">
        <f t="shared" si="7"/>
        <v>100</v>
      </c>
    </row>
    <row r="483" spans="1:33" ht="85.5" customHeight="1" x14ac:dyDescent="0.3">
      <c r="A483" s="7" t="s">
        <v>474</v>
      </c>
      <c r="B483" s="6" t="s">
        <v>519</v>
      </c>
      <c r="C483" s="6" t="s">
        <v>31</v>
      </c>
      <c r="D483" s="6" t="s">
        <v>529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7" t="s">
        <v>474</v>
      </c>
      <c r="U483" s="8">
        <v>920.89</v>
      </c>
      <c r="V483" s="8"/>
      <c r="W483" s="8"/>
      <c r="X483" s="8">
        <v>920.89</v>
      </c>
      <c r="Y483" s="8"/>
      <c r="Z483" s="8">
        <v>2398.67</v>
      </c>
      <c r="AA483" s="8"/>
      <c r="AB483" s="8">
        <v>2489.67</v>
      </c>
      <c r="AC483" s="8">
        <v>-91</v>
      </c>
      <c r="AD483" s="8"/>
      <c r="AE483" s="8">
        <v>3319.56</v>
      </c>
      <c r="AF483" s="16">
        <v>3319.56</v>
      </c>
      <c r="AG483" s="23">
        <f t="shared" si="7"/>
        <v>100</v>
      </c>
    </row>
    <row r="484" spans="1:33" ht="68.400000000000006" customHeight="1" x14ac:dyDescent="0.3">
      <c r="A484" s="7" t="s">
        <v>125</v>
      </c>
      <c r="B484" s="6" t="s">
        <v>519</v>
      </c>
      <c r="C484" s="6" t="s">
        <v>31</v>
      </c>
      <c r="D484" s="6" t="s">
        <v>529</v>
      </c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 t="s">
        <v>126</v>
      </c>
      <c r="T484" s="7" t="s">
        <v>125</v>
      </c>
      <c r="U484" s="8">
        <v>920.89</v>
      </c>
      <c r="V484" s="8"/>
      <c r="W484" s="8"/>
      <c r="X484" s="8">
        <v>920.89</v>
      </c>
      <c r="Y484" s="8"/>
      <c r="Z484" s="8">
        <v>2398.67</v>
      </c>
      <c r="AA484" s="8"/>
      <c r="AB484" s="8">
        <v>2489.67</v>
      </c>
      <c r="AC484" s="8">
        <v>-91</v>
      </c>
      <c r="AD484" s="8"/>
      <c r="AE484" s="8">
        <v>3319.56</v>
      </c>
      <c r="AF484" s="18">
        <v>3319.56</v>
      </c>
      <c r="AG484" s="23">
        <f t="shared" si="7"/>
        <v>100</v>
      </c>
    </row>
    <row r="485" spans="1:33" ht="85.5" customHeight="1" x14ac:dyDescent="0.3">
      <c r="A485" s="7" t="s">
        <v>498</v>
      </c>
      <c r="B485" s="6" t="s">
        <v>519</v>
      </c>
      <c r="C485" s="6" t="s">
        <v>31</v>
      </c>
      <c r="D485" s="6" t="s">
        <v>530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7" t="s">
        <v>498</v>
      </c>
      <c r="U485" s="8">
        <v>278.52</v>
      </c>
      <c r="V485" s="8"/>
      <c r="W485" s="8"/>
      <c r="X485" s="8">
        <v>278.52</v>
      </c>
      <c r="Y485" s="8"/>
      <c r="Z485" s="8">
        <v>835.56</v>
      </c>
      <c r="AA485" s="8"/>
      <c r="AB485" s="8">
        <v>835.56</v>
      </c>
      <c r="AC485" s="8"/>
      <c r="AD485" s="8"/>
      <c r="AE485" s="8">
        <v>1114.08</v>
      </c>
      <c r="AF485" s="16">
        <v>1114.08</v>
      </c>
      <c r="AG485" s="23">
        <f t="shared" si="7"/>
        <v>100</v>
      </c>
    </row>
    <row r="486" spans="1:33" ht="68.400000000000006" customHeight="1" x14ac:dyDescent="0.3">
      <c r="A486" s="7" t="s">
        <v>125</v>
      </c>
      <c r="B486" s="6" t="s">
        <v>519</v>
      </c>
      <c r="C486" s="6" t="s">
        <v>31</v>
      </c>
      <c r="D486" s="6" t="s">
        <v>530</v>
      </c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 t="s">
        <v>126</v>
      </c>
      <c r="T486" s="7" t="s">
        <v>125</v>
      </c>
      <c r="U486" s="8">
        <v>278.52</v>
      </c>
      <c r="V486" s="8"/>
      <c r="W486" s="8"/>
      <c r="X486" s="8">
        <v>278.52</v>
      </c>
      <c r="Y486" s="8"/>
      <c r="Z486" s="8">
        <v>835.56</v>
      </c>
      <c r="AA486" s="8"/>
      <c r="AB486" s="8">
        <v>835.56</v>
      </c>
      <c r="AC486" s="8"/>
      <c r="AD486" s="8"/>
      <c r="AE486" s="8">
        <v>1114.08</v>
      </c>
      <c r="AF486" s="18">
        <v>1114.08</v>
      </c>
      <c r="AG486" s="23">
        <f t="shared" si="7"/>
        <v>100</v>
      </c>
    </row>
    <row r="487" spans="1:33" ht="68.400000000000006" customHeight="1" x14ac:dyDescent="0.3">
      <c r="A487" s="7" t="s">
        <v>97</v>
      </c>
      <c r="B487" s="6" t="s">
        <v>519</v>
      </c>
      <c r="C487" s="6" t="s">
        <v>31</v>
      </c>
      <c r="D487" s="6" t="s">
        <v>98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7" t="s">
        <v>97</v>
      </c>
      <c r="U487" s="8">
        <v>106.43</v>
      </c>
      <c r="V487" s="8"/>
      <c r="W487" s="8"/>
      <c r="X487" s="8"/>
      <c r="Y487" s="8"/>
      <c r="Z487" s="8">
        <v>-17.8</v>
      </c>
      <c r="AA487" s="8"/>
      <c r="AB487" s="8"/>
      <c r="AC487" s="8"/>
      <c r="AD487" s="8"/>
      <c r="AE487" s="16">
        <v>75.03</v>
      </c>
      <c r="AF487" s="16">
        <v>75.03</v>
      </c>
      <c r="AG487" s="23">
        <f t="shared" si="7"/>
        <v>100</v>
      </c>
    </row>
    <row r="488" spans="1:33" ht="34.200000000000003" customHeight="1" x14ac:dyDescent="0.3">
      <c r="A488" s="7" t="s">
        <v>512</v>
      </c>
      <c r="B488" s="6" t="s">
        <v>519</v>
      </c>
      <c r="C488" s="6" t="s">
        <v>31</v>
      </c>
      <c r="D488" s="6" t="s">
        <v>513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7" t="s">
        <v>512</v>
      </c>
      <c r="U488" s="8">
        <v>106.43</v>
      </c>
      <c r="V488" s="8"/>
      <c r="W488" s="8"/>
      <c r="X488" s="8"/>
      <c r="Y488" s="8"/>
      <c r="Z488" s="8">
        <v>-17.8</v>
      </c>
      <c r="AA488" s="8"/>
      <c r="AB488" s="8"/>
      <c r="AC488" s="8"/>
      <c r="AD488" s="8"/>
      <c r="AE488" s="16">
        <v>75.03</v>
      </c>
      <c r="AF488" s="16">
        <v>75.03</v>
      </c>
      <c r="AG488" s="23">
        <f t="shared" si="7"/>
        <v>100</v>
      </c>
    </row>
    <row r="489" spans="1:33" ht="68.400000000000006" customHeight="1" x14ac:dyDescent="0.3">
      <c r="A489" s="7" t="s">
        <v>514</v>
      </c>
      <c r="B489" s="6" t="s">
        <v>519</v>
      </c>
      <c r="C489" s="6" t="s">
        <v>31</v>
      </c>
      <c r="D489" s="6" t="s">
        <v>515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7" t="s">
        <v>514</v>
      </c>
      <c r="U489" s="8">
        <v>106.43</v>
      </c>
      <c r="V489" s="8"/>
      <c r="W489" s="8"/>
      <c r="X489" s="8"/>
      <c r="Y489" s="8"/>
      <c r="Z489" s="8">
        <v>-17.8</v>
      </c>
      <c r="AA489" s="8"/>
      <c r="AB489" s="8"/>
      <c r="AC489" s="8"/>
      <c r="AD489" s="8"/>
      <c r="AE489" s="16">
        <v>75.03</v>
      </c>
      <c r="AF489" s="16">
        <v>75.03</v>
      </c>
      <c r="AG489" s="23">
        <f t="shared" si="7"/>
        <v>100</v>
      </c>
    </row>
    <row r="490" spans="1:33" ht="68.400000000000006" customHeight="1" x14ac:dyDescent="0.3">
      <c r="A490" s="7" t="s">
        <v>516</v>
      </c>
      <c r="B490" s="6" t="s">
        <v>519</v>
      </c>
      <c r="C490" s="6" t="s">
        <v>31</v>
      </c>
      <c r="D490" s="6" t="s">
        <v>517</v>
      </c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7" t="s">
        <v>516</v>
      </c>
      <c r="U490" s="8">
        <v>106.43</v>
      </c>
      <c r="V490" s="8"/>
      <c r="W490" s="8"/>
      <c r="X490" s="8"/>
      <c r="Y490" s="8"/>
      <c r="Z490" s="8">
        <v>-17.8</v>
      </c>
      <c r="AA490" s="8"/>
      <c r="AB490" s="8"/>
      <c r="AC490" s="8"/>
      <c r="AD490" s="8"/>
      <c r="AE490" s="16">
        <v>75.03</v>
      </c>
      <c r="AF490" s="16">
        <v>75.03</v>
      </c>
      <c r="AG490" s="23">
        <f t="shared" si="7"/>
        <v>100</v>
      </c>
    </row>
    <row r="491" spans="1:33" ht="68.400000000000006" customHeight="1" x14ac:dyDescent="0.3">
      <c r="A491" s="7" t="s">
        <v>125</v>
      </c>
      <c r="B491" s="6" t="s">
        <v>519</v>
      </c>
      <c r="C491" s="6" t="s">
        <v>31</v>
      </c>
      <c r="D491" s="6" t="s">
        <v>517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 t="s">
        <v>126</v>
      </c>
      <c r="T491" s="7" t="s">
        <v>125</v>
      </c>
      <c r="U491" s="8">
        <v>106.43</v>
      </c>
      <c r="V491" s="8"/>
      <c r="W491" s="8"/>
      <c r="X491" s="8"/>
      <c r="Y491" s="8"/>
      <c r="Z491" s="8">
        <v>-17.8</v>
      </c>
      <c r="AA491" s="8"/>
      <c r="AB491" s="8"/>
      <c r="AC491" s="8"/>
      <c r="AD491" s="8"/>
      <c r="AE491" s="18">
        <v>75.03</v>
      </c>
      <c r="AF491" s="18">
        <v>75.03</v>
      </c>
      <c r="AG491" s="23">
        <f t="shared" si="7"/>
        <v>100</v>
      </c>
    </row>
    <row r="492" spans="1:33" ht="51.45" customHeight="1" x14ac:dyDescent="0.3">
      <c r="A492" s="7" t="s">
        <v>153</v>
      </c>
      <c r="B492" s="6" t="s">
        <v>519</v>
      </c>
      <c r="C492" s="6" t="s">
        <v>31</v>
      </c>
      <c r="D492" s="6" t="s">
        <v>154</v>
      </c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7" t="s">
        <v>153</v>
      </c>
      <c r="U492" s="8">
        <v>82.46</v>
      </c>
      <c r="V492" s="8"/>
      <c r="W492" s="8"/>
      <c r="X492" s="8">
        <v>82.46</v>
      </c>
      <c r="Y492" s="8"/>
      <c r="Z492" s="8">
        <v>742.11</v>
      </c>
      <c r="AA492" s="8"/>
      <c r="AB492" s="8">
        <v>742.11</v>
      </c>
      <c r="AC492" s="8"/>
      <c r="AD492" s="8"/>
      <c r="AE492" s="8">
        <v>824.56</v>
      </c>
      <c r="AF492" s="16">
        <v>824.56</v>
      </c>
      <c r="AG492" s="23">
        <f t="shared" si="7"/>
        <v>100</v>
      </c>
    </row>
    <row r="493" spans="1:33" ht="34.200000000000003" customHeight="1" x14ac:dyDescent="0.3">
      <c r="A493" s="7" t="s">
        <v>404</v>
      </c>
      <c r="B493" s="6" t="s">
        <v>519</v>
      </c>
      <c r="C493" s="6" t="s">
        <v>31</v>
      </c>
      <c r="D493" s="6" t="s">
        <v>405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7" t="s">
        <v>404</v>
      </c>
      <c r="U493" s="8">
        <v>82.46</v>
      </c>
      <c r="V493" s="8"/>
      <c r="W493" s="8"/>
      <c r="X493" s="8">
        <v>82.46</v>
      </c>
      <c r="Y493" s="8"/>
      <c r="Z493" s="8">
        <v>742.11</v>
      </c>
      <c r="AA493" s="8"/>
      <c r="AB493" s="8">
        <v>742.11</v>
      </c>
      <c r="AC493" s="8"/>
      <c r="AD493" s="8"/>
      <c r="AE493" s="8">
        <v>824.56</v>
      </c>
      <c r="AF493" s="16">
        <v>824.56</v>
      </c>
      <c r="AG493" s="23">
        <f t="shared" si="7"/>
        <v>100</v>
      </c>
    </row>
    <row r="494" spans="1:33" ht="68.400000000000006" customHeight="1" x14ac:dyDescent="0.3">
      <c r="A494" s="7" t="s">
        <v>406</v>
      </c>
      <c r="B494" s="6" t="s">
        <v>519</v>
      </c>
      <c r="C494" s="6" t="s">
        <v>31</v>
      </c>
      <c r="D494" s="6" t="s">
        <v>407</v>
      </c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7" t="s">
        <v>406</v>
      </c>
      <c r="U494" s="8">
        <v>82.46</v>
      </c>
      <c r="V494" s="8"/>
      <c r="W494" s="8"/>
      <c r="X494" s="8">
        <v>82.46</v>
      </c>
      <c r="Y494" s="8"/>
      <c r="Z494" s="8">
        <v>742.11</v>
      </c>
      <c r="AA494" s="8"/>
      <c r="AB494" s="8">
        <v>742.11</v>
      </c>
      <c r="AC494" s="8"/>
      <c r="AD494" s="8"/>
      <c r="AE494" s="8">
        <v>824.56</v>
      </c>
      <c r="AF494" s="16">
        <v>824.56</v>
      </c>
      <c r="AG494" s="23">
        <f t="shared" si="7"/>
        <v>100</v>
      </c>
    </row>
    <row r="495" spans="1:33" ht="51.45" customHeight="1" x14ac:dyDescent="0.3">
      <c r="A495" s="7" t="s">
        <v>410</v>
      </c>
      <c r="B495" s="6" t="s">
        <v>519</v>
      </c>
      <c r="C495" s="6" t="s">
        <v>31</v>
      </c>
      <c r="D495" s="6" t="s">
        <v>411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7" t="s">
        <v>410</v>
      </c>
      <c r="U495" s="8">
        <v>82.46</v>
      </c>
      <c r="V495" s="8"/>
      <c r="W495" s="8"/>
      <c r="X495" s="8">
        <v>82.46</v>
      </c>
      <c r="Y495" s="8"/>
      <c r="Z495" s="8">
        <v>742.11</v>
      </c>
      <c r="AA495" s="8"/>
      <c r="AB495" s="8">
        <v>742.11</v>
      </c>
      <c r="AC495" s="8"/>
      <c r="AD495" s="8"/>
      <c r="AE495" s="8">
        <v>824.56</v>
      </c>
      <c r="AF495" s="16">
        <v>824.56</v>
      </c>
      <c r="AG495" s="23">
        <f t="shared" si="7"/>
        <v>100</v>
      </c>
    </row>
    <row r="496" spans="1:33" ht="68.400000000000006" customHeight="1" x14ac:dyDescent="0.3">
      <c r="A496" s="7" t="s">
        <v>125</v>
      </c>
      <c r="B496" s="6" t="s">
        <v>519</v>
      </c>
      <c r="C496" s="6" t="s">
        <v>31</v>
      </c>
      <c r="D496" s="6" t="s">
        <v>411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 t="s">
        <v>126</v>
      </c>
      <c r="T496" s="7" t="s">
        <v>125</v>
      </c>
      <c r="U496" s="8">
        <v>82.46</v>
      </c>
      <c r="V496" s="8"/>
      <c r="W496" s="8"/>
      <c r="X496" s="8">
        <v>82.46</v>
      </c>
      <c r="Y496" s="8"/>
      <c r="Z496" s="8">
        <v>742.11</v>
      </c>
      <c r="AA496" s="8"/>
      <c r="AB496" s="8">
        <v>742.11</v>
      </c>
      <c r="AC496" s="8"/>
      <c r="AD496" s="8"/>
      <c r="AE496" s="8">
        <v>824.56</v>
      </c>
      <c r="AF496" s="18">
        <v>824.56</v>
      </c>
      <c r="AG496" s="23">
        <f t="shared" si="7"/>
        <v>100</v>
      </c>
    </row>
    <row r="497" spans="1:33" ht="17.100000000000001" customHeight="1" x14ac:dyDescent="0.3">
      <c r="A497" s="7" t="s">
        <v>531</v>
      </c>
      <c r="B497" s="6" t="s">
        <v>532</v>
      </c>
      <c r="C497" s="6" t="s">
        <v>80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7" t="s">
        <v>531</v>
      </c>
      <c r="U497" s="8">
        <v>11702.3</v>
      </c>
      <c r="V497" s="8"/>
      <c r="W497" s="8">
        <v>4172.8</v>
      </c>
      <c r="X497" s="8"/>
      <c r="Y497" s="8"/>
      <c r="Z497" s="8">
        <v>-100</v>
      </c>
      <c r="AA497" s="8"/>
      <c r="AB497" s="8"/>
      <c r="AC497" s="8"/>
      <c r="AD497" s="8"/>
      <c r="AE497" s="8">
        <v>11602.3</v>
      </c>
      <c r="AF497" s="16">
        <v>9804.8700000000008</v>
      </c>
      <c r="AG497" s="23">
        <f t="shared" si="7"/>
        <v>84.507985485636482</v>
      </c>
    </row>
    <row r="498" spans="1:33" ht="51.45" customHeight="1" x14ac:dyDescent="0.3">
      <c r="A498" s="7" t="s">
        <v>533</v>
      </c>
      <c r="B498" s="6" t="s">
        <v>532</v>
      </c>
      <c r="C498" s="6" t="s">
        <v>80</v>
      </c>
      <c r="D498" s="6" t="s">
        <v>534</v>
      </c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7" t="s">
        <v>533</v>
      </c>
      <c r="U498" s="8">
        <v>5529.5</v>
      </c>
      <c r="V498" s="8"/>
      <c r="W498" s="8"/>
      <c r="X498" s="8"/>
      <c r="Y498" s="8"/>
      <c r="Z498" s="8">
        <v>-100</v>
      </c>
      <c r="AA498" s="8"/>
      <c r="AB498" s="8"/>
      <c r="AC498" s="8"/>
      <c r="AD498" s="8"/>
      <c r="AE498" s="8">
        <v>5429.5</v>
      </c>
      <c r="AF498" s="16">
        <v>5393.43</v>
      </c>
      <c r="AG498" s="23">
        <f t="shared" si="7"/>
        <v>99.335666267612126</v>
      </c>
    </row>
    <row r="499" spans="1:33" ht="38.25" customHeight="1" x14ac:dyDescent="0.3">
      <c r="A499" s="7" t="s">
        <v>535</v>
      </c>
      <c r="B499" s="6" t="s">
        <v>532</v>
      </c>
      <c r="C499" s="6" t="s">
        <v>80</v>
      </c>
      <c r="D499" s="6" t="s">
        <v>536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7" t="s">
        <v>535</v>
      </c>
      <c r="U499" s="8">
        <v>5129.5</v>
      </c>
      <c r="V499" s="8"/>
      <c r="W499" s="8"/>
      <c r="X499" s="8"/>
      <c r="Y499" s="8"/>
      <c r="Z499" s="8"/>
      <c r="AA499" s="8"/>
      <c r="AB499" s="8"/>
      <c r="AC499" s="8"/>
      <c r="AD499" s="8"/>
      <c r="AE499" s="8">
        <v>5129.5</v>
      </c>
      <c r="AF499" s="16">
        <v>5129.25</v>
      </c>
      <c r="AG499" s="23">
        <f t="shared" si="7"/>
        <v>99.995126230626767</v>
      </c>
    </row>
    <row r="500" spans="1:33" ht="51.45" customHeight="1" x14ac:dyDescent="0.3">
      <c r="A500" s="7" t="s">
        <v>537</v>
      </c>
      <c r="B500" s="6" t="s">
        <v>532</v>
      </c>
      <c r="C500" s="6" t="s">
        <v>80</v>
      </c>
      <c r="D500" s="6" t="s">
        <v>538</v>
      </c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7" t="s">
        <v>537</v>
      </c>
      <c r="U500" s="8">
        <v>5019.5</v>
      </c>
      <c r="V500" s="8"/>
      <c r="W500" s="8"/>
      <c r="X500" s="8"/>
      <c r="Y500" s="8"/>
      <c r="Z500" s="8"/>
      <c r="AA500" s="8"/>
      <c r="AB500" s="8"/>
      <c r="AC500" s="8"/>
      <c r="AD500" s="8"/>
      <c r="AE500" s="8">
        <v>5019.5</v>
      </c>
      <c r="AF500" s="16">
        <v>5019.5</v>
      </c>
      <c r="AG500" s="23">
        <f t="shared" si="7"/>
        <v>100</v>
      </c>
    </row>
    <row r="501" spans="1:33" ht="68.400000000000006" customHeight="1" x14ac:dyDescent="0.3">
      <c r="A501" s="7" t="s">
        <v>189</v>
      </c>
      <c r="B501" s="6" t="s">
        <v>532</v>
      </c>
      <c r="C501" s="6" t="s">
        <v>80</v>
      </c>
      <c r="D501" s="6" t="s">
        <v>539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7" t="s">
        <v>189</v>
      </c>
      <c r="U501" s="8">
        <v>5019.5</v>
      </c>
      <c r="V501" s="8"/>
      <c r="W501" s="8"/>
      <c r="X501" s="8"/>
      <c r="Y501" s="8"/>
      <c r="Z501" s="8"/>
      <c r="AA501" s="8"/>
      <c r="AB501" s="8"/>
      <c r="AC501" s="8"/>
      <c r="AD501" s="8"/>
      <c r="AE501" s="8">
        <v>5019.5</v>
      </c>
      <c r="AF501" s="16">
        <v>5019.5</v>
      </c>
      <c r="AG501" s="23">
        <f t="shared" si="7"/>
        <v>100</v>
      </c>
    </row>
    <row r="502" spans="1:33" ht="68.400000000000006" customHeight="1" x14ac:dyDescent="0.3">
      <c r="A502" s="7" t="s">
        <v>125</v>
      </c>
      <c r="B502" s="6" t="s">
        <v>532</v>
      </c>
      <c r="C502" s="6" t="s">
        <v>80</v>
      </c>
      <c r="D502" s="6" t="s">
        <v>539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 t="s">
        <v>126</v>
      </c>
      <c r="T502" s="7" t="s">
        <v>125</v>
      </c>
      <c r="U502" s="8">
        <v>5019.5</v>
      </c>
      <c r="V502" s="8"/>
      <c r="W502" s="8"/>
      <c r="X502" s="8"/>
      <c r="Y502" s="8"/>
      <c r="Z502" s="8"/>
      <c r="AA502" s="8"/>
      <c r="AB502" s="8"/>
      <c r="AC502" s="8"/>
      <c r="AD502" s="8"/>
      <c r="AE502" s="8">
        <v>5019.5</v>
      </c>
      <c r="AF502" s="18">
        <v>5019.5</v>
      </c>
      <c r="AG502" s="23">
        <f t="shared" si="7"/>
        <v>100</v>
      </c>
    </row>
    <row r="503" spans="1:33" ht="68.400000000000006" customHeight="1" x14ac:dyDescent="0.3">
      <c r="A503" s="7" t="s">
        <v>540</v>
      </c>
      <c r="B503" s="6" t="s">
        <v>532</v>
      </c>
      <c r="C503" s="6" t="s">
        <v>80</v>
      </c>
      <c r="D503" s="6" t="s">
        <v>541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7" t="s">
        <v>540</v>
      </c>
      <c r="U503" s="8">
        <v>110</v>
      </c>
      <c r="V503" s="8"/>
      <c r="W503" s="8"/>
      <c r="X503" s="8"/>
      <c r="Y503" s="8"/>
      <c r="Z503" s="8"/>
      <c r="AA503" s="8"/>
      <c r="AB503" s="8"/>
      <c r="AC503" s="8"/>
      <c r="AD503" s="8"/>
      <c r="AE503" s="8">
        <v>110</v>
      </c>
      <c r="AF503" s="16">
        <v>109.75</v>
      </c>
      <c r="AG503" s="23">
        <f t="shared" si="7"/>
        <v>99.772727272727266</v>
      </c>
    </row>
    <row r="504" spans="1:33" ht="34.200000000000003" customHeight="1" x14ac:dyDescent="0.3">
      <c r="A504" s="7" t="s">
        <v>542</v>
      </c>
      <c r="B504" s="6" t="s">
        <v>532</v>
      </c>
      <c r="C504" s="6" t="s">
        <v>80</v>
      </c>
      <c r="D504" s="6" t="s">
        <v>543</v>
      </c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7" t="s">
        <v>542</v>
      </c>
      <c r="U504" s="8">
        <v>110</v>
      </c>
      <c r="V504" s="8"/>
      <c r="W504" s="8"/>
      <c r="X504" s="8"/>
      <c r="Y504" s="8"/>
      <c r="Z504" s="8"/>
      <c r="AA504" s="8"/>
      <c r="AB504" s="8"/>
      <c r="AC504" s="8"/>
      <c r="AD504" s="8"/>
      <c r="AE504" s="8">
        <v>110</v>
      </c>
      <c r="AF504" s="16">
        <v>109.75</v>
      </c>
      <c r="AG504" s="23">
        <f t="shared" si="7"/>
        <v>99.772727272727266</v>
      </c>
    </row>
    <row r="505" spans="1:33" ht="68.400000000000006" customHeight="1" x14ac:dyDescent="0.3">
      <c r="A505" s="7" t="s">
        <v>125</v>
      </c>
      <c r="B505" s="6" t="s">
        <v>532</v>
      </c>
      <c r="C505" s="6" t="s">
        <v>80</v>
      </c>
      <c r="D505" s="6" t="s">
        <v>543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 t="s">
        <v>126</v>
      </c>
      <c r="T505" s="7" t="s">
        <v>125</v>
      </c>
      <c r="U505" s="8">
        <v>110</v>
      </c>
      <c r="V505" s="8"/>
      <c r="W505" s="8"/>
      <c r="X505" s="8"/>
      <c r="Y505" s="8"/>
      <c r="Z505" s="8"/>
      <c r="AA505" s="8"/>
      <c r="AB505" s="8"/>
      <c r="AC505" s="8"/>
      <c r="AD505" s="8"/>
      <c r="AE505" s="8">
        <v>110</v>
      </c>
      <c r="AF505" s="18">
        <v>109.75</v>
      </c>
      <c r="AG505" s="23">
        <f t="shared" si="7"/>
        <v>99.772727272727266</v>
      </c>
    </row>
    <row r="506" spans="1:33" ht="34.200000000000003" customHeight="1" x14ac:dyDescent="0.3">
      <c r="A506" s="7" t="s">
        <v>544</v>
      </c>
      <c r="B506" s="6" t="s">
        <v>532</v>
      </c>
      <c r="C506" s="6" t="s">
        <v>80</v>
      </c>
      <c r="D506" s="6" t="s">
        <v>545</v>
      </c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7" t="s">
        <v>544</v>
      </c>
      <c r="U506" s="8">
        <v>400</v>
      </c>
      <c r="V506" s="8"/>
      <c r="W506" s="8"/>
      <c r="X506" s="8"/>
      <c r="Y506" s="8"/>
      <c r="Z506" s="8">
        <v>-100</v>
      </c>
      <c r="AA506" s="8"/>
      <c r="AB506" s="8"/>
      <c r="AC506" s="8"/>
      <c r="AD506" s="8"/>
      <c r="AE506" s="8">
        <v>300</v>
      </c>
      <c r="AF506" s="16">
        <v>264.18</v>
      </c>
      <c r="AG506" s="23">
        <f t="shared" si="7"/>
        <v>88.06</v>
      </c>
    </row>
    <row r="507" spans="1:33" ht="68.400000000000006" customHeight="1" x14ac:dyDescent="0.3">
      <c r="A507" s="7" t="s">
        <v>546</v>
      </c>
      <c r="B507" s="6" t="s">
        <v>532</v>
      </c>
      <c r="C507" s="6" t="s">
        <v>80</v>
      </c>
      <c r="D507" s="6" t="s">
        <v>547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7" t="s">
        <v>546</v>
      </c>
      <c r="U507" s="8">
        <v>42</v>
      </c>
      <c r="V507" s="8"/>
      <c r="W507" s="8"/>
      <c r="X507" s="8"/>
      <c r="Y507" s="8"/>
      <c r="Z507" s="8"/>
      <c r="AA507" s="8"/>
      <c r="AB507" s="8"/>
      <c r="AC507" s="8"/>
      <c r="AD507" s="8"/>
      <c r="AE507" s="8">
        <v>42</v>
      </c>
      <c r="AF507" s="16">
        <v>41.46</v>
      </c>
      <c r="AG507" s="23">
        <f t="shared" si="7"/>
        <v>98.714285714285722</v>
      </c>
    </row>
    <row r="508" spans="1:33" ht="51.45" customHeight="1" x14ac:dyDescent="0.3">
      <c r="A508" s="7" t="s">
        <v>548</v>
      </c>
      <c r="B508" s="6" t="s">
        <v>532</v>
      </c>
      <c r="C508" s="6" t="s">
        <v>80</v>
      </c>
      <c r="D508" s="6" t="s">
        <v>549</v>
      </c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7" t="s">
        <v>548</v>
      </c>
      <c r="U508" s="8">
        <v>23</v>
      </c>
      <c r="V508" s="8"/>
      <c r="W508" s="8"/>
      <c r="X508" s="8"/>
      <c r="Y508" s="8"/>
      <c r="Z508" s="8"/>
      <c r="AA508" s="8"/>
      <c r="AB508" s="8"/>
      <c r="AC508" s="8"/>
      <c r="AD508" s="8"/>
      <c r="AE508" s="8">
        <v>23</v>
      </c>
      <c r="AF508" s="16">
        <v>22.55</v>
      </c>
      <c r="AG508" s="23">
        <f t="shared" si="7"/>
        <v>98.043478260869563</v>
      </c>
    </row>
    <row r="509" spans="1:33" ht="68.400000000000006" customHeight="1" x14ac:dyDescent="0.3">
      <c r="A509" s="7" t="s">
        <v>125</v>
      </c>
      <c r="B509" s="6" t="s">
        <v>532</v>
      </c>
      <c r="C509" s="6" t="s">
        <v>80</v>
      </c>
      <c r="D509" s="6" t="s">
        <v>549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 t="s">
        <v>126</v>
      </c>
      <c r="T509" s="7" t="s">
        <v>125</v>
      </c>
      <c r="U509" s="8">
        <v>23</v>
      </c>
      <c r="V509" s="8"/>
      <c r="W509" s="8"/>
      <c r="X509" s="8"/>
      <c r="Y509" s="8"/>
      <c r="Z509" s="8"/>
      <c r="AA509" s="8"/>
      <c r="AB509" s="8"/>
      <c r="AC509" s="8"/>
      <c r="AD509" s="8"/>
      <c r="AE509" s="8">
        <v>23</v>
      </c>
      <c r="AF509" s="18">
        <v>22.55</v>
      </c>
      <c r="AG509" s="23">
        <f t="shared" si="7"/>
        <v>98.043478260869563</v>
      </c>
    </row>
    <row r="510" spans="1:33" ht="68.400000000000006" customHeight="1" x14ac:dyDescent="0.3">
      <c r="A510" s="7" t="s">
        <v>550</v>
      </c>
      <c r="B510" s="6" t="s">
        <v>532</v>
      </c>
      <c r="C510" s="6" t="s">
        <v>80</v>
      </c>
      <c r="D510" s="6" t="s">
        <v>551</v>
      </c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7" t="s">
        <v>550</v>
      </c>
      <c r="U510" s="8">
        <v>19</v>
      </c>
      <c r="V510" s="8"/>
      <c r="W510" s="8"/>
      <c r="X510" s="8"/>
      <c r="Y510" s="8"/>
      <c r="Z510" s="8"/>
      <c r="AA510" s="8"/>
      <c r="AB510" s="8"/>
      <c r="AC510" s="8"/>
      <c r="AD510" s="8"/>
      <c r="AE510" s="8">
        <v>19</v>
      </c>
      <c r="AF510" s="16">
        <v>18.91</v>
      </c>
      <c r="AG510" s="23">
        <f t="shared" si="7"/>
        <v>99.526315789473685</v>
      </c>
    </row>
    <row r="511" spans="1:33" ht="68.400000000000006" customHeight="1" x14ac:dyDescent="0.3">
      <c r="A511" s="7" t="s">
        <v>125</v>
      </c>
      <c r="B511" s="6" t="s">
        <v>532</v>
      </c>
      <c r="C511" s="6" t="s">
        <v>80</v>
      </c>
      <c r="D511" s="6" t="s">
        <v>551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 t="s">
        <v>126</v>
      </c>
      <c r="T511" s="7" t="s">
        <v>125</v>
      </c>
      <c r="U511" s="8">
        <v>19</v>
      </c>
      <c r="V511" s="8"/>
      <c r="W511" s="8"/>
      <c r="X511" s="8"/>
      <c r="Y511" s="8"/>
      <c r="Z511" s="8"/>
      <c r="AA511" s="8"/>
      <c r="AB511" s="8"/>
      <c r="AC511" s="8"/>
      <c r="AD511" s="8"/>
      <c r="AE511" s="8">
        <v>19</v>
      </c>
      <c r="AF511" s="18">
        <v>18.91</v>
      </c>
      <c r="AG511" s="23">
        <f t="shared" si="7"/>
        <v>99.526315789473685</v>
      </c>
    </row>
    <row r="512" spans="1:33" ht="51.45" customHeight="1" x14ac:dyDescent="0.3">
      <c r="A512" s="7" t="s">
        <v>552</v>
      </c>
      <c r="B512" s="6" t="s">
        <v>532</v>
      </c>
      <c r="C512" s="6" t="s">
        <v>80</v>
      </c>
      <c r="D512" s="6" t="s">
        <v>553</v>
      </c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7" t="s">
        <v>552</v>
      </c>
      <c r="U512" s="8">
        <v>76</v>
      </c>
      <c r="V512" s="8"/>
      <c r="W512" s="8"/>
      <c r="X512" s="8"/>
      <c r="Y512" s="8"/>
      <c r="Z512" s="8"/>
      <c r="AA512" s="8"/>
      <c r="AB512" s="8"/>
      <c r="AC512" s="8"/>
      <c r="AD512" s="8"/>
      <c r="AE512" s="8">
        <v>76</v>
      </c>
      <c r="AF512" s="16">
        <v>72.069999999999993</v>
      </c>
      <c r="AG512" s="23">
        <f t="shared" si="7"/>
        <v>94.828947368421041</v>
      </c>
    </row>
    <row r="513" spans="1:33" ht="85.5" customHeight="1" x14ac:dyDescent="0.3">
      <c r="A513" s="7" t="s">
        <v>554</v>
      </c>
      <c r="B513" s="6" t="s">
        <v>532</v>
      </c>
      <c r="C513" s="6" t="s">
        <v>80</v>
      </c>
      <c r="D513" s="6" t="s">
        <v>555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7" t="s">
        <v>554</v>
      </c>
      <c r="U513" s="8">
        <v>41</v>
      </c>
      <c r="V513" s="8"/>
      <c r="W513" s="8"/>
      <c r="X513" s="8"/>
      <c r="Y513" s="8"/>
      <c r="Z513" s="8"/>
      <c r="AA513" s="8"/>
      <c r="AB513" s="8"/>
      <c r="AC513" s="8"/>
      <c r="AD513" s="8"/>
      <c r="AE513" s="8">
        <v>41</v>
      </c>
      <c r="AF513" s="16">
        <v>41</v>
      </c>
      <c r="AG513" s="23">
        <f t="shared" si="7"/>
        <v>100</v>
      </c>
    </row>
    <row r="514" spans="1:33" ht="68.400000000000006" customHeight="1" x14ac:dyDescent="0.3">
      <c r="A514" s="7" t="s">
        <v>125</v>
      </c>
      <c r="B514" s="6" t="s">
        <v>532</v>
      </c>
      <c r="C514" s="6" t="s">
        <v>80</v>
      </c>
      <c r="D514" s="6" t="s">
        <v>555</v>
      </c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 t="s">
        <v>126</v>
      </c>
      <c r="T514" s="7" t="s">
        <v>125</v>
      </c>
      <c r="U514" s="8">
        <v>41</v>
      </c>
      <c r="V514" s="8"/>
      <c r="W514" s="8"/>
      <c r="X514" s="8"/>
      <c r="Y514" s="8"/>
      <c r="Z514" s="8"/>
      <c r="AA514" s="8"/>
      <c r="AB514" s="8"/>
      <c r="AC514" s="8"/>
      <c r="AD514" s="8"/>
      <c r="AE514" s="8">
        <v>41</v>
      </c>
      <c r="AF514" s="18">
        <v>41</v>
      </c>
      <c r="AG514" s="23">
        <f t="shared" si="7"/>
        <v>100</v>
      </c>
    </row>
    <row r="515" spans="1:33" ht="51.45" customHeight="1" x14ac:dyDescent="0.3">
      <c r="A515" s="7" t="s">
        <v>556</v>
      </c>
      <c r="B515" s="6" t="s">
        <v>532</v>
      </c>
      <c r="C515" s="6" t="s">
        <v>80</v>
      </c>
      <c r="D515" s="6" t="s">
        <v>557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7" t="s">
        <v>556</v>
      </c>
      <c r="U515" s="8">
        <v>25</v>
      </c>
      <c r="V515" s="8"/>
      <c r="W515" s="8"/>
      <c r="X515" s="8"/>
      <c r="Y515" s="8"/>
      <c r="Z515" s="8"/>
      <c r="AA515" s="8"/>
      <c r="AB515" s="8"/>
      <c r="AC515" s="8"/>
      <c r="AD515" s="8"/>
      <c r="AE515" s="8">
        <v>25</v>
      </c>
      <c r="AF515" s="16">
        <v>25</v>
      </c>
      <c r="AG515" s="23">
        <f t="shared" si="7"/>
        <v>100</v>
      </c>
    </row>
    <row r="516" spans="1:33" ht="68.400000000000006" customHeight="1" x14ac:dyDescent="0.3">
      <c r="A516" s="7" t="s">
        <v>125</v>
      </c>
      <c r="B516" s="6" t="s">
        <v>532</v>
      </c>
      <c r="C516" s="6" t="s">
        <v>80</v>
      </c>
      <c r="D516" s="6" t="s">
        <v>557</v>
      </c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 t="s">
        <v>126</v>
      </c>
      <c r="T516" s="7" t="s">
        <v>125</v>
      </c>
      <c r="U516" s="8">
        <v>25</v>
      </c>
      <c r="V516" s="8"/>
      <c r="W516" s="8"/>
      <c r="X516" s="8"/>
      <c r="Y516" s="8"/>
      <c r="Z516" s="8"/>
      <c r="AA516" s="8"/>
      <c r="AB516" s="8"/>
      <c r="AC516" s="8"/>
      <c r="AD516" s="8"/>
      <c r="AE516" s="8">
        <v>25</v>
      </c>
      <c r="AF516" s="18">
        <v>25</v>
      </c>
      <c r="AG516" s="23">
        <f t="shared" si="7"/>
        <v>100</v>
      </c>
    </row>
    <row r="517" spans="1:33" ht="34.200000000000003" customHeight="1" x14ac:dyDescent="0.3">
      <c r="A517" s="7" t="s">
        <v>558</v>
      </c>
      <c r="B517" s="6" t="s">
        <v>532</v>
      </c>
      <c r="C517" s="6" t="s">
        <v>80</v>
      </c>
      <c r="D517" s="6" t="s">
        <v>559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7" t="s">
        <v>558</v>
      </c>
      <c r="U517" s="8">
        <v>10</v>
      </c>
      <c r="V517" s="8"/>
      <c r="W517" s="8"/>
      <c r="X517" s="8"/>
      <c r="Y517" s="8"/>
      <c r="Z517" s="8"/>
      <c r="AA517" s="8"/>
      <c r="AB517" s="8"/>
      <c r="AC517" s="8"/>
      <c r="AD517" s="8"/>
      <c r="AE517" s="8">
        <v>10</v>
      </c>
      <c r="AF517" s="16">
        <v>6.07</v>
      </c>
      <c r="AG517" s="23">
        <f t="shared" si="7"/>
        <v>60.7</v>
      </c>
    </row>
    <row r="518" spans="1:33" ht="68.400000000000006" customHeight="1" x14ac:dyDescent="0.3">
      <c r="A518" s="7" t="s">
        <v>125</v>
      </c>
      <c r="B518" s="6" t="s">
        <v>532</v>
      </c>
      <c r="C518" s="6" t="s">
        <v>80</v>
      </c>
      <c r="D518" s="6" t="s">
        <v>559</v>
      </c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 t="s">
        <v>126</v>
      </c>
      <c r="T518" s="7" t="s">
        <v>125</v>
      </c>
      <c r="U518" s="8">
        <v>10</v>
      </c>
      <c r="V518" s="8"/>
      <c r="W518" s="8"/>
      <c r="X518" s="8"/>
      <c r="Y518" s="8"/>
      <c r="Z518" s="8"/>
      <c r="AA518" s="8"/>
      <c r="AB518" s="8"/>
      <c r="AC518" s="8"/>
      <c r="AD518" s="8"/>
      <c r="AE518" s="8">
        <v>10</v>
      </c>
      <c r="AF518" s="18">
        <v>6.07</v>
      </c>
      <c r="AG518" s="23">
        <f t="shared" si="7"/>
        <v>60.7</v>
      </c>
    </row>
    <row r="519" spans="1:33" ht="51.45" customHeight="1" x14ac:dyDescent="0.3">
      <c r="A519" s="7" t="s">
        <v>560</v>
      </c>
      <c r="B519" s="6" t="s">
        <v>532</v>
      </c>
      <c r="C519" s="6" t="s">
        <v>80</v>
      </c>
      <c r="D519" s="6" t="s">
        <v>561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7" t="s">
        <v>560</v>
      </c>
      <c r="U519" s="8">
        <v>282</v>
      </c>
      <c r="V519" s="8"/>
      <c r="W519" s="8"/>
      <c r="X519" s="8"/>
      <c r="Y519" s="8"/>
      <c r="Z519" s="8">
        <v>-100</v>
      </c>
      <c r="AA519" s="8"/>
      <c r="AB519" s="8"/>
      <c r="AC519" s="8"/>
      <c r="AD519" s="8"/>
      <c r="AE519" s="8">
        <v>182</v>
      </c>
      <c r="AF519" s="16">
        <v>150.66</v>
      </c>
      <c r="AG519" s="23">
        <f t="shared" si="7"/>
        <v>82.780219780219781</v>
      </c>
    </row>
    <row r="520" spans="1:33" ht="85.5" customHeight="1" x14ac:dyDescent="0.3">
      <c r="A520" s="7" t="s">
        <v>562</v>
      </c>
      <c r="B520" s="6" t="s">
        <v>532</v>
      </c>
      <c r="C520" s="6" t="s">
        <v>80</v>
      </c>
      <c r="D520" s="6" t="s">
        <v>563</v>
      </c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7" t="s">
        <v>562</v>
      </c>
      <c r="U520" s="8">
        <v>93</v>
      </c>
      <c r="V520" s="8"/>
      <c r="W520" s="8"/>
      <c r="X520" s="8"/>
      <c r="Y520" s="8"/>
      <c r="Z520" s="8"/>
      <c r="AA520" s="8"/>
      <c r="AB520" s="8"/>
      <c r="AC520" s="8"/>
      <c r="AD520" s="8"/>
      <c r="AE520" s="8">
        <v>93</v>
      </c>
      <c r="AF520" s="16">
        <v>87.66</v>
      </c>
      <c r="AG520" s="23">
        <f t="shared" si="7"/>
        <v>94.258064516129025</v>
      </c>
    </row>
    <row r="521" spans="1:33" ht="68.400000000000006" customHeight="1" x14ac:dyDescent="0.3">
      <c r="A521" s="7" t="s">
        <v>125</v>
      </c>
      <c r="B521" s="6" t="s">
        <v>532</v>
      </c>
      <c r="C521" s="6" t="s">
        <v>80</v>
      </c>
      <c r="D521" s="6" t="s">
        <v>563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 t="s">
        <v>126</v>
      </c>
      <c r="T521" s="7" t="s">
        <v>125</v>
      </c>
      <c r="U521" s="8">
        <v>93</v>
      </c>
      <c r="V521" s="8"/>
      <c r="W521" s="8"/>
      <c r="X521" s="8"/>
      <c r="Y521" s="8"/>
      <c r="Z521" s="8"/>
      <c r="AA521" s="8"/>
      <c r="AB521" s="8"/>
      <c r="AC521" s="8"/>
      <c r="AD521" s="8"/>
      <c r="AE521" s="8">
        <v>93</v>
      </c>
      <c r="AF521" s="18">
        <v>87.66</v>
      </c>
      <c r="AG521" s="23">
        <f t="shared" si="7"/>
        <v>94.258064516129025</v>
      </c>
    </row>
    <row r="522" spans="1:33" ht="51.45" customHeight="1" x14ac:dyDescent="0.3">
      <c r="A522" s="7" t="s">
        <v>564</v>
      </c>
      <c r="B522" s="6" t="s">
        <v>532</v>
      </c>
      <c r="C522" s="6" t="s">
        <v>80</v>
      </c>
      <c r="D522" s="6" t="s">
        <v>565</v>
      </c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7" t="s">
        <v>564</v>
      </c>
      <c r="U522" s="8">
        <v>18</v>
      </c>
      <c r="V522" s="8"/>
      <c r="W522" s="8"/>
      <c r="X522" s="8"/>
      <c r="Y522" s="8"/>
      <c r="Z522" s="8"/>
      <c r="AA522" s="8"/>
      <c r="AB522" s="8"/>
      <c r="AC522" s="8"/>
      <c r="AD522" s="8"/>
      <c r="AE522" s="8">
        <v>18</v>
      </c>
      <c r="AF522" s="16">
        <v>18</v>
      </c>
      <c r="AG522" s="23">
        <f t="shared" si="7"/>
        <v>100</v>
      </c>
    </row>
    <row r="523" spans="1:33" ht="68.400000000000006" customHeight="1" x14ac:dyDescent="0.3">
      <c r="A523" s="7" t="s">
        <v>125</v>
      </c>
      <c r="B523" s="6" t="s">
        <v>532</v>
      </c>
      <c r="C523" s="6" t="s">
        <v>80</v>
      </c>
      <c r="D523" s="6" t="s">
        <v>565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 t="s">
        <v>126</v>
      </c>
      <c r="T523" s="7" t="s">
        <v>125</v>
      </c>
      <c r="U523" s="8">
        <v>18</v>
      </c>
      <c r="V523" s="8"/>
      <c r="W523" s="8"/>
      <c r="X523" s="8"/>
      <c r="Y523" s="8"/>
      <c r="Z523" s="8"/>
      <c r="AA523" s="8"/>
      <c r="AB523" s="8"/>
      <c r="AC523" s="8"/>
      <c r="AD523" s="8"/>
      <c r="AE523" s="8">
        <v>18</v>
      </c>
      <c r="AF523" s="18">
        <v>18</v>
      </c>
      <c r="AG523" s="23">
        <f t="shared" si="7"/>
        <v>100</v>
      </c>
    </row>
    <row r="524" spans="1:33" ht="51.45" customHeight="1" x14ac:dyDescent="0.3">
      <c r="A524" s="7" t="s">
        <v>566</v>
      </c>
      <c r="B524" s="6" t="s">
        <v>532</v>
      </c>
      <c r="C524" s="6" t="s">
        <v>80</v>
      </c>
      <c r="D524" s="6" t="s">
        <v>567</v>
      </c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7" t="s">
        <v>566</v>
      </c>
      <c r="U524" s="8">
        <v>171</v>
      </c>
      <c r="V524" s="8"/>
      <c r="W524" s="8"/>
      <c r="X524" s="8"/>
      <c r="Y524" s="8"/>
      <c r="Z524" s="8">
        <v>-100</v>
      </c>
      <c r="AA524" s="8"/>
      <c r="AB524" s="8"/>
      <c r="AC524" s="8"/>
      <c r="AD524" s="8"/>
      <c r="AE524" s="8">
        <v>71</v>
      </c>
      <c r="AF524" s="16">
        <v>45</v>
      </c>
      <c r="AG524" s="23">
        <f t="shared" si="7"/>
        <v>63.380281690140848</v>
      </c>
    </row>
    <row r="525" spans="1:33" ht="68.400000000000006" customHeight="1" x14ac:dyDescent="0.3">
      <c r="A525" s="7" t="s">
        <v>125</v>
      </c>
      <c r="B525" s="6" t="s">
        <v>532</v>
      </c>
      <c r="C525" s="6" t="s">
        <v>80</v>
      </c>
      <c r="D525" s="6" t="s">
        <v>567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 t="s">
        <v>126</v>
      </c>
      <c r="T525" s="7" t="s">
        <v>125</v>
      </c>
      <c r="U525" s="8">
        <v>171</v>
      </c>
      <c r="V525" s="8"/>
      <c r="W525" s="8"/>
      <c r="X525" s="8"/>
      <c r="Y525" s="8"/>
      <c r="Z525" s="8">
        <v>-100</v>
      </c>
      <c r="AA525" s="8"/>
      <c r="AB525" s="8"/>
      <c r="AC525" s="8"/>
      <c r="AD525" s="8"/>
      <c r="AE525" s="8">
        <v>71</v>
      </c>
      <c r="AF525" s="18">
        <v>45</v>
      </c>
      <c r="AG525" s="23">
        <f t="shared" si="7"/>
        <v>63.380281690140848</v>
      </c>
    </row>
    <row r="526" spans="1:33" ht="51.45" customHeight="1" x14ac:dyDescent="0.3">
      <c r="A526" s="7" t="s">
        <v>81</v>
      </c>
      <c r="B526" s="6" t="s">
        <v>532</v>
      </c>
      <c r="C526" s="6" t="s">
        <v>80</v>
      </c>
      <c r="D526" s="6" t="s">
        <v>82</v>
      </c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7" t="s">
        <v>81</v>
      </c>
      <c r="U526" s="8">
        <v>6172.8</v>
      </c>
      <c r="V526" s="8"/>
      <c r="W526" s="8">
        <v>4172.8</v>
      </c>
      <c r="X526" s="8"/>
      <c r="Y526" s="8"/>
      <c r="Z526" s="8"/>
      <c r="AA526" s="8"/>
      <c r="AB526" s="8"/>
      <c r="AC526" s="8"/>
      <c r="AD526" s="8"/>
      <c r="AE526" s="8">
        <v>6172.8</v>
      </c>
      <c r="AF526" s="19">
        <v>4411.4399999999996</v>
      </c>
      <c r="AG526" s="23">
        <f t="shared" si="7"/>
        <v>71.465785381026436</v>
      </c>
    </row>
    <row r="527" spans="1:33" ht="34.200000000000003" customHeight="1" x14ac:dyDescent="0.3">
      <c r="A527" s="7" t="s">
        <v>568</v>
      </c>
      <c r="B527" s="6" t="s">
        <v>532</v>
      </c>
      <c r="C527" s="6" t="s">
        <v>80</v>
      </c>
      <c r="D527" s="6" t="s">
        <v>569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7" t="s">
        <v>568</v>
      </c>
      <c r="U527" s="8">
        <v>4172.8</v>
      </c>
      <c r="V527" s="8"/>
      <c r="W527" s="8">
        <v>4172.8</v>
      </c>
      <c r="X527" s="8"/>
      <c r="Y527" s="8"/>
      <c r="Z527" s="8"/>
      <c r="AA527" s="8"/>
      <c r="AB527" s="8"/>
      <c r="AC527" s="8"/>
      <c r="AD527" s="8"/>
      <c r="AE527" s="8">
        <v>4172.8</v>
      </c>
      <c r="AF527" s="19">
        <v>2411.44</v>
      </c>
      <c r="AG527" s="23">
        <f t="shared" ref="AG527:AG590" si="8">AF527/AE527%</f>
        <v>57.789493865030671</v>
      </c>
    </row>
    <row r="528" spans="1:33" ht="34.200000000000003" customHeight="1" x14ac:dyDescent="0.3">
      <c r="A528" s="7" t="s">
        <v>570</v>
      </c>
      <c r="B528" s="6" t="s">
        <v>532</v>
      </c>
      <c r="C528" s="6" t="s">
        <v>80</v>
      </c>
      <c r="D528" s="6" t="s">
        <v>569</v>
      </c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 t="s">
        <v>571</v>
      </c>
      <c r="T528" s="7" t="s">
        <v>570</v>
      </c>
      <c r="U528" s="8">
        <v>588</v>
      </c>
      <c r="V528" s="8"/>
      <c r="W528" s="8">
        <v>588</v>
      </c>
      <c r="X528" s="8"/>
      <c r="Y528" s="8"/>
      <c r="Z528" s="8"/>
      <c r="AA528" s="8"/>
      <c r="AB528" s="8"/>
      <c r="AC528" s="8"/>
      <c r="AD528" s="8"/>
      <c r="AE528" s="8">
        <v>588</v>
      </c>
      <c r="AF528" s="19">
        <v>0</v>
      </c>
      <c r="AG528" s="23">
        <f t="shared" si="8"/>
        <v>0</v>
      </c>
    </row>
    <row r="529" spans="1:33" ht="68.400000000000006" customHeight="1" x14ac:dyDescent="0.3">
      <c r="A529" s="7" t="s">
        <v>125</v>
      </c>
      <c r="B529" s="6" t="s">
        <v>532</v>
      </c>
      <c r="C529" s="6" t="s">
        <v>80</v>
      </c>
      <c r="D529" s="6" t="s">
        <v>569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 t="s">
        <v>126</v>
      </c>
      <c r="T529" s="7" t="s">
        <v>125</v>
      </c>
      <c r="U529" s="8"/>
      <c r="V529" s="8"/>
      <c r="W529" s="8"/>
      <c r="X529" s="8"/>
      <c r="Y529" s="8"/>
      <c r="Z529" s="8">
        <v>2433.04</v>
      </c>
      <c r="AA529" s="8"/>
      <c r="AB529" s="8">
        <v>2433.04</v>
      </c>
      <c r="AC529" s="8"/>
      <c r="AD529" s="8"/>
      <c r="AE529" s="8">
        <v>2433.04</v>
      </c>
      <c r="AF529" s="19">
        <v>2411.44</v>
      </c>
      <c r="AG529" s="23">
        <f t="shared" si="8"/>
        <v>99.112221747279122</v>
      </c>
    </row>
    <row r="530" spans="1:33" ht="34.200000000000003" customHeight="1" x14ac:dyDescent="0.3">
      <c r="A530" s="7" t="s">
        <v>41</v>
      </c>
      <c r="B530" s="6" t="s">
        <v>532</v>
      </c>
      <c r="C530" s="6" t="s">
        <v>80</v>
      </c>
      <c r="D530" s="6" t="s">
        <v>569</v>
      </c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 t="s">
        <v>42</v>
      </c>
      <c r="T530" s="7" t="s">
        <v>41</v>
      </c>
      <c r="U530" s="8">
        <v>3584.8</v>
      </c>
      <c r="V530" s="8"/>
      <c r="W530" s="8">
        <v>3584.8</v>
      </c>
      <c r="X530" s="8"/>
      <c r="Y530" s="8"/>
      <c r="Z530" s="8">
        <v>-2433.04</v>
      </c>
      <c r="AA530" s="8"/>
      <c r="AB530" s="8">
        <v>-2433.04</v>
      </c>
      <c r="AC530" s="8"/>
      <c r="AD530" s="8"/>
      <c r="AE530" s="8">
        <v>1151.76</v>
      </c>
      <c r="AF530" s="19">
        <v>0</v>
      </c>
      <c r="AG530" s="23">
        <f t="shared" si="8"/>
        <v>0</v>
      </c>
    </row>
    <row r="531" spans="1:33" ht="34.200000000000003" customHeight="1" x14ac:dyDescent="0.3">
      <c r="A531" s="7" t="s">
        <v>572</v>
      </c>
      <c r="B531" s="6" t="s">
        <v>532</v>
      </c>
      <c r="C531" s="6" t="s">
        <v>80</v>
      </c>
      <c r="D531" s="6" t="s">
        <v>573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7" t="s">
        <v>572</v>
      </c>
      <c r="U531" s="8">
        <v>2000</v>
      </c>
      <c r="V531" s="8"/>
      <c r="W531" s="8"/>
      <c r="X531" s="8"/>
      <c r="Y531" s="8"/>
      <c r="Z531" s="8"/>
      <c r="AA531" s="8"/>
      <c r="AB531" s="8"/>
      <c r="AC531" s="8"/>
      <c r="AD531" s="8"/>
      <c r="AE531" s="8">
        <v>2000</v>
      </c>
      <c r="AF531" s="19">
        <v>2000</v>
      </c>
      <c r="AG531" s="23">
        <f t="shared" si="8"/>
        <v>100</v>
      </c>
    </row>
    <row r="532" spans="1:33" ht="51.45" customHeight="1" x14ac:dyDescent="0.3">
      <c r="A532" s="7" t="s">
        <v>36</v>
      </c>
      <c r="B532" s="6" t="s">
        <v>532</v>
      </c>
      <c r="C532" s="6" t="s">
        <v>80</v>
      </c>
      <c r="D532" s="6" t="s">
        <v>573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 t="s">
        <v>37</v>
      </c>
      <c r="T532" s="7" t="s">
        <v>36</v>
      </c>
      <c r="U532" s="8"/>
      <c r="V532" s="8"/>
      <c r="W532" s="8"/>
      <c r="X532" s="8"/>
      <c r="Y532" s="8"/>
      <c r="Z532" s="8">
        <v>137.6</v>
      </c>
      <c r="AA532" s="8"/>
      <c r="AB532" s="8"/>
      <c r="AC532" s="8"/>
      <c r="AD532" s="8"/>
      <c r="AE532" s="8">
        <v>137.6</v>
      </c>
      <c r="AF532" s="19">
        <v>137.6</v>
      </c>
      <c r="AG532" s="23">
        <f t="shared" si="8"/>
        <v>100</v>
      </c>
    </row>
    <row r="533" spans="1:33" ht="68.400000000000006" customHeight="1" x14ac:dyDescent="0.3">
      <c r="A533" s="7" t="s">
        <v>125</v>
      </c>
      <c r="B533" s="6" t="s">
        <v>532</v>
      </c>
      <c r="C533" s="6" t="s">
        <v>80</v>
      </c>
      <c r="D533" s="6" t="s">
        <v>573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 t="s">
        <v>126</v>
      </c>
      <c r="T533" s="7" t="s">
        <v>125</v>
      </c>
      <c r="U533" s="8"/>
      <c r="V533" s="8"/>
      <c r="W533" s="8"/>
      <c r="X533" s="8"/>
      <c r="Y533" s="8"/>
      <c r="Z533" s="8">
        <v>1862.4</v>
      </c>
      <c r="AA533" s="8"/>
      <c r="AB533" s="8"/>
      <c r="AC533" s="8"/>
      <c r="AD533" s="8"/>
      <c r="AE533" s="8">
        <v>1862.4</v>
      </c>
      <c r="AF533" s="17">
        <v>1862.4</v>
      </c>
      <c r="AG533" s="23">
        <f t="shared" si="8"/>
        <v>99.999999999999986</v>
      </c>
    </row>
    <row r="534" spans="1:33" ht="34.200000000000003" customHeight="1" x14ac:dyDescent="0.3">
      <c r="A534" s="7" t="s">
        <v>574</v>
      </c>
      <c r="B534" s="6" t="s">
        <v>575</v>
      </c>
      <c r="C534" s="6" t="s">
        <v>315</v>
      </c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7" t="s">
        <v>574</v>
      </c>
      <c r="U534" s="8">
        <v>14001.67</v>
      </c>
      <c r="V534" s="8"/>
      <c r="W534" s="8">
        <v>6191.87</v>
      </c>
      <c r="X534" s="8"/>
      <c r="Y534" s="8"/>
      <c r="Z534" s="8">
        <v>220.67</v>
      </c>
      <c r="AA534" s="8"/>
      <c r="AB534" s="8"/>
      <c r="AC534" s="8"/>
      <c r="AD534" s="8"/>
      <c r="AE534" s="8">
        <v>14222.33</v>
      </c>
      <c r="AF534" s="16">
        <v>14130.79</v>
      </c>
      <c r="AG534" s="23">
        <f t="shared" si="8"/>
        <v>99.356364252552154</v>
      </c>
    </row>
    <row r="535" spans="1:33" ht="34.200000000000003" customHeight="1" x14ac:dyDescent="0.3">
      <c r="A535" s="7" t="s">
        <v>463</v>
      </c>
      <c r="B535" s="6" t="s">
        <v>575</v>
      </c>
      <c r="C535" s="6" t="s">
        <v>315</v>
      </c>
      <c r="D535" s="6" t="s">
        <v>464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7" t="s">
        <v>463</v>
      </c>
      <c r="U535" s="8">
        <v>13981.67</v>
      </c>
      <c r="V535" s="8"/>
      <c r="W535" s="8">
        <v>6171.87</v>
      </c>
      <c r="X535" s="8"/>
      <c r="Y535" s="8"/>
      <c r="Z535" s="8">
        <v>118.1</v>
      </c>
      <c r="AA535" s="8"/>
      <c r="AB535" s="8"/>
      <c r="AC535" s="8"/>
      <c r="AD535" s="8"/>
      <c r="AE535" s="8">
        <v>14099.77</v>
      </c>
      <c r="AF535" s="16">
        <f>AF536+AF543</f>
        <v>14008.23</v>
      </c>
      <c r="AG535" s="23">
        <f t="shared" si="8"/>
        <v>99.350769551560049</v>
      </c>
    </row>
    <row r="536" spans="1:33" ht="34.200000000000003" customHeight="1" x14ac:dyDescent="0.3">
      <c r="A536" s="7" t="s">
        <v>576</v>
      </c>
      <c r="B536" s="6" t="s">
        <v>575</v>
      </c>
      <c r="C536" s="6" t="s">
        <v>315</v>
      </c>
      <c r="D536" s="6" t="s">
        <v>577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7" t="s">
        <v>576</v>
      </c>
      <c r="U536" s="8">
        <v>100</v>
      </c>
      <c r="V536" s="8"/>
      <c r="W536" s="8"/>
      <c r="X536" s="8"/>
      <c r="Y536" s="8"/>
      <c r="Z536" s="8">
        <v>-26.75</v>
      </c>
      <c r="AA536" s="8"/>
      <c r="AB536" s="8"/>
      <c r="AC536" s="8"/>
      <c r="AD536" s="8"/>
      <c r="AE536" s="8">
        <v>73.25</v>
      </c>
      <c r="AF536" s="16">
        <v>60</v>
      </c>
      <c r="AG536" s="23">
        <f t="shared" si="8"/>
        <v>81.911262798634809</v>
      </c>
    </row>
    <row r="537" spans="1:33" ht="34.200000000000003" customHeight="1" x14ac:dyDescent="0.3">
      <c r="A537" s="7" t="s">
        <v>578</v>
      </c>
      <c r="B537" s="6" t="s">
        <v>575</v>
      </c>
      <c r="C537" s="6" t="s">
        <v>315</v>
      </c>
      <c r="D537" s="6" t="s">
        <v>579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7" t="s">
        <v>578</v>
      </c>
      <c r="U537" s="8">
        <v>100</v>
      </c>
      <c r="V537" s="8"/>
      <c r="W537" s="8"/>
      <c r="X537" s="8"/>
      <c r="Y537" s="8"/>
      <c r="Z537" s="8">
        <v>-40</v>
      </c>
      <c r="AA537" s="8"/>
      <c r="AB537" s="8"/>
      <c r="AC537" s="8"/>
      <c r="AD537" s="8"/>
      <c r="AE537" s="8">
        <v>60</v>
      </c>
      <c r="AF537" s="16">
        <v>60</v>
      </c>
      <c r="AG537" s="23">
        <f t="shared" si="8"/>
        <v>100</v>
      </c>
    </row>
    <row r="538" spans="1:33" ht="34.200000000000003" customHeight="1" x14ac:dyDescent="0.3">
      <c r="A538" s="7" t="s">
        <v>580</v>
      </c>
      <c r="B538" s="6" t="s">
        <v>575</v>
      </c>
      <c r="C538" s="6" t="s">
        <v>315</v>
      </c>
      <c r="D538" s="6" t="s">
        <v>581</v>
      </c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7" t="s">
        <v>580</v>
      </c>
      <c r="U538" s="8">
        <v>100</v>
      </c>
      <c r="V538" s="8"/>
      <c r="W538" s="8"/>
      <c r="X538" s="8"/>
      <c r="Y538" s="8"/>
      <c r="Z538" s="8">
        <v>-40</v>
      </c>
      <c r="AA538" s="8"/>
      <c r="AB538" s="8"/>
      <c r="AC538" s="8"/>
      <c r="AD538" s="8"/>
      <c r="AE538" s="8">
        <v>60</v>
      </c>
      <c r="AF538" s="16">
        <v>60</v>
      </c>
      <c r="AG538" s="23">
        <f t="shared" si="8"/>
        <v>100</v>
      </c>
    </row>
    <row r="539" spans="1:33" ht="51.45" customHeight="1" x14ac:dyDescent="0.3">
      <c r="A539" s="7" t="s">
        <v>36</v>
      </c>
      <c r="B539" s="6" t="s">
        <v>575</v>
      </c>
      <c r="C539" s="6" t="s">
        <v>315</v>
      </c>
      <c r="D539" s="6" t="s">
        <v>581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 t="s">
        <v>37</v>
      </c>
      <c r="T539" s="7" t="s">
        <v>36</v>
      </c>
      <c r="U539" s="8">
        <v>100</v>
      </c>
      <c r="V539" s="8"/>
      <c r="W539" s="8"/>
      <c r="X539" s="8"/>
      <c r="Y539" s="8"/>
      <c r="Z539" s="8">
        <v>-40</v>
      </c>
      <c r="AA539" s="8"/>
      <c r="AB539" s="8"/>
      <c r="AC539" s="8"/>
      <c r="AD539" s="8"/>
      <c r="AE539" s="8">
        <v>60</v>
      </c>
      <c r="AF539" s="18">
        <v>60</v>
      </c>
      <c r="AG539" s="23">
        <f t="shared" si="8"/>
        <v>100</v>
      </c>
    </row>
    <row r="540" spans="1:33" ht="51.45" customHeight="1" x14ac:dyDescent="0.3">
      <c r="A540" s="7" t="s">
        <v>582</v>
      </c>
      <c r="B540" s="6" t="s">
        <v>575</v>
      </c>
      <c r="C540" s="6" t="s">
        <v>315</v>
      </c>
      <c r="D540" s="6" t="s">
        <v>583</v>
      </c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7" t="s">
        <v>582</v>
      </c>
      <c r="U540" s="8"/>
      <c r="V540" s="8"/>
      <c r="W540" s="8"/>
      <c r="X540" s="8"/>
      <c r="Y540" s="8"/>
      <c r="Z540" s="8">
        <v>13.25</v>
      </c>
      <c r="AA540" s="8"/>
      <c r="AB540" s="8"/>
      <c r="AC540" s="8"/>
      <c r="AD540" s="8"/>
      <c r="AE540" s="8">
        <v>13.25</v>
      </c>
      <c r="AF540" s="17">
        <v>0</v>
      </c>
      <c r="AG540" s="23">
        <f t="shared" si="8"/>
        <v>0</v>
      </c>
    </row>
    <row r="541" spans="1:33" ht="85.5" customHeight="1" x14ac:dyDescent="0.3">
      <c r="A541" s="7" t="s">
        <v>584</v>
      </c>
      <c r="B541" s="6" t="s">
        <v>575</v>
      </c>
      <c r="C541" s="6" t="s">
        <v>315</v>
      </c>
      <c r="D541" s="6" t="s">
        <v>585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7" t="s">
        <v>584</v>
      </c>
      <c r="U541" s="8"/>
      <c r="V541" s="8"/>
      <c r="W541" s="8"/>
      <c r="X541" s="8"/>
      <c r="Y541" s="8"/>
      <c r="Z541" s="8">
        <v>13.25</v>
      </c>
      <c r="AA541" s="8"/>
      <c r="AB541" s="8"/>
      <c r="AC541" s="8"/>
      <c r="AD541" s="8"/>
      <c r="AE541" s="8">
        <v>13.25</v>
      </c>
      <c r="AF541" s="17">
        <v>0</v>
      </c>
      <c r="AG541" s="23">
        <f t="shared" si="8"/>
        <v>0</v>
      </c>
    </row>
    <row r="542" spans="1:33" ht="68.400000000000006" customHeight="1" x14ac:dyDescent="0.3">
      <c r="A542" s="7" t="s">
        <v>125</v>
      </c>
      <c r="B542" s="6" t="s">
        <v>575</v>
      </c>
      <c r="C542" s="6" t="s">
        <v>315</v>
      </c>
      <c r="D542" s="6" t="s">
        <v>585</v>
      </c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 t="s">
        <v>126</v>
      </c>
      <c r="T542" s="7" t="s">
        <v>125</v>
      </c>
      <c r="U542" s="8"/>
      <c r="V542" s="8"/>
      <c r="W542" s="8"/>
      <c r="X542" s="8"/>
      <c r="Y542" s="8"/>
      <c r="Z542" s="8">
        <v>13.25</v>
      </c>
      <c r="AA542" s="8"/>
      <c r="AB542" s="8"/>
      <c r="AC542" s="8"/>
      <c r="AD542" s="8"/>
      <c r="AE542" s="8">
        <v>13.25</v>
      </c>
      <c r="AF542" s="17">
        <v>0</v>
      </c>
      <c r="AG542" s="23">
        <f t="shared" si="8"/>
        <v>0</v>
      </c>
    </row>
    <row r="543" spans="1:33" ht="51.45" customHeight="1" x14ac:dyDescent="0.3">
      <c r="A543" s="7" t="s">
        <v>586</v>
      </c>
      <c r="B543" s="6" t="s">
        <v>575</v>
      </c>
      <c r="C543" s="6" t="s">
        <v>315</v>
      </c>
      <c r="D543" s="6" t="s">
        <v>587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7" t="s">
        <v>586</v>
      </c>
      <c r="U543" s="8">
        <v>13881.67</v>
      </c>
      <c r="V543" s="8"/>
      <c r="W543" s="8">
        <v>6171.87</v>
      </c>
      <c r="X543" s="8"/>
      <c r="Y543" s="8"/>
      <c r="Z543" s="8">
        <v>144.85</v>
      </c>
      <c r="AA543" s="8"/>
      <c r="AB543" s="8"/>
      <c r="AC543" s="8"/>
      <c r="AD543" s="8"/>
      <c r="AE543" s="8">
        <v>14026.52</v>
      </c>
      <c r="AF543" s="16">
        <f>AF544+AF551+AF554</f>
        <v>13948.23</v>
      </c>
      <c r="AG543" s="23">
        <f t="shared" si="8"/>
        <v>99.441843023073432</v>
      </c>
    </row>
    <row r="544" spans="1:33" ht="51.45" customHeight="1" x14ac:dyDescent="0.3">
      <c r="A544" s="7" t="s">
        <v>588</v>
      </c>
      <c r="B544" s="6" t="s">
        <v>575</v>
      </c>
      <c r="C544" s="6" t="s">
        <v>315</v>
      </c>
      <c r="D544" s="6" t="s">
        <v>589</v>
      </c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7" t="s">
        <v>588</v>
      </c>
      <c r="U544" s="8">
        <v>7530.2</v>
      </c>
      <c r="V544" s="8"/>
      <c r="W544" s="8"/>
      <c r="X544" s="8"/>
      <c r="Y544" s="8"/>
      <c r="Z544" s="8">
        <v>145.61000000000001</v>
      </c>
      <c r="AA544" s="8"/>
      <c r="AB544" s="8"/>
      <c r="AC544" s="8"/>
      <c r="AD544" s="8"/>
      <c r="AE544" s="8">
        <v>7675.81</v>
      </c>
      <c r="AF544" s="16">
        <f>AF545+AF549</f>
        <v>7666.56</v>
      </c>
      <c r="AG544" s="23">
        <f t="shared" si="8"/>
        <v>99.879491545517681</v>
      </c>
    </row>
    <row r="545" spans="1:33" ht="34.200000000000003" customHeight="1" x14ac:dyDescent="0.3">
      <c r="A545" s="7" t="s">
        <v>34</v>
      </c>
      <c r="B545" s="6" t="s">
        <v>575</v>
      </c>
      <c r="C545" s="6" t="s">
        <v>315</v>
      </c>
      <c r="D545" s="6" t="s">
        <v>590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7" t="s">
        <v>34</v>
      </c>
      <c r="U545" s="8">
        <v>7500.2</v>
      </c>
      <c r="V545" s="8"/>
      <c r="W545" s="8"/>
      <c r="X545" s="8"/>
      <c r="Y545" s="8"/>
      <c r="Z545" s="8">
        <v>158.86000000000001</v>
      </c>
      <c r="AA545" s="8"/>
      <c r="AB545" s="8"/>
      <c r="AC545" s="8"/>
      <c r="AD545" s="8"/>
      <c r="AE545" s="8">
        <v>7659.06</v>
      </c>
      <c r="AF545" s="16">
        <v>7649.81</v>
      </c>
      <c r="AG545" s="23">
        <f t="shared" si="8"/>
        <v>99.87922799925839</v>
      </c>
    </row>
    <row r="546" spans="1:33" ht="119.7" customHeight="1" x14ac:dyDescent="0.3">
      <c r="A546" s="7" t="s">
        <v>23</v>
      </c>
      <c r="B546" s="6" t="s">
        <v>575</v>
      </c>
      <c r="C546" s="6" t="s">
        <v>315</v>
      </c>
      <c r="D546" s="6" t="s">
        <v>590</v>
      </c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 t="s">
        <v>24</v>
      </c>
      <c r="T546" s="7" t="s">
        <v>23</v>
      </c>
      <c r="U546" s="8">
        <v>6751.6</v>
      </c>
      <c r="V546" s="8"/>
      <c r="W546" s="8"/>
      <c r="X546" s="8"/>
      <c r="Y546" s="8"/>
      <c r="Z546" s="8">
        <v>168.71</v>
      </c>
      <c r="AA546" s="8"/>
      <c r="AB546" s="8"/>
      <c r="AC546" s="8"/>
      <c r="AD546" s="8"/>
      <c r="AE546" s="8">
        <v>6920.31</v>
      </c>
      <c r="AF546" s="17">
        <v>6919.94</v>
      </c>
      <c r="AG546" s="23">
        <f t="shared" si="8"/>
        <v>99.994653418705212</v>
      </c>
    </row>
    <row r="547" spans="1:33" ht="51.45" customHeight="1" x14ac:dyDescent="0.3">
      <c r="A547" s="7" t="s">
        <v>36</v>
      </c>
      <c r="B547" s="6" t="s">
        <v>575</v>
      </c>
      <c r="C547" s="6" t="s">
        <v>315</v>
      </c>
      <c r="D547" s="6" t="s">
        <v>590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 t="s">
        <v>37</v>
      </c>
      <c r="T547" s="7" t="s">
        <v>36</v>
      </c>
      <c r="U547" s="8">
        <v>748.6</v>
      </c>
      <c r="V547" s="8"/>
      <c r="W547" s="8"/>
      <c r="X547" s="8"/>
      <c r="Y547" s="8"/>
      <c r="Z547" s="8">
        <v>-14.06</v>
      </c>
      <c r="AA547" s="8"/>
      <c r="AB547" s="8"/>
      <c r="AC547" s="8"/>
      <c r="AD547" s="8"/>
      <c r="AE547" s="8">
        <v>734.53</v>
      </c>
      <c r="AF547" s="17">
        <v>725.65</v>
      </c>
      <c r="AG547" s="23">
        <f t="shared" si="8"/>
        <v>98.791063673369365</v>
      </c>
    </row>
    <row r="548" spans="1:33" ht="34.200000000000003" customHeight="1" x14ac:dyDescent="0.3">
      <c r="A548" s="7" t="s">
        <v>41</v>
      </c>
      <c r="B548" s="6" t="s">
        <v>575</v>
      </c>
      <c r="C548" s="6" t="s">
        <v>315</v>
      </c>
      <c r="D548" s="6" t="s">
        <v>590</v>
      </c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 t="s">
        <v>42</v>
      </c>
      <c r="T548" s="7" t="s">
        <v>41</v>
      </c>
      <c r="U548" s="8"/>
      <c r="V548" s="8"/>
      <c r="W548" s="8"/>
      <c r="X548" s="8"/>
      <c r="Y548" s="8"/>
      <c r="Z548" s="8">
        <v>4.22</v>
      </c>
      <c r="AA548" s="8"/>
      <c r="AB548" s="8"/>
      <c r="AC548" s="8"/>
      <c r="AD548" s="8"/>
      <c r="AE548" s="8">
        <v>4.22</v>
      </c>
      <c r="AF548" s="17">
        <v>4.22</v>
      </c>
      <c r="AG548" s="23">
        <f t="shared" si="8"/>
        <v>100.00000000000001</v>
      </c>
    </row>
    <row r="549" spans="1:33" ht="68.400000000000006" customHeight="1" x14ac:dyDescent="0.3">
      <c r="A549" s="7" t="s">
        <v>591</v>
      </c>
      <c r="B549" s="6" t="s">
        <v>575</v>
      </c>
      <c r="C549" s="6" t="s">
        <v>315</v>
      </c>
      <c r="D549" s="6" t="s">
        <v>592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7" t="s">
        <v>591</v>
      </c>
      <c r="U549" s="8">
        <v>30</v>
      </c>
      <c r="V549" s="8"/>
      <c r="W549" s="8"/>
      <c r="X549" s="8"/>
      <c r="Y549" s="8"/>
      <c r="Z549" s="8">
        <v>-13.25</v>
      </c>
      <c r="AA549" s="8"/>
      <c r="AB549" s="8"/>
      <c r="AC549" s="8"/>
      <c r="AD549" s="8"/>
      <c r="AE549" s="8">
        <v>16.75</v>
      </c>
      <c r="AF549" s="8">
        <v>16.75</v>
      </c>
      <c r="AG549" s="23">
        <f t="shared" si="8"/>
        <v>100</v>
      </c>
    </row>
    <row r="550" spans="1:33" ht="51.45" customHeight="1" x14ac:dyDescent="0.3">
      <c r="A550" s="7" t="s">
        <v>36</v>
      </c>
      <c r="B550" s="6" t="s">
        <v>575</v>
      </c>
      <c r="C550" s="6" t="s">
        <v>315</v>
      </c>
      <c r="D550" s="6" t="s">
        <v>592</v>
      </c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 t="s">
        <v>37</v>
      </c>
      <c r="T550" s="7" t="s">
        <v>36</v>
      </c>
      <c r="U550" s="8">
        <v>30</v>
      </c>
      <c r="V550" s="8"/>
      <c r="W550" s="8"/>
      <c r="X550" s="8"/>
      <c r="Y550" s="8"/>
      <c r="Z550" s="8">
        <v>-13.25</v>
      </c>
      <c r="AA550" s="8"/>
      <c r="AB550" s="8"/>
      <c r="AC550" s="8"/>
      <c r="AD550" s="8"/>
      <c r="AE550" s="8">
        <v>16.75</v>
      </c>
      <c r="AF550" s="8">
        <v>16.75</v>
      </c>
      <c r="AG550" s="23">
        <f t="shared" si="8"/>
        <v>100</v>
      </c>
    </row>
    <row r="551" spans="1:33" ht="51.45" customHeight="1" x14ac:dyDescent="0.3">
      <c r="A551" s="7" t="s">
        <v>593</v>
      </c>
      <c r="B551" s="6" t="s">
        <v>575</v>
      </c>
      <c r="C551" s="6" t="s">
        <v>315</v>
      </c>
      <c r="D551" s="6" t="s">
        <v>594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7" t="s">
        <v>593</v>
      </c>
      <c r="U551" s="8">
        <v>179.6</v>
      </c>
      <c r="V551" s="8"/>
      <c r="W551" s="8"/>
      <c r="X551" s="8"/>
      <c r="Y551" s="8"/>
      <c r="Z551" s="8">
        <v>-0.76</v>
      </c>
      <c r="AA551" s="8"/>
      <c r="AB551" s="8"/>
      <c r="AC551" s="8"/>
      <c r="AD551" s="8"/>
      <c r="AE551" s="8">
        <v>178.84</v>
      </c>
      <c r="AF551" s="8">
        <v>178.84</v>
      </c>
      <c r="AG551" s="23">
        <f t="shared" si="8"/>
        <v>100</v>
      </c>
    </row>
    <row r="552" spans="1:33" ht="85.5" customHeight="1" x14ac:dyDescent="0.3">
      <c r="A552" s="7" t="s">
        <v>595</v>
      </c>
      <c r="B552" s="6" t="s">
        <v>575</v>
      </c>
      <c r="C552" s="6" t="s">
        <v>315</v>
      </c>
      <c r="D552" s="6" t="s">
        <v>596</v>
      </c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7" t="s">
        <v>595</v>
      </c>
      <c r="U552" s="8">
        <v>179.6</v>
      </c>
      <c r="V552" s="8"/>
      <c r="W552" s="8"/>
      <c r="X552" s="8"/>
      <c r="Y552" s="8"/>
      <c r="Z552" s="8">
        <v>-0.76</v>
      </c>
      <c r="AA552" s="8"/>
      <c r="AB552" s="8"/>
      <c r="AC552" s="8"/>
      <c r="AD552" s="8"/>
      <c r="AE552" s="8">
        <v>178.84</v>
      </c>
      <c r="AF552" s="8">
        <v>178.84</v>
      </c>
      <c r="AG552" s="23">
        <f t="shared" si="8"/>
        <v>100</v>
      </c>
    </row>
    <row r="553" spans="1:33" ht="68.400000000000006" customHeight="1" x14ac:dyDescent="0.3">
      <c r="A553" s="7" t="s">
        <v>125</v>
      </c>
      <c r="B553" s="6" t="s">
        <v>575</v>
      </c>
      <c r="C553" s="6" t="s">
        <v>315</v>
      </c>
      <c r="D553" s="6" t="s">
        <v>596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 t="s">
        <v>126</v>
      </c>
      <c r="T553" s="7" t="s">
        <v>125</v>
      </c>
      <c r="U553" s="8">
        <v>179.6</v>
      </c>
      <c r="V553" s="8"/>
      <c r="W553" s="8"/>
      <c r="X553" s="8"/>
      <c r="Y553" s="8"/>
      <c r="Z553" s="8">
        <v>-0.76</v>
      </c>
      <c r="AA553" s="8"/>
      <c r="AB553" s="8"/>
      <c r="AC553" s="8"/>
      <c r="AD553" s="8"/>
      <c r="AE553" s="8">
        <v>178.84</v>
      </c>
      <c r="AF553" s="8">
        <v>178.84</v>
      </c>
      <c r="AG553" s="23">
        <f t="shared" si="8"/>
        <v>100</v>
      </c>
    </row>
    <row r="554" spans="1:33" ht="85.5" customHeight="1" x14ac:dyDescent="0.3">
      <c r="A554" s="7" t="s">
        <v>476</v>
      </c>
      <c r="B554" s="6" t="s">
        <v>575</v>
      </c>
      <c r="C554" s="6" t="s">
        <v>315</v>
      </c>
      <c r="D554" s="6" t="s">
        <v>597</v>
      </c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7" t="s">
        <v>476</v>
      </c>
      <c r="U554" s="8">
        <v>6171.87</v>
      </c>
      <c r="V554" s="8"/>
      <c r="W554" s="8">
        <v>6171.87</v>
      </c>
      <c r="X554" s="8"/>
      <c r="Y554" s="8"/>
      <c r="Z554" s="8"/>
      <c r="AA554" s="8"/>
      <c r="AB554" s="8"/>
      <c r="AC554" s="8"/>
      <c r="AD554" s="8"/>
      <c r="AE554" s="8">
        <v>6171.87</v>
      </c>
      <c r="AF554" s="16">
        <v>6102.83</v>
      </c>
      <c r="AG554" s="23">
        <f t="shared" si="8"/>
        <v>98.881376308963084</v>
      </c>
    </row>
    <row r="555" spans="1:33" ht="68.400000000000006" customHeight="1" x14ac:dyDescent="0.3">
      <c r="A555" s="7" t="s">
        <v>478</v>
      </c>
      <c r="B555" s="6" t="s">
        <v>575</v>
      </c>
      <c r="C555" s="6" t="s">
        <v>315</v>
      </c>
      <c r="D555" s="6" t="s">
        <v>598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7" t="s">
        <v>478</v>
      </c>
      <c r="U555" s="8">
        <v>6171.87</v>
      </c>
      <c r="V555" s="8"/>
      <c r="W555" s="8">
        <v>6171.87</v>
      </c>
      <c r="X555" s="8"/>
      <c r="Y555" s="8"/>
      <c r="Z555" s="8"/>
      <c r="AA555" s="8"/>
      <c r="AB555" s="8"/>
      <c r="AC555" s="8"/>
      <c r="AD555" s="8"/>
      <c r="AE555" s="8">
        <v>6171.87</v>
      </c>
      <c r="AF555" s="16">
        <v>6102.83</v>
      </c>
      <c r="AG555" s="23">
        <f t="shared" si="8"/>
        <v>98.881376308963084</v>
      </c>
    </row>
    <row r="556" spans="1:33" ht="119.7" customHeight="1" x14ac:dyDescent="0.3">
      <c r="A556" s="7" t="s">
        <v>23</v>
      </c>
      <c r="B556" s="6" t="s">
        <v>575</v>
      </c>
      <c r="C556" s="6" t="s">
        <v>315</v>
      </c>
      <c r="D556" s="6" t="s">
        <v>598</v>
      </c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 t="s">
        <v>24</v>
      </c>
      <c r="T556" s="7" t="s">
        <v>23</v>
      </c>
      <c r="U556" s="8">
        <v>6139.77</v>
      </c>
      <c r="V556" s="8"/>
      <c r="W556" s="8">
        <v>6139.77</v>
      </c>
      <c r="X556" s="8"/>
      <c r="Y556" s="8"/>
      <c r="Z556" s="8">
        <v>1.44</v>
      </c>
      <c r="AA556" s="8"/>
      <c r="AB556" s="8">
        <v>1.44</v>
      </c>
      <c r="AC556" s="8"/>
      <c r="AD556" s="8"/>
      <c r="AE556" s="8">
        <v>6141.21</v>
      </c>
      <c r="AF556" s="17">
        <v>6092.93</v>
      </c>
      <c r="AG556" s="23">
        <f t="shared" si="8"/>
        <v>99.21383570990082</v>
      </c>
    </row>
    <row r="557" spans="1:33" ht="51.45" customHeight="1" x14ac:dyDescent="0.3">
      <c r="A557" s="7" t="s">
        <v>36</v>
      </c>
      <c r="B557" s="6" t="s">
        <v>575</v>
      </c>
      <c r="C557" s="6" t="s">
        <v>315</v>
      </c>
      <c r="D557" s="6" t="s">
        <v>598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 t="s">
        <v>37</v>
      </c>
      <c r="T557" s="7" t="s">
        <v>36</v>
      </c>
      <c r="U557" s="8">
        <v>32.1</v>
      </c>
      <c r="V557" s="8"/>
      <c r="W557" s="8">
        <v>32.1</v>
      </c>
      <c r="X557" s="8"/>
      <c r="Y557" s="8"/>
      <c r="Z557" s="8">
        <v>-1.44</v>
      </c>
      <c r="AA557" s="8"/>
      <c r="AB557" s="8">
        <v>-1.44</v>
      </c>
      <c r="AC557" s="8"/>
      <c r="AD557" s="8"/>
      <c r="AE557" s="8">
        <v>30.66</v>
      </c>
      <c r="AF557" s="17">
        <v>9.9</v>
      </c>
      <c r="AG557" s="23">
        <f t="shared" si="8"/>
        <v>32.289628180039145</v>
      </c>
    </row>
    <row r="558" spans="1:33" ht="68.400000000000006" customHeight="1" x14ac:dyDescent="0.3">
      <c r="A558" s="7" t="s">
        <v>19</v>
      </c>
      <c r="B558" s="6" t="s">
        <v>575</v>
      </c>
      <c r="C558" s="6" t="s">
        <v>315</v>
      </c>
      <c r="D558" s="6" t="s">
        <v>20</v>
      </c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7" t="s">
        <v>19</v>
      </c>
      <c r="U558" s="8"/>
      <c r="V558" s="8"/>
      <c r="W558" s="8"/>
      <c r="X558" s="8"/>
      <c r="Y558" s="8"/>
      <c r="Z558" s="8">
        <v>102.57</v>
      </c>
      <c r="AA558" s="8"/>
      <c r="AB558" s="8"/>
      <c r="AC558" s="8"/>
      <c r="AD558" s="8"/>
      <c r="AE558" s="8">
        <v>102.57</v>
      </c>
      <c r="AF558" s="8">
        <v>102.57</v>
      </c>
      <c r="AG558" s="23">
        <f t="shared" si="8"/>
        <v>100.00000000000001</v>
      </c>
    </row>
    <row r="559" spans="1:33" ht="51.45" customHeight="1" x14ac:dyDescent="0.3">
      <c r="A559" s="7" t="s">
        <v>27</v>
      </c>
      <c r="B559" s="6" t="s">
        <v>575</v>
      </c>
      <c r="C559" s="6" t="s">
        <v>315</v>
      </c>
      <c r="D559" s="6" t="s">
        <v>28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7" t="s">
        <v>27</v>
      </c>
      <c r="U559" s="8"/>
      <c r="V559" s="8"/>
      <c r="W559" s="8"/>
      <c r="X559" s="8"/>
      <c r="Y559" s="8"/>
      <c r="Z559" s="8">
        <v>102.57</v>
      </c>
      <c r="AA559" s="8"/>
      <c r="AB559" s="8"/>
      <c r="AC559" s="8"/>
      <c r="AD559" s="8"/>
      <c r="AE559" s="8">
        <v>102.57</v>
      </c>
      <c r="AF559" s="8">
        <v>102.57</v>
      </c>
      <c r="AG559" s="23">
        <f t="shared" si="8"/>
        <v>100.00000000000001</v>
      </c>
    </row>
    <row r="560" spans="1:33" ht="119.7" customHeight="1" x14ac:dyDescent="0.3">
      <c r="A560" s="7" t="s">
        <v>23</v>
      </c>
      <c r="B560" s="6" t="s">
        <v>575</v>
      </c>
      <c r="C560" s="6" t="s">
        <v>315</v>
      </c>
      <c r="D560" s="6" t="s">
        <v>28</v>
      </c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 t="s">
        <v>24</v>
      </c>
      <c r="T560" s="7" t="s">
        <v>23</v>
      </c>
      <c r="U560" s="8"/>
      <c r="V560" s="8"/>
      <c r="W560" s="8"/>
      <c r="X560" s="8"/>
      <c r="Y560" s="8"/>
      <c r="Z560" s="8">
        <v>102.57</v>
      </c>
      <c r="AA560" s="8"/>
      <c r="AB560" s="8"/>
      <c r="AC560" s="8"/>
      <c r="AD560" s="8"/>
      <c r="AE560" s="8">
        <v>102.57</v>
      </c>
      <c r="AF560" s="8">
        <v>102.57</v>
      </c>
      <c r="AG560" s="23">
        <f t="shared" si="8"/>
        <v>100.00000000000001</v>
      </c>
    </row>
    <row r="561" spans="1:33" ht="51.45" customHeight="1" x14ac:dyDescent="0.3">
      <c r="A561" s="7" t="s">
        <v>81</v>
      </c>
      <c r="B561" s="6" t="s">
        <v>575</v>
      </c>
      <c r="C561" s="6" t="s">
        <v>315</v>
      </c>
      <c r="D561" s="6" t="s">
        <v>82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7" t="s">
        <v>81</v>
      </c>
      <c r="U561" s="8">
        <v>20</v>
      </c>
      <c r="V561" s="8"/>
      <c r="W561" s="8">
        <v>20</v>
      </c>
      <c r="X561" s="8"/>
      <c r="Y561" s="8"/>
      <c r="Z561" s="8"/>
      <c r="AA561" s="8"/>
      <c r="AB561" s="8"/>
      <c r="AC561" s="8"/>
      <c r="AD561" s="8"/>
      <c r="AE561" s="8">
        <v>20</v>
      </c>
      <c r="AF561" s="8">
        <v>20</v>
      </c>
      <c r="AG561" s="23">
        <f t="shared" si="8"/>
        <v>100</v>
      </c>
    </row>
    <row r="562" spans="1:33" ht="34.200000000000003" customHeight="1" x14ac:dyDescent="0.3">
      <c r="A562" s="7" t="s">
        <v>568</v>
      </c>
      <c r="B562" s="6" t="s">
        <v>575</v>
      </c>
      <c r="C562" s="6" t="s">
        <v>315</v>
      </c>
      <c r="D562" s="6" t="s">
        <v>569</v>
      </c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7" t="s">
        <v>568</v>
      </c>
      <c r="U562" s="8">
        <v>20</v>
      </c>
      <c r="V562" s="8"/>
      <c r="W562" s="8">
        <v>20</v>
      </c>
      <c r="X562" s="8"/>
      <c r="Y562" s="8"/>
      <c r="Z562" s="8"/>
      <c r="AA562" s="8"/>
      <c r="AB562" s="8"/>
      <c r="AC562" s="8"/>
      <c r="AD562" s="8"/>
      <c r="AE562" s="8">
        <v>20</v>
      </c>
      <c r="AF562" s="8">
        <v>20</v>
      </c>
      <c r="AG562" s="23">
        <f t="shared" si="8"/>
        <v>100</v>
      </c>
    </row>
    <row r="563" spans="1:33" ht="51.45" customHeight="1" x14ac:dyDescent="0.3">
      <c r="A563" s="7" t="s">
        <v>36</v>
      </c>
      <c r="B563" s="6" t="s">
        <v>575</v>
      </c>
      <c r="C563" s="6" t="s">
        <v>315</v>
      </c>
      <c r="D563" s="6" t="s">
        <v>569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 t="s">
        <v>37</v>
      </c>
      <c r="T563" s="7" t="s">
        <v>36</v>
      </c>
      <c r="U563" s="8">
        <v>20</v>
      </c>
      <c r="V563" s="8"/>
      <c r="W563" s="8">
        <v>20</v>
      </c>
      <c r="X563" s="8"/>
      <c r="Y563" s="8"/>
      <c r="Z563" s="8"/>
      <c r="AA563" s="8"/>
      <c r="AB563" s="8"/>
      <c r="AC563" s="8"/>
      <c r="AD563" s="8"/>
      <c r="AE563" s="8">
        <v>20</v>
      </c>
      <c r="AF563" s="8">
        <v>20</v>
      </c>
      <c r="AG563" s="23">
        <f t="shared" si="8"/>
        <v>100</v>
      </c>
    </row>
    <row r="564" spans="1:33" ht="17.100000000000001" customHeight="1" x14ac:dyDescent="0.3">
      <c r="A564" s="7" t="s">
        <v>599</v>
      </c>
      <c r="B564" s="6" t="s">
        <v>600</v>
      </c>
      <c r="C564" s="6" t="s">
        <v>15</v>
      </c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7" t="s">
        <v>599</v>
      </c>
      <c r="U564" s="8">
        <v>38341.69</v>
      </c>
      <c r="V564" s="8"/>
      <c r="W564" s="8">
        <v>7149.75</v>
      </c>
      <c r="X564" s="8">
        <v>3618.15</v>
      </c>
      <c r="Y564" s="8"/>
      <c r="Z564" s="8">
        <v>1514.74</v>
      </c>
      <c r="AA564" s="8">
        <v>1274.8</v>
      </c>
      <c r="AB564" s="8">
        <v>2187.7600000000002</v>
      </c>
      <c r="AC564" s="8">
        <v>-222.81</v>
      </c>
      <c r="AD564" s="8"/>
      <c r="AE564" s="8">
        <v>39856.43</v>
      </c>
      <c r="AF564" s="16">
        <v>39850.269999999997</v>
      </c>
      <c r="AG564" s="23">
        <f t="shared" si="8"/>
        <v>99.984544526441525</v>
      </c>
    </row>
    <row r="565" spans="1:33" ht="17.100000000000001" customHeight="1" x14ac:dyDescent="0.3">
      <c r="A565" s="7" t="s">
        <v>601</v>
      </c>
      <c r="B565" s="6" t="s">
        <v>602</v>
      </c>
      <c r="C565" s="6" t="s">
        <v>277</v>
      </c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7" t="s">
        <v>601</v>
      </c>
      <c r="U565" s="8">
        <v>38341.69</v>
      </c>
      <c r="V565" s="8"/>
      <c r="W565" s="8">
        <v>7149.75</v>
      </c>
      <c r="X565" s="8">
        <v>3618.15</v>
      </c>
      <c r="Y565" s="8"/>
      <c r="Z565" s="8">
        <v>1514.74</v>
      </c>
      <c r="AA565" s="8">
        <v>1274.8</v>
      </c>
      <c r="AB565" s="8">
        <v>2187.7600000000002</v>
      </c>
      <c r="AC565" s="8">
        <v>-222.81</v>
      </c>
      <c r="AD565" s="8"/>
      <c r="AE565" s="8">
        <v>39856.43</v>
      </c>
      <c r="AF565" s="16">
        <v>39850.269999999997</v>
      </c>
      <c r="AG565" s="23">
        <f t="shared" si="8"/>
        <v>99.984544526441525</v>
      </c>
    </row>
    <row r="566" spans="1:33" ht="51.45" customHeight="1" x14ac:dyDescent="0.3">
      <c r="A566" s="7" t="s">
        <v>603</v>
      </c>
      <c r="B566" s="6" t="s">
        <v>602</v>
      </c>
      <c r="C566" s="6" t="s">
        <v>277</v>
      </c>
      <c r="D566" s="6" t="s">
        <v>604</v>
      </c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7" t="s">
        <v>603</v>
      </c>
      <c r="U566" s="8">
        <v>38341.69</v>
      </c>
      <c r="V566" s="8"/>
      <c r="W566" s="8">
        <v>7149.75</v>
      </c>
      <c r="X566" s="8">
        <v>3618.15</v>
      </c>
      <c r="Y566" s="8"/>
      <c r="Z566" s="8">
        <v>1514.74</v>
      </c>
      <c r="AA566" s="8">
        <v>1274.8</v>
      </c>
      <c r="AB566" s="8">
        <v>2187.7600000000002</v>
      </c>
      <c r="AC566" s="8">
        <v>-222.81</v>
      </c>
      <c r="AD566" s="8"/>
      <c r="AE566" s="8">
        <v>39856.43</v>
      </c>
      <c r="AF566" s="16">
        <v>39850.269999999997</v>
      </c>
      <c r="AG566" s="23">
        <f t="shared" si="8"/>
        <v>99.984544526441525</v>
      </c>
    </row>
    <row r="567" spans="1:33" ht="34.200000000000003" customHeight="1" x14ac:dyDescent="0.3">
      <c r="A567" s="7" t="s">
        <v>605</v>
      </c>
      <c r="B567" s="6" t="s">
        <v>602</v>
      </c>
      <c r="C567" s="6" t="s">
        <v>277</v>
      </c>
      <c r="D567" s="6" t="s">
        <v>606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7" t="s">
        <v>605</v>
      </c>
      <c r="U567" s="8">
        <v>37935.03</v>
      </c>
      <c r="V567" s="8"/>
      <c r="W567" s="8">
        <v>7149.75</v>
      </c>
      <c r="X567" s="8">
        <v>3618.15</v>
      </c>
      <c r="Y567" s="8"/>
      <c r="Z567" s="8">
        <v>1707.05</v>
      </c>
      <c r="AA567" s="8">
        <v>1274.8</v>
      </c>
      <c r="AB567" s="8">
        <v>2187.7600000000002</v>
      </c>
      <c r="AC567" s="8">
        <v>-222.81</v>
      </c>
      <c r="AD567" s="8"/>
      <c r="AE567" s="8">
        <v>39642.080000000002</v>
      </c>
      <c r="AF567" s="16">
        <v>39642.080000000002</v>
      </c>
      <c r="AG567" s="23">
        <f t="shared" si="8"/>
        <v>100</v>
      </c>
    </row>
    <row r="568" spans="1:33" ht="68.400000000000006" customHeight="1" x14ac:dyDescent="0.3">
      <c r="A568" s="7" t="s">
        <v>607</v>
      </c>
      <c r="B568" s="6" t="s">
        <v>602</v>
      </c>
      <c r="C568" s="6" t="s">
        <v>277</v>
      </c>
      <c r="D568" s="6" t="s">
        <v>608</v>
      </c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7" t="s">
        <v>607</v>
      </c>
      <c r="U568" s="8">
        <v>26607.79</v>
      </c>
      <c r="V568" s="8"/>
      <c r="W568" s="8"/>
      <c r="X568" s="8"/>
      <c r="Y568" s="8"/>
      <c r="Z568" s="8">
        <v>-1532.7</v>
      </c>
      <c r="AA568" s="8"/>
      <c r="AB568" s="8"/>
      <c r="AC568" s="8"/>
      <c r="AD568" s="8"/>
      <c r="AE568" s="8">
        <v>25075.09</v>
      </c>
      <c r="AF568" s="16">
        <v>25075.09</v>
      </c>
      <c r="AG568" s="23">
        <f t="shared" si="8"/>
        <v>100</v>
      </c>
    </row>
    <row r="569" spans="1:33" ht="68.400000000000006" customHeight="1" x14ac:dyDescent="0.3">
      <c r="A569" s="7" t="s">
        <v>189</v>
      </c>
      <c r="B569" s="6" t="s">
        <v>602</v>
      </c>
      <c r="C569" s="6" t="s">
        <v>277</v>
      </c>
      <c r="D569" s="6" t="s">
        <v>609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7" t="s">
        <v>189</v>
      </c>
      <c r="U569" s="8">
        <v>26607.79</v>
      </c>
      <c r="V569" s="8"/>
      <c r="W569" s="8"/>
      <c r="X569" s="8"/>
      <c r="Y569" s="8"/>
      <c r="Z569" s="8">
        <v>-1532.7</v>
      </c>
      <c r="AA569" s="8"/>
      <c r="AB569" s="8"/>
      <c r="AC569" s="8"/>
      <c r="AD569" s="8"/>
      <c r="AE569" s="8">
        <v>25075.09</v>
      </c>
      <c r="AF569" s="16">
        <v>25075.09</v>
      </c>
      <c r="AG569" s="23">
        <f t="shared" si="8"/>
        <v>100</v>
      </c>
    </row>
    <row r="570" spans="1:33" ht="68.400000000000006" customHeight="1" x14ac:dyDescent="0.3">
      <c r="A570" s="7" t="s">
        <v>125</v>
      </c>
      <c r="B570" s="6" t="s">
        <v>602</v>
      </c>
      <c r="C570" s="6" t="s">
        <v>277</v>
      </c>
      <c r="D570" s="6" t="s">
        <v>609</v>
      </c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 t="s">
        <v>126</v>
      </c>
      <c r="T570" s="7" t="s">
        <v>125</v>
      </c>
      <c r="U570" s="8">
        <v>26607.79</v>
      </c>
      <c r="V570" s="8"/>
      <c r="W570" s="8"/>
      <c r="X570" s="8"/>
      <c r="Y570" s="8"/>
      <c r="Z570" s="8">
        <v>-1532.7</v>
      </c>
      <c r="AA570" s="8"/>
      <c r="AB570" s="8"/>
      <c r="AC570" s="8"/>
      <c r="AD570" s="8"/>
      <c r="AE570" s="8">
        <v>25075.09</v>
      </c>
      <c r="AF570" s="18">
        <v>25075.09</v>
      </c>
      <c r="AG570" s="23">
        <f t="shared" si="8"/>
        <v>100</v>
      </c>
    </row>
    <row r="571" spans="1:33" ht="85.5" customHeight="1" x14ac:dyDescent="0.3">
      <c r="A571" s="7" t="s">
        <v>610</v>
      </c>
      <c r="B571" s="6" t="s">
        <v>602</v>
      </c>
      <c r="C571" s="6" t="s">
        <v>277</v>
      </c>
      <c r="D571" s="6" t="s">
        <v>611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7" t="s">
        <v>610</v>
      </c>
      <c r="U571" s="8">
        <v>10532.34</v>
      </c>
      <c r="V571" s="8"/>
      <c r="W571" s="8">
        <v>7149.75</v>
      </c>
      <c r="X571" s="8">
        <v>2823.25</v>
      </c>
      <c r="Y571" s="8"/>
      <c r="Z571" s="8">
        <v>1120.93</v>
      </c>
      <c r="AA571" s="8">
        <v>1274.8</v>
      </c>
      <c r="AB571" s="8">
        <v>2.4700000000000002</v>
      </c>
      <c r="AC571" s="8">
        <v>-156.34</v>
      </c>
      <c r="AD571" s="8"/>
      <c r="AE571" s="8">
        <v>11653.27</v>
      </c>
      <c r="AF571" s="16">
        <v>11653.27</v>
      </c>
      <c r="AG571" s="23">
        <f t="shared" si="8"/>
        <v>100</v>
      </c>
    </row>
    <row r="572" spans="1:33" ht="34.200000000000003" customHeight="1" x14ac:dyDescent="0.3">
      <c r="A572" s="7" t="s">
        <v>542</v>
      </c>
      <c r="B572" s="6" t="s">
        <v>602</v>
      </c>
      <c r="C572" s="6" t="s">
        <v>277</v>
      </c>
      <c r="D572" s="6" t="s">
        <v>612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7" t="s">
        <v>542</v>
      </c>
      <c r="U572" s="8">
        <v>359.34</v>
      </c>
      <c r="V572" s="8"/>
      <c r="W572" s="8"/>
      <c r="X572" s="8"/>
      <c r="Y572" s="8"/>
      <c r="Z572" s="8"/>
      <c r="AA572" s="8"/>
      <c r="AB572" s="8"/>
      <c r="AC572" s="8"/>
      <c r="AD572" s="8"/>
      <c r="AE572" s="8">
        <v>359.34</v>
      </c>
      <c r="AF572" s="16">
        <v>359.34</v>
      </c>
      <c r="AG572" s="23">
        <f t="shared" si="8"/>
        <v>100</v>
      </c>
    </row>
    <row r="573" spans="1:33" ht="68.400000000000006" customHeight="1" x14ac:dyDescent="0.3">
      <c r="A573" s="7" t="s">
        <v>125</v>
      </c>
      <c r="B573" s="6" t="s">
        <v>602</v>
      </c>
      <c r="C573" s="6" t="s">
        <v>277</v>
      </c>
      <c r="D573" s="6" t="s">
        <v>612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 t="s">
        <v>126</v>
      </c>
      <c r="T573" s="7" t="s">
        <v>125</v>
      </c>
      <c r="U573" s="8">
        <v>359.34</v>
      </c>
      <c r="V573" s="8"/>
      <c r="W573" s="8"/>
      <c r="X573" s="8"/>
      <c r="Y573" s="8"/>
      <c r="Z573" s="8"/>
      <c r="AA573" s="8"/>
      <c r="AB573" s="8"/>
      <c r="AC573" s="8"/>
      <c r="AD573" s="8"/>
      <c r="AE573" s="8">
        <v>359.34</v>
      </c>
      <c r="AF573" s="18">
        <v>359.34</v>
      </c>
      <c r="AG573" s="23">
        <f t="shared" si="8"/>
        <v>100</v>
      </c>
    </row>
    <row r="574" spans="1:33" ht="34.200000000000003" customHeight="1" x14ac:dyDescent="0.3">
      <c r="A574" s="7" t="s">
        <v>613</v>
      </c>
      <c r="B574" s="6" t="s">
        <v>602</v>
      </c>
      <c r="C574" s="6" t="s">
        <v>277</v>
      </c>
      <c r="D574" s="6" t="s">
        <v>614</v>
      </c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7" t="s">
        <v>613</v>
      </c>
      <c r="U574" s="8">
        <v>200</v>
      </c>
      <c r="V574" s="8"/>
      <c r="W574" s="8"/>
      <c r="X574" s="8"/>
      <c r="Y574" s="8"/>
      <c r="Z574" s="8"/>
      <c r="AA574" s="8"/>
      <c r="AB574" s="8"/>
      <c r="AC574" s="8"/>
      <c r="AD574" s="8"/>
      <c r="AE574" s="8">
        <v>200</v>
      </c>
      <c r="AF574" s="16">
        <v>200</v>
      </c>
      <c r="AG574" s="23">
        <f t="shared" si="8"/>
        <v>100</v>
      </c>
    </row>
    <row r="575" spans="1:33" ht="68.400000000000006" customHeight="1" x14ac:dyDescent="0.3">
      <c r="A575" s="7" t="s">
        <v>125</v>
      </c>
      <c r="B575" s="6" t="s">
        <v>602</v>
      </c>
      <c r="C575" s="6" t="s">
        <v>277</v>
      </c>
      <c r="D575" s="6" t="s">
        <v>614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 t="s">
        <v>126</v>
      </c>
      <c r="T575" s="7" t="s">
        <v>125</v>
      </c>
      <c r="U575" s="8">
        <v>200</v>
      </c>
      <c r="V575" s="8"/>
      <c r="W575" s="8"/>
      <c r="X575" s="8"/>
      <c r="Y575" s="8"/>
      <c r="Z575" s="8"/>
      <c r="AA575" s="8"/>
      <c r="AB575" s="8"/>
      <c r="AC575" s="8"/>
      <c r="AD575" s="8"/>
      <c r="AE575" s="8">
        <v>200</v>
      </c>
      <c r="AF575" s="18">
        <v>200</v>
      </c>
      <c r="AG575" s="23">
        <f t="shared" si="8"/>
        <v>100</v>
      </c>
    </row>
    <row r="576" spans="1:33" ht="85.5" customHeight="1" x14ac:dyDescent="0.3">
      <c r="A576" s="7" t="s">
        <v>615</v>
      </c>
      <c r="B576" s="6" t="s">
        <v>602</v>
      </c>
      <c r="C576" s="6" t="s">
        <v>277</v>
      </c>
      <c r="D576" s="6" t="s">
        <v>616</v>
      </c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7" t="s">
        <v>615</v>
      </c>
      <c r="U576" s="8">
        <v>440</v>
      </c>
      <c r="V576" s="8"/>
      <c r="W576" s="8"/>
      <c r="X576" s="8">
        <v>440</v>
      </c>
      <c r="Y576" s="8"/>
      <c r="Z576" s="8">
        <v>1746.3</v>
      </c>
      <c r="AA576" s="8">
        <v>1274.8</v>
      </c>
      <c r="AB576" s="8">
        <v>471.5</v>
      </c>
      <c r="AC576" s="8"/>
      <c r="AD576" s="8"/>
      <c r="AE576" s="8">
        <v>2186.3000000000002</v>
      </c>
      <c r="AF576" s="16">
        <v>2186.3000000000002</v>
      </c>
      <c r="AG576" s="23">
        <f t="shared" si="8"/>
        <v>100</v>
      </c>
    </row>
    <row r="577" spans="1:33" ht="68.400000000000006" customHeight="1" x14ac:dyDescent="0.3">
      <c r="A577" s="7" t="s">
        <v>125</v>
      </c>
      <c r="B577" s="6" t="s">
        <v>602</v>
      </c>
      <c r="C577" s="6" t="s">
        <v>277</v>
      </c>
      <c r="D577" s="6" t="s">
        <v>616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 t="s">
        <v>126</v>
      </c>
      <c r="T577" s="7" t="s">
        <v>125</v>
      </c>
      <c r="U577" s="8">
        <v>440</v>
      </c>
      <c r="V577" s="8"/>
      <c r="W577" s="8"/>
      <c r="X577" s="8">
        <v>440</v>
      </c>
      <c r="Y577" s="8"/>
      <c r="Z577" s="8">
        <v>1746.3</v>
      </c>
      <c r="AA577" s="8">
        <v>1274.8</v>
      </c>
      <c r="AB577" s="8">
        <v>471.5</v>
      </c>
      <c r="AC577" s="8"/>
      <c r="AD577" s="8"/>
      <c r="AE577" s="8">
        <v>2186.3000000000002</v>
      </c>
      <c r="AF577" s="18">
        <v>2186.3000000000002</v>
      </c>
      <c r="AG577" s="23">
        <f t="shared" si="8"/>
        <v>100</v>
      </c>
    </row>
    <row r="578" spans="1:33" ht="85.5" customHeight="1" x14ac:dyDescent="0.3">
      <c r="A578" s="7" t="s">
        <v>474</v>
      </c>
      <c r="B578" s="6" t="s">
        <v>602</v>
      </c>
      <c r="C578" s="6" t="s">
        <v>277</v>
      </c>
      <c r="D578" s="6" t="s">
        <v>617</v>
      </c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7" t="s">
        <v>474</v>
      </c>
      <c r="U578" s="8">
        <v>9533</v>
      </c>
      <c r="V578" s="8"/>
      <c r="W578" s="8">
        <v>7149.75</v>
      </c>
      <c r="X578" s="8">
        <v>2383.25</v>
      </c>
      <c r="Y578" s="8"/>
      <c r="Z578" s="8">
        <v>-625.37</v>
      </c>
      <c r="AA578" s="8"/>
      <c r="AB578" s="8">
        <v>-469.03</v>
      </c>
      <c r="AC578" s="8">
        <v>-156.34</v>
      </c>
      <c r="AD578" s="8"/>
      <c r="AE578" s="8">
        <v>8907.6299999999992</v>
      </c>
      <c r="AF578" s="16">
        <v>8907.6299999999992</v>
      </c>
      <c r="AG578" s="23">
        <f t="shared" si="8"/>
        <v>100</v>
      </c>
    </row>
    <row r="579" spans="1:33" ht="68.400000000000006" customHeight="1" x14ac:dyDescent="0.3">
      <c r="A579" s="7" t="s">
        <v>125</v>
      </c>
      <c r="B579" s="6" t="s">
        <v>602</v>
      </c>
      <c r="C579" s="6" t="s">
        <v>277</v>
      </c>
      <c r="D579" s="6" t="s">
        <v>617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 t="s">
        <v>126</v>
      </c>
      <c r="T579" s="7" t="s">
        <v>125</v>
      </c>
      <c r="U579" s="8">
        <v>9533</v>
      </c>
      <c r="V579" s="8"/>
      <c r="W579" s="8">
        <v>7149.75</v>
      </c>
      <c r="X579" s="8">
        <v>2383.25</v>
      </c>
      <c r="Y579" s="8"/>
      <c r="Z579" s="8">
        <v>-625.37</v>
      </c>
      <c r="AA579" s="8"/>
      <c r="AB579" s="8">
        <v>-469.03</v>
      </c>
      <c r="AC579" s="8">
        <v>-156.34</v>
      </c>
      <c r="AD579" s="8"/>
      <c r="AE579" s="8">
        <v>8907.6299999999992</v>
      </c>
      <c r="AF579" s="18">
        <v>8907.6299999999992</v>
      </c>
      <c r="AG579" s="23">
        <f t="shared" si="8"/>
        <v>100</v>
      </c>
    </row>
    <row r="580" spans="1:33" ht="85.5" customHeight="1" x14ac:dyDescent="0.3">
      <c r="A580" s="7" t="s">
        <v>618</v>
      </c>
      <c r="B580" s="6" t="s">
        <v>602</v>
      </c>
      <c r="C580" s="6" t="s">
        <v>277</v>
      </c>
      <c r="D580" s="6" t="s">
        <v>619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7" t="s">
        <v>618</v>
      </c>
      <c r="U580" s="8">
        <v>794.9</v>
      </c>
      <c r="V580" s="8"/>
      <c r="W580" s="8"/>
      <c r="X580" s="8">
        <v>794.9</v>
      </c>
      <c r="Y580" s="8"/>
      <c r="Z580" s="8">
        <v>2118.8200000000002</v>
      </c>
      <c r="AA580" s="8"/>
      <c r="AB580" s="8">
        <v>2185.29</v>
      </c>
      <c r="AC580" s="8">
        <v>-66.47</v>
      </c>
      <c r="AD580" s="8"/>
      <c r="AE580" s="8">
        <v>2913.72</v>
      </c>
      <c r="AF580" s="16">
        <v>2913.72</v>
      </c>
      <c r="AG580" s="23">
        <f t="shared" si="8"/>
        <v>100</v>
      </c>
    </row>
    <row r="581" spans="1:33" ht="68.400000000000006" customHeight="1" x14ac:dyDescent="0.3">
      <c r="A581" s="7" t="s">
        <v>620</v>
      </c>
      <c r="B581" s="6" t="s">
        <v>602</v>
      </c>
      <c r="C581" s="6" t="s">
        <v>277</v>
      </c>
      <c r="D581" s="6" t="s">
        <v>621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7" t="s">
        <v>620</v>
      </c>
      <c r="U581" s="8">
        <v>794.9</v>
      </c>
      <c r="V581" s="8"/>
      <c r="W581" s="8"/>
      <c r="X581" s="8">
        <v>794.9</v>
      </c>
      <c r="Y581" s="8"/>
      <c r="Z581" s="8">
        <v>2118.8200000000002</v>
      </c>
      <c r="AA581" s="8"/>
      <c r="AB581" s="8">
        <v>2185.29</v>
      </c>
      <c r="AC581" s="8">
        <v>-66.47</v>
      </c>
      <c r="AD581" s="8"/>
      <c r="AE581" s="8">
        <v>2913.72</v>
      </c>
      <c r="AF581" s="16">
        <v>2913.72</v>
      </c>
      <c r="AG581" s="23">
        <f t="shared" si="8"/>
        <v>100</v>
      </c>
    </row>
    <row r="582" spans="1:33" ht="68.400000000000006" customHeight="1" x14ac:dyDescent="0.3">
      <c r="A582" s="7" t="s">
        <v>125</v>
      </c>
      <c r="B582" s="6" t="s">
        <v>602</v>
      </c>
      <c r="C582" s="6" t="s">
        <v>277</v>
      </c>
      <c r="D582" s="6" t="s">
        <v>621</v>
      </c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 t="s">
        <v>126</v>
      </c>
      <c r="T582" s="7" t="s">
        <v>125</v>
      </c>
      <c r="U582" s="8">
        <v>794.9</v>
      </c>
      <c r="V582" s="8"/>
      <c r="W582" s="8"/>
      <c r="X582" s="8">
        <v>794.9</v>
      </c>
      <c r="Y582" s="8"/>
      <c r="Z582" s="8">
        <v>2118.8200000000002</v>
      </c>
      <c r="AA582" s="8"/>
      <c r="AB582" s="8">
        <v>2185.29</v>
      </c>
      <c r="AC582" s="8">
        <v>-66.47</v>
      </c>
      <c r="AD582" s="8"/>
      <c r="AE582" s="8">
        <v>2913.72</v>
      </c>
      <c r="AF582" s="18">
        <v>2913.72</v>
      </c>
      <c r="AG582" s="23">
        <f t="shared" si="8"/>
        <v>100</v>
      </c>
    </row>
    <row r="583" spans="1:33" ht="34.200000000000003" customHeight="1" x14ac:dyDescent="0.3">
      <c r="A583" s="7" t="s">
        <v>622</v>
      </c>
      <c r="B583" s="6" t="s">
        <v>602</v>
      </c>
      <c r="C583" s="6" t="s">
        <v>277</v>
      </c>
      <c r="D583" s="6" t="s">
        <v>623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7" t="s">
        <v>622</v>
      </c>
      <c r="U583" s="8">
        <v>406.66</v>
      </c>
      <c r="V583" s="8"/>
      <c r="W583" s="8"/>
      <c r="X583" s="8"/>
      <c r="Y583" s="8"/>
      <c r="Z583" s="8">
        <v>-192.31</v>
      </c>
      <c r="AA583" s="8"/>
      <c r="AB583" s="8"/>
      <c r="AC583" s="8"/>
      <c r="AD583" s="8"/>
      <c r="AE583" s="8">
        <v>214.35</v>
      </c>
      <c r="AF583" s="16">
        <v>208.2</v>
      </c>
      <c r="AG583" s="23">
        <f t="shared" si="8"/>
        <v>97.130860741777468</v>
      </c>
    </row>
    <row r="584" spans="1:33" ht="68.400000000000006" customHeight="1" x14ac:dyDescent="0.3">
      <c r="A584" s="7" t="s">
        <v>624</v>
      </c>
      <c r="B584" s="6" t="s">
        <v>602</v>
      </c>
      <c r="C584" s="6" t="s">
        <v>277</v>
      </c>
      <c r="D584" s="6" t="s">
        <v>625</v>
      </c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7" t="s">
        <v>624</v>
      </c>
      <c r="U584" s="8">
        <v>356.66</v>
      </c>
      <c r="V584" s="8"/>
      <c r="W584" s="8"/>
      <c r="X584" s="8"/>
      <c r="Y584" s="8"/>
      <c r="Z584" s="8">
        <v>-167.31</v>
      </c>
      <c r="AA584" s="8"/>
      <c r="AB584" s="8"/>
      <c r="AC584" s="8"/>
      <c r="AD584" s="8"/>
      <c r="AE584" s="8">
        <v>189.35</v>
      </c>
      <c r="AF584" s="16">
        <v>183.2</v>
      </c>
      <c r="AG584" s="23">
        <f t="shared" si="8"/>
        <v>96.752046474782148</v>
      </c>
    </row>
    <row r="585" spans="1:33" ht="85.5" customHeight="1" x14ac:dyDescent="0.3">
      <c r="A585" s="7" t="s">
        <v>626</v>
      </c>
      <c r="B585" s="6" t="s">
        <v>602</v>
      </c>
      <c r="C585" s="6" t="s">
        <v>277</v>
      </c>
      <c r="D585" s="6" t="s">
        <v>627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7" t="s">
        <v>626</v>
      </c>
      <c r="U585" s="8">
        <v>356.66</v>
      </c>
      <c r="V585" s="8"/>
      <c r="W585" s="8"/>
      <c r="X585" s="8"/>
      <c r="Y585" s="8"/>
      <c r="Z585" s="8">
        <v>-167.31</v>
      </c>
      <c r="AA585" s="8"/>
      <c r="AB585" s="8"/>
      <c r="AC585" s="8"/>
      <c r="AD585" s="8"/>
      <c r="AE585" s="8">
        <v>189.35</v>
      </c>
      <c r="AF585" s="16">
        <v>183.2</v>
      </c>
      <c r="AG585" s="23">
        <f t="shared" si="8"/>
        <v>96.752046474782148</v>
      </c>
    </row>
    <row r="586" spans="1:33" ht="68.400000000000006" customHeight="1" x14ac:dyDescent="0.3">
      <c r="A586" s="7" t="s">
        <v>125</v>
      </c>
      <c r="B586" s="6" t="s">
        <v>602</v>
      </c>
      <c r="C586" s="6" t="s">
        <v>277</v>
      </c>
      <c r="D586" s="6" t="s">
        <v>627</v>
      </c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 t="s">
        <v>126</v>
      </c>
      <c r="T586" s="7" t="s">
        <v>125</v>
      </c>
      <c r="U586" s="8">
        <v>356.66</v>
      </c>
      <c r="V586" s="8"/>
      <c r="W586" s="8"/>
      <c r="X586" s="8"/>
      <c r="Y586" s="8"/>
      <c r="Z586" s="8">
        <v>-167.31</v>
      </c>
      <c r="AA586" s="8"/>
      <c r="AB586" s="8"/>
      <c r="AC586" s="8"/>
      <c r="AD586" s="8"/>
      <c r="AE586" s="8">
        <v>189.35</v>
      </c>
      <c r="AF586" s="18">
        <v>183.2</v>
      </c>
      <c r="AG586" s="23">
        <f t="shared" si="8"/>
        <v>96.752046474782148</v>
      </c>
    </row>
    <row r="587" spans="1:33" ht="51.45" customHeight="1" x14ac:dyDescent="0.3">
      <c r="A587" s="7" t="s">
        <v>628</v>
      </c>
      <c r="B587" s="6" t="s">
        <v>602</v>
      </c>
      <c r="C587" s="6" t="s">
        <v>277</v>
      </c>
      <c r="D587" s="6" t="s">
        <v>629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7" t="s">
        <v>628</v>
      </c>
      <c r="U587" s="8">
        <v>50</v>
      </c>
      <c r="V587" s="8"/>
      <c r="W587" s="8"/>
      <c r="X587" s="8"/>
      <c r="Y587" s="8"/>
      <c r="Z587" s="8">
        <v>-25</v>
      </c>
      <c r="AA587" s="8"/>
      <c r="AB587" s="8"/>
      <c r="AC587" s="8"/>
      <c r="AD587" s="8"/>
      <c r="AE587" s="8">
        <v>25</v>
      </c>
      <c r="AF587" s="16">
        <v>25</v>
      </c>
      <c r="AG587" s="23">
        <f t="shared" si="8"/>
        <v>100</v>
      </c>
    </row>
    <row r="588" spans="1:33" ht="51.45" customHeight="1" x14ac:dyDescent="0.3">
      <c r="A588" s="7" t="s">
        <v>630</v>
      </c>
      <c r="B588" s="6" t="s">
        <v>602</v>
      </c>
      <c r="C588" s="6" t="s">
        <v>277</v>
      </c>
      <c r="D588" s="6" t="s">
        <v>631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7" t="s">
        <v>630</v>
      </c>
      <c r="U588" s="8">
        <v>50</v>
      </c>
      <c r="V588" s="8"/>
      <c r="W588" s="8"/>
      <c r="X588" s="8"/>
      <c r="Y588" s="8"/>
      <c r="Z588" s="8">
        <v>-25</v>
      </c>
      <c r="AA588" s="8"/>
      <c r="AB588" s="8"/>
      <c r="AC588" s="8"/>
      <c r="AD588" s="8"/>
      <c r="AE588" s="8">
        <v>25</v>
      </c>
      <c r="AF588" s="16">
        <v>25</v>
      </c>
      <c r="AG588" s="23">
        <f t="shared" si="8"/>
        <v>100</v>
      </c>
    </row>
    <row r="589" spans="1:33" ht="68.400000000000006" customHeight="1" x14ac:dyDescent="0.3">
      <c r="A589" s="7" t="s">
        <v>125</v>
      </c>
      <c r="B589" s="6" t="s">
        <v>602</v>
      </c>
      <c r="C589" s="6" t="s">
        <v>277</v>
      </c>
      <c r="D589" s="6" t="s">
        <v>631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 t="s">
        <v>126</v>
      </c>
      <c r="T589" s="7" t="s">
        <v>125</v>
      </c>
      <c r="U589" s="8">
        <v>50</v>
      </c>
      <c r="V589" s="8"/>
      <c r="W589" s="8"/>
      <c r="X589" s="8"/>
      <c r="Y589" s="8"/>
      <c r="Z589" s="8">
        <v>-25</v>
      </c>
      <c r="AA589" s="8"/>
      <c r="AB589" s="8"/>
      <c r="AC589" s="8"/>
      <c r="AD589" s="8"/>
      <c r="AE589" s="8">
        <v>25</v>
      </c>
      <c r="AF589" s="18">
        <v>25</v>
      </c>
      <c r="AG589" s="23">
        <f t="shared" si="8"/>
        <v>100</v>
      </c>
    </row>
    <row r="590" spans="1:33" ht="17.100000000000001" customHeight="1" x14ac:dyDescent="0.3">
      <c r="A590" s="7" t="s">
        <v>632</v>
      </c>
      <c r="B590" s="6" t="s">
        <v>633</v>
      </c>
      <c r="C590" s="6" t="s">
        <v>15</v>
      </c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7" t="s">
        <v>632</v>
      </c>
      <c r="U590" s="8">
        <v>33043.24</v>
      </c>
      <c r="V590" s="8"/>
      <c r="W590" s="8">
        <v>28788.44</v>
      </c>
      <c r="X590" s="8">
        <v>675.4</v>
      </c>
      <c r="Y590" s="8"/>
      <c r="Z590" s="8">
        <v>33541.4</v>
      </c>
      <c r="AA590" s="8"/>
      <c r="AB590" s="8">
        <v>26648.91</v>
      </c>
      <c r="AC590" s="8">
        <v>6806.32</v>
      </c>
      <c r="AD590" s="8"/>
      <c r="AE590" s="8">
        <v>66584.639999999999</v>
      </c>
      <c r="AF590" s="17">
        <f>AF591+AF595+AF628</f>
        <v>51563.259999999995</v>
      </c>
      <c r="AG590" s="23">
        <f t="shared" si="8"/>
        <v>77.440172388106319</v>
      </c>
    </row>
    <row r="591" spans="1:33" ht="17.100000000000001" customHeight="1" x14ac:dyDescent="0.3">
      <c r="A591" s="7" t="s">
        <v>634</v>
      </c>
      <c r="B591" s="6" t="s">
        <v>635</v>
      </c>
      <c r="C591" s="6" t="s">
        <v>277</v>
      </c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7" t="s">
        <v>634</v>
      </c>
      <c r="U591" s="8">
        <v>3579.4</v>
      </c>
      <c r="V591" s="8"/>
      <c r="W591" s="8"/>
      <c r="X591" s="8"/>
      <c r="Y591" s="8"/>
      <c r="Z591" s="8">
        <v>72</v>
      </c>
      <c r="AA591" s="8"/>
      <c r="AB591" s="8"/>
      <c r="AC591" s="8"/>
      <c r="AD591" s="8"/>
      <c r="AE591" s="8">
        <v>3651.4</v>
      </c>
      <c r="AF591" s="16">
        <v>3651.13</v>
      </c>
      <c r="AG591" s="23">
        <f t="shared" ref="AG591:AG654" si="9">AF591/AE591%</f>
        <v>99.992605575943472</v>
      </c>
    </row>
    <row r="592" spans="1:33" ht="51.45" customHeight="1" x14ac:dyDescent="0.3">
      <c r="A592" s="7" t="s">
        <v>81</v>
      </c>
      <c r="B592" s="6" t="s">
        <v>635</v>
      </c>
      <c r="C592" s="6" t="s">
        <v>277</v>
      </c>
      <c r="D592" s="6" t="s">
        <v>82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7" t="s">
        <v>81</v>
      </c>
      <c r="U592" s="8">
        <v>3579.4</v>
      </c>
      <c r="V592" s="8"/>
      <c r="W592" s="8"/>
      <c r="X592" s="8"/>
      <c r="Y592" s="8"/>
      <c r="Z592" s="8">
        <v>72</v>
      </c>
      <c r="AA592" s="8"/>
      <c r="AB592" s="8"/>
      <c r="AC592" s="8"/>
      <c r="AD592" s="8"/>
      <c r="AE592" s="8">
        <v>3651.4</v>
      </c>
      <c r="AF592" s="16">
        <v>3651.13</v>
      </c>
      <c r="AG592" s="23">
        <f t="shared" si="9"/>
        <v>99.992605575943472</v>
      </c>
    </row>
    <row r="593" spans="1:33" ht="85.5" customHeight="1" x14ac:dyDescent="0.3">
      <c r="A593" s="7" t="s">
        <v>636</v>
      </c>
      <c r="B593" s="6" t="s">
        <v>635</v>
      </c>
      <c r="C593" s="6" t="s">
        <v>277</v>
      </c>
      <c r="D593" s="6" t="s">
        <v>637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7" t="s">
        <v>636</v>
      </c>
      <c r="U593" s="8">
        <v>3579.4</v>
      </c>
      <c r="V593" s="8"/>
      <c r="W593" s="8"/>
      <c r="X593" s="8"/>
      <c r="Y593" s="8"/>
      <c r="Z593" s="8">
        <v>72</v>
      </c>
      <c r="AA593" s="8"/>
      <c r="AB593" s="8"/>
      <c r="AC593" s="8"/>
      <c r="AD593" s="8"/>
      <c r="AE593" s="8">
        <v>3651.4</v>
      </c>
      <c r="AF593" s="16">
        <v>3651.13</v>
      </c>
      <c r="AG593" s="23">
        <f t="shared" si="9"/>
        <v>99.992605575943472</v>
      </c>
    </row>
    <row r="594" spans="1:33" ht="34.200000000000003" customHeight="1" x14ac:dyDescent="0.3">
      <c r="A594" s="7" t="s">
        <v>570</v>
      </c>
      <c r="B594" s="6" t="s">
        <v>635</v>
      </c>
      <c r="C594" s="6" t="s">
        <v>277</v>
      </c>
      <c r="D594" s="6" t="s">
        <v>637</v>
      </c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 t="s">
        <v>571</v>
      </c>
      <c r="T594" s="7" t="s">
        <v>570</v>
      </c>
      <c r="U594" s="8">
        <v>3579.4</v>
      </c>
      <c r="V594" s="8"/>
      <c r="W594" s="8"/>
      <c r="X594" s="8"/>
      <c r="Y594" s="8"/>
      <c r="Z594" s="8">
        <v>72</v>
      </c>
      <c r="AA594" s="8"/>
      <c r="AB594" s="8"/>
      <c r="AC594" s="8"/>
      <c r="AD594" s="8"/>
      <c r="AE594" s="8">
        <v>3651.4</v>
      </c>
      <c r="AF594" s="18">
        <v>3651.13</v>
      </c>
      <c r="AG594" s="23">
        <f t="shared" si="9"/>
        <v>99.992605575943472</v>
      </c>
    </row>
    <row r="595" spans="1:33" ht="20.25" customHeight="1" x14ac:dyDescent="0.3">
      <c r="A595" s="7" t="s">
        <v>638</v>
      </c>
      <c r="B595" s="6" t="s">
        <v>639</v>
      </c>
      <c r="C595" s="6" t="s">
        <v>31</v>
      </c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7" t="s">
        <v>638</v>
      </c>
      <c r="U595" s="8">
        <v>18001.2</v>
      </c>
      <c r="V595" s="8"/>
      <c r="W595" s="8">
        <v>17325.8</v>
      </c>
      <c r="X595" s="8">
        <v>675.4</v>
      </c>
      <c r="Y595" s="8"/>
      <c r="Z595" s="8">
        <v>33469.4</v>
      </c>
      <c r="AA595" s="8"/>
      <c r="AB595" s="8">
        <v>26648.91</v>
      </c>
      <c r="AC595" s="8">
        <v>6806.32</v>
      </c>
      <c r="AD595" s="8"/>
      <c r="AE595" s="8">
        <v>51470.6</v>
      </c>
      <c r="AF595" s="16">
        <f>AF596+AF612+AF620+AF625</f>
        <v>38450.429999999993</v>
      </c>
      <c r="AG595" s="23">
        <f t="shared" si="9"/>
        <v>74.703675496302722</v>
      </c>
    </row>
    <row r="596" spans="1:33" ht="34.200000000000003" customHeight="1" x14ac:dyDescent="0.3">
      <c r="A596" s="7" t="s">
        <v>463</v>
      </c>
      <c r="B596" s="6" t="s">
        <v>639</v>
      </c>
      <c r="C596" s="6" t="s">
        <v>31</v>
      </c>
      <c r="D596" s="6" t="s">
        <v>464</v>
      </c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7" t="s">
        <v>463</v>
      </c>
      <c r="U596" s="8">
        <v>17200.2</v>
      </c>
      <c r="V596" s="8"/>
      <c r="W596" s="8">
        <v>17200.2</v>
      </c>
      <c r="X596" s="8"/>
      <c r="Y596" s="8"/>
      <c r="Z596" s="8">
        <v>10</v>
      </c>
      <c r="AA596" s="8"/>
      <c r="AB596" s="8">
        <v>10</v>
      </c>
      <c r="AC596" s="8"/>
      <c r="AD596" s="8"/>
      <c r="AE596" s="8">
        <v>17210.2</v>
      </c>
      <c r="AF596" s="16">
        <v>15290.84</v>
      </c>
      <c r="AG596" s="23">
        <f t="shared" si="9"/>
        <v>88.847543898385837</v>
      </c>
    </row>
    <row r="597" spans="1:33" ht="119.7" customHeight="1" x14ac:dyDescent="0.3">
      <c r="A597" s="7" t="s">
        <v>486</v>
      </c>
      <c r="B597" s="6" t="s">
        <v>639</v>
      </c>
      <c r="C597" s="6" t="s">
        <v>31</v>
      </c>
      <c r="D597" s="6" t="s">
        <v>487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7" t="s">
        <v>486</v>
      </c>
      <c r="U597" s="8">
        <v>9292.2000000000007</v>
      </c>
      <c r="V597" s="8"/>
      <c r="W597" s="8">
        <v>9292.2000000000007</v>
      </c>
      <c r="X597" s="8"/>
      <c r="Y597" s="8"/>
      <c r="Z597" s="8"/>
      <c r="AA597" s="8"/>
      <c r="AB597" s="8"/>
      <c r="AC597" s="8"/>
      <c r="AD597" s="8"/>
      <c r="AE597" s="8">
        <v>9292.2000000000007</v>
      </c>
      <c r="AF597" s="16">
        <v>7460.34</v>
      </c>
      <c r="AG597" s="23">
        <f t="shared" si="9"/>
        <v>80.286046361464443</v>
      </c>
    </row>
    <row r="598" spans="1:33" ht="85.5" customHeight="1" x14ac:dyDescent="0.3">
      <c r="A598" s="7" t="s">
        <v>476</v>
      </c>
      <c r="B598" s="6" t="s">
        <v>639</v>
      </c>
      <c r="C598" s="6" t="s">
        <v>31</v>
      </c>
      <c r="D598" s="6" t="s">
        <v>500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7" t="s">
        <v>476</v>
      </c>
      <c r="U598" s="8">
        <v>9292.2000000000007</v>
      </c>
      <c r="V598" s="8"/>
      <c r="W598" s="8">
        <v>9292.2000000000007</v>
      </c>
      <c r="X598" s="8"/>
      <c r="Y598" s="8"/>
      <c r="Z598" s="8"/>
      <c r="AA598" s="8"/>
      <c r="AB598" s="8"/>
      <c r="AC598" s="8"/>
      <c r="AD598" s="8"/>
      <c r="AE598" s="8">
        <v>9292.2000000000007</v>
      </c>
      <c r="AF598" s="16">
        <v>7460.34</v>
      </c>
      <c r="AG598" s="23">
        <f t="shared" si="9"/>
        <v>80.286046361464443</v>
      </c>
    </row>
    <row r="599" spans="1:33" ht="68.400000000000006" customHeight="1" x14ac:dyDescent="0.3">
      <c r="A599" s="7" t="s">
        <v>478</v>
      </c>
      <c r="B599" s="6" t="s">
        <v>639</v>
      </c>
      <c r="C599" s="6" t="s">
        <v>31</v>
      </c>
      <c r="D599" s="6" t="s">
        <v>501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7" t="s">
        <v>478</v>
      </c>
      <c r="U599" s="8">
        <v>9292.2000000000007</v>
      </c>
      <c r="V599" s="8"/>
      <c r="W599" s="8">
        <v>9292.2000000000007</v>
      </c>
      <c r="X599" s="8"/>
      <c r="Y599" s="8"/>
      <c r="Z599" s="8"/>
      <c r="AA599" s="8"/>
      <c r="AB599" s="8"/>
      <c r="AC599" s="8"/>
      <c r="AD599" s="8"/>
      <c r="AE599" s="8">
        <v>9292.2000000000007</v>
      </c>
      <c r="AF599" s="16">
        <v>7460.34</v>
      </c>
      <c r="AG599" s="23">
        <f t="shared" si="9"/>
        <v>80.286046361464443</v>
      </c>
    </row>
    <row r="600" spans="1:33" ht="68.400000000000006" customHeight="1" x14ac:dyDescent="0.3">
      <c r="A600" s="7" t="s">
        <v>125</v>
      </c>
      <c r="B600" s="6" t="s">
        <v>639</v>
      </c>
      <c r="C600" s="6" t="s">
        <v>31</v>
      </c>
      <c r="D600" s="6" t="s">
        <v>501</v>
      </c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 t="s">
        <v>126</v>
      </c>
      <c r="T600" s="7" t="s">
        <v>125</v>
      </c>
      <c r="U600" s="8">
        <v>9292.2000000000007</v>
      </c>
      <c r="V600" s="8"/>
      <c r="W600" s="8">
        <v>9292.2000000000007</v>
      </c>
      <c r="X600" s="8"/>
      <c r="Y600" s="8"/>
      <c r="Z600" s="8"/>
      <c r="AA600" s="8"/>
      <c r="AB600" s="8"/>
      <c r="AC600" s="8"/>
      <c r="AD600" s="8"/>
      <c r="AE600" s="8">
        <v>9292.2000000000007</v>
      </c>
      <c r="AF600" s="18">
        <v>7460.34</v>
      </c>
      <c r="AG600" s="23">
        <f t="shared" si="9"/>
        <v>80.286046361464443</v>
      </c>
    </row>
    <row r="601" spans="1:33" ht="51.45" customHeight="1" x14ac:dyDescent="0.3">
      <c r="A601" s="7" t="s">
        <v>586</v>
      </c>
      <c r="B601" s="6" t="s">
        <v>639</v>
      </c>
      <c r="C601" s="6" t="s">
        <v>31</v>
      </c>
      <c r="D601" s="6" t="s">
        <v>587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7" t="s">
        <v>586</v>
      </c>
      <c r="U601" s="8">
        <v>7908</v>
      </c>
      <c r="V601" s="8"/>
      <c r="W601" s="8">
        <v>7908</v>
      </c>
      <c r="X601" s="8"/>
      <c r="Y601" s="8"/>
      <c r="Z601" s="8">
        <v>10</v>
      </c>
      <c r="AA601" s="8"/>
      <c r="AB601" s="8">
        <v>10</v>
      </c>
      <c r="AC601" s="8"/>
      <c r="AD601" s="8"/>
      <c r="AE601" s="8">
        <v>7918</v>
      </c>
      <c r="AF601" s="16">
        <v>7830.5</v>
      </c>
      <c r="AG601" s="23">
        <f t="shared" si="9"/>
        <v>98.894922960343507</v>
      </c>
    </row>
    <row r="602" spans="1:33" ht="85.5" customHeight="1" x14ac:dyDescent="0.3">
      <c r="A602" s="7" t="s">
        <v>476</v>
      </c>
      <c r="B602" s="6" t="s">
        <v>639</v>
      </c>
      <c r="C602" s="6" t="s">
        <v>31</v>
      </c>
      <c r="D602" s="6" t="s">
        <v>597</v>
      </c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7" t="s">
        <v>476</v>
      </c>
      <c r="U602" s="8">
        <v>300</v>
      </c>
      <c r="V602" s="8"/>
      <c r="W602" s="8">
        <v>300</v>
      </c>
      <c r="X602" s="8"/>
      <c r="Y602" s="8"/>
      <c r="Z602" s="8"/>
      <c r="AA602" s="8"/>
      <c r="AB602" s="8"/>
      <c r="AC602" s="8"/>
      <c r="AD602" s="8"/>
      <c r="AE602" s="8">
        <v>300</v>
      </c>
      <c r="AF602" s="16">
        <v>212.5</v>
      </c>
      <c r="AG602" s="23">
        <f t="shared" si="9"/>
        <v>70.833333333333329</v>
      </c>
    </row>
    <row r="603" spans="1:33" ht="68.400000000000006" customHeight="1" x14ac:dyDescent="0.3">
      <c r="A603" s="7" t="s">
        <v>478</v>
      </c>
      <c r="B603" s="6" t="s">
        <v>639</v>
      </c>
      <c r="C603" s="6" t="s">
        <v>31</v>
      </c>
      <c r="D603" s="6" t="s">
        <v>598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7" t="s">
        <v>478</v>
      </c>
      <c r="U603" s="8">
        <v>300</v>
      </c>
      <c r="V603" s="8"/>
      <c r="W603" s="8">
        <v>300</v>
      </c>
      <c r="X603" s="8"/>
      <c r="Y603" s="8"/>
      <c r="Z603" s="8"/>
      <c r="AA603" s="8"/>
      <c r="AB603" s="8"/>
      <c r="AC603" s="8"/>
      <c r="AD603" s="8"/>
      <c r="AE603" s="8">
        <v>300</v>
      </c>
      <c r="AF603" s="16">
        <v>212.5</v>
      </c>
      <c r="AG603" s="23">
        <f t="shared" si="9"/>
        <v>70.833333333333329</v>
      </c>
    </row>
    <row r="604" spans="1:33" ht="68.400000000000006" customHeight="1" x14ac:dyDescent="0.3">
      <c r="A604" s="7" t="s">
        <v>125</v>
      </c>
      <c r="B604" s="6" t="s">
        <v>639</v>
      </c>
      <c r="C604" s="6" t="s">
        <v>31</v>
      </c>
      <c r="D604" s="6" t="s">
        <v>598</v>
      </c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 t="s">
        <v>126</v>
      </c>
      <c r="T604" s="7" t="s">
        <v>125</v>
      </c>
      <c r="U604" s="8">
        <v>300</v>
      </c>
      <c r="V604" s="8"/>
      <c r="W604" s="8">
        <v>300</v>
      </c>
      <c r="X604" s="8"/>
      <c r="Y604" s="8"/>
      <c r="Z604" s="8"/>
      <c r="AA604" s="8"/>
      <c r="AB604" s="8"/>
      <c r="AC604" s="8"/>
      <c r="AD604" s="8"/>
      <c r="AE604" s="8">
        <v>300</v>
      </c>
      <c r="AF604" s="18">
        <v>212.5</v>
      </c>
      <c r="AG604" s="23">
        <f t="shared" si="9"/>
        <v>70.833333333333329</v>
      </c>
    </row>
    <row r="605" spans="1:33" ht="188.1" customHeight="1" x14ac:dyDescent="0.3">
      <c r="A605" s="9" t="s">
        <v>640</v>
      </c>
      <c r="B605" s="6" t="s">
        <v>639</v>
      </c>
      <c r="C605" s="6" t="s">
        <v>31</v>
      </c>
      <c r="D605" s="6" t="s">
        <v>641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9" t="s">
        <v>640</v>
      </c>
      <c r="U605" s="8">
        <v>7608</v>
      </c>
      <c r="V605" s="8"/>
      <c r="W605" s="8">
        <v>7608</v>
      </c>
      <c r="X605" s="8"/>
      <c r="Y605" s="8"/>
      <c r="Z605" s="8"/>
      <c r="AA605" s="8"/>
      <c r="AB605" s="8"/>
      <c r="AC605" s="8"/>
      <c r="AD605" s="8"/>
      <c r="AE605" s="8">
        <v>7608</v>
      </c>
      <c r="AF605" s="16">
        <v>7608</v>
      </c>
      <c r="AG605" s="23">
        <f t="shared" si="9"/>
        <v>100</v>
      </c>
    </row>
    <row r="606" spans="1:33" ht="153.9" customHeight="1" x14ac:dyDescent="0.3">
      <c r="A606" s="7" t="s">
        <v>642</v>
      </c>
      <c r="B606" s="6" t="s">
        <v>639</v>
      </c>
      <c r="C606" s="6" t="s">
        <v>31</v>
      </c>
      <c r="D606" s="6" t="s">
        <v>643</v>
      </c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7" t="s">
        <v>642</v>
      </c>
      <c r="U606" s="8">
        <v>7608</v>
      </c>
      <c r="V606" s="8"/>
      <c r="W606" s="8">
        <v>7608</v>
      </c>
      <c r="X606" s="8"/>
      <c r="Y606" s="8"/>
      <c r="Z606" s="8"/>
      <c r="AA606" s="8"/>
      <c r="AB606" s="8"/>
      <c r="AC606" s="8"/>
      <c r="AD606" s="8"/>
      <c r="AE606" s="8">
        <v>7608</v>
      </c>
      <c r="AF606" s="16">
        <v>7608</v>
      </c>
      <c r="AG606" s="23">
        <f t="shared" si="9"/>
        <v>100</v>
      </c>
    </row>
    <row r="607" spans="1:33" ht="34.200000000000003" customHeight="1" x14ac:dyDescent="0.3">
      <c r="A607" s="7" t="s">
        <v>570</v>
      </c>
      <c r="B607" s="6" t="s">
        <v>639</v>
      </c>
      <c r="C607" s="6" t="s">
        <v>31</v>
      </c>
      <c r="D607" s="6" t="s">
        <v>643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 t="s">
        <v>571</v>
      </c>
      <c r="T607" s="7" t="s">
        <v>570</v>
      </c>
      <c r="U607" s="8">
        <v>2200</v>
      </c>
      <c r="V607" s="8"/>
      <c r="W607" s="8">
        <v>2200</v>
      </c>
      <c r="X607" s="8"/>
      <c r="Y607" s="8"/>
      <c r="Z607" s="8">
        <v>772.06</v>
      </c>
      <c r="AA607" s="8"/>
      <c r="AB607" s="8">
        <v>772.06</v>
      </c>
      <c r="AC607" s="8"/>
      <c r="AD607" s="8"/>
      <c r="AE607" s="8">
        <v>2972.06</v>
      </c>
      <c r="AF607" s="8">
        <v>2972.06</v>
      </c>
      <c r="AG607" s="23">
        <f t="shared" si="9"/>
        <v>100</v>
      </c>
    </row>
    <row r="608" spans="1:33" ht="68.400000000000006" customHeight="1" x14ac:dyDescent="0.3">
      <c r="A608" s="7" t="s">
        <v>125</v>
      </c>
      <c r="B608" s="6" t="s">
        <v>639</v>
      </c>
      <c r="C608" s="6" t="s">
        <v>31</v>
      </c>
      <c r="D608" s="6" t="s">
        <v>643</v>
      </c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 t="s">
        <v>126</v>
      </c>
      <c r="T608" s="7" t="s">
        <v>125</v>
      </c>
      <c r="U608" s="8">
        <v>5408</v>
      </c>
      <c r="V608" s="8"/>
      <c r="W608" s="8">
        <v>5408</v>
      </c>
      <c r="X608" s="8"/>
      <c r="Y608" s="8"/>
      <c r="Z608" s="8">
        <v>-772.06</v>
      </c>
      <c r="AA608" s="8"/>
      <c r="AB608" s="8">
        <v>-772.06</v>
      </c>
      <c r="AC608" s="8"/>
      <c r="AD608" s="8"/>
      <c r="AE608" s="8">
        <v>4635.9399999999996</v>
      </c>
      <c r="AF608" s="8">
        <v>4635.9399999999996</v>
      </c>
      <c r="AG608" s="23">
        <f t="shared" si="9"/>
        <v>100</v>
      </c>
    </row>
    <row r="609" spans="1:33" ht="85.5" customHeight="1" x14ac:dyDescent="0.3">
      <c r="A609" s="7" t="s">
        <v>644</v>
      </c>
      <c r="B609" s="6" t="s">
        <v>639</v>
      </c>
      <c r="C609" s="6" t="s">
        <v>31</v>
      </c>
      <c r="D609" s="6" t="s">
        <v>645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7" t="s">
        <v>644</v>
      </c>
      <c r="U609" s="8"/>
      <c r="V609" s="8"/>
      <c r="W609" s="8"/>
      <c r="X609" s="8"/>
      <c r="Y609" s="8"/>
      <c r="Z609" s="8">
        <v>10</v>
      </c>
      <c r="AA609" s="8"/>
      <c r="AB609" s="8">
        <v>10</v>
      </c>
      <c r="AC609" s="8"/>
      <c r="AD609" s="8"/>
      <c r="AE609" s="8">
        <v>10</v>
      </c>
      <c r="AF609" s="8">
        <v>10</v>
      </c>
      <c r="AG609" s="23">
        <f t="shared" si="9"/>
        <v>100</v>
      </c>
    </row>
    <row r="610" spans="1:33" ht="68.400000000000006" customHeight="1" x14ac:dyDescent="0.3">
      <c r="A610" s="7" t="s">
        <v>646</v>
      </c>
      <c r="B610" s="6" t="s">
        <v>639</v>
      </c>
      <c r="C610" s="6" t="s">
        <v>31</v>
      </c>
      <c r="D610" s="6" t="s">
        <v>647</v>
      </c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7" t="s">
        <v>646</v>
      </c>
      <c r="U610" s="8"/>
      <c r="V610" s="8"/>
      <c r="W610" s="8"/>
      <c r="X610" s="8"/>
      <c r="Y610" s="8"/>
      <c r="Z610" s="8">
        <v>10</v>
      </c>
      <c r="AA610" s="8"/>
      <c r="AB610" s="8">
        <v>10</v>
      </c>
      <c r="AC610" s="8"/>
      <c r="AD610" s="8"/>
      <c r="AE610" s="8">
        <v>10</v>
      </c>
      <c r="AF610" s="8">
        <v>10</v>
      </c>
      <c r="AG610" s="23">
        <f t="shared" si="9"/>
        <v>100</v>
      </c>
    </row>
    <row r="611" spans="1:33" ht="68.400000000000006" customHeight="1" x14ac:dyDescent="0.3">
      <c r="A611" s="7" t="s">
        <v>125</v>
      </c>
      <c r="B611" s="6" t="s">
        <v>639</v>
      </c>
      <c r="C611" s="6" t="s">
        <v>31</v>
      </c>
      <c r="D611" s="6" t="s">
        <v>647</v>
      </c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 t="s">
        <v>126</v>
      </c>
      <c r="T611" s="7" t="s">
        <v>125</v>
      </c>
      <c r="U611" s="8"/>
      <c r="V611" s="8"/>
      <c r="W611" s="8"/>
      <c r="X611" s="8"/>
      <c r="Y611" s="8"/>
      <c r="Z611" s="8">
        <v>10</v>
      </c>
      <c r="AA611" s="8"/>
      <c r="AB611" s="8">
        <v>10</v>
      </c>
      <c r="AC611" s="8"/>
      <c r="AD611" s="8"/>
      <c r="AE611" s="8">
        <v>10</v>
      </c>
      <c r="AF611" s="8">
        <v>10</v>
      </c>
      <c r="AG611" s="23">
        <f t="shared" si="9"/>
        <v>100</v>
      </c>
    </row>
    <row r="612" spans="1:33" ht="119.7" customHeight="1" x14ac:dyDescent="0.3">
      <c r="A612" s="7" t="s">
        <v>367</v>
      </c>
      <c r="B612" s="6" t="s">
        <v>639</v>
      </c>
      <c r="C612" s="6" t="s">
        <v>31</v>
      </c>
      <c r="D612" s="6" t="s">
        <v>368</v>
      </c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7" t="s">
        <v>367</v>
      </c>
      <c r="U612" s="8"/>
      <c r="V612" s="8"/>
      <c r="W612" s="8"/>
      <c r="X612" s="8"/>
      <c r="Y612" s="8"/>
      <c r="Z612" s="8">
        <v>29639.45</v>
      </c>
      <c r="AA612" s="8"/>
      <c r="AB612" s="8">
        <v>22218.97</v>
      </c>
      <c r="AC612" s="8">
        <v>7406.32</v>
      </c>
      <c r="AD612" s="8"/>
      <c r="AE612" s="8">
        <v>29639.45</v>
      </c>
      <c r="AF612" s="16">
        <v>20082.669999999998</v>
      </c>
      <c r="AG612" s="23">
        <f t="shared" si="9"/>
        <v>67.756554187071615</v>
      </c>
    </row>
    <row r="613" spans="1:33" ht="153.9" customHeight="1" x14ac:dyDescent="0.3">
      <c r="A613" s="7" t="s">
        <v>369</v>
      </c>
      <c r="B613" s="6" t="s">
        <v>639</v>
      </c>
      <c r="C613" s="6" t="s">
        <v>31</v>
      </c>
      <c r="D613" s="6" t="s">
        <v>370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7" t="s">
        <v>369</v>
      </c>
      <c r="U613" s="8"/>
      <c r="V613" s="8"/>
      <c r="W613" s="8"/>
      <c r="X613" s="8"/>
      <c r="Y613" s="8"/>
      <c r="Z613" s="8">
        <v>29639.45</v>
      </c>
      <c r="AA613" s="8"/>
      <c r="AB613" s="8">
        <v>22218.97</v>
      </c>
      <c r="AC613" s="8">
        <v>7406.32</v>
      </c>
      <c r="AD613" s="8"/>
      <c r="AE613" s="8">
        <v>29639.45</v>
      </c>
      <c r="AF613" s="16">
        <v>20082.669999999998</v>
      </c>
      <c r="AG613" s="23">
        <f t="shared" si="9"/>
        <v>67.756554187071615</v>
      </c>
    </row>
    <row r="614" spans="1:33" ht="102.6" customHeight="1" x14ac:dyDescent="0.3">
      <c r="A614" s="7" t="s">
        <v>371</v>
      </c>
      <c r="B614" s="6" t="s">
        <v>639</v>
      </c>
      <c r="C614" s="6" t="s">
        <v>31</v>
      </c>
      <c r="D614" s="6" t="s">
        <v>372</v>
      </c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7" t="s">
        <v>371</v>
      </c>
      <c r="U614" s="8"/>
      <c r="V614" s="8"/>
      <c r="W614" s="8"/>
      <c r="X614" s="8"/>
      <c r="Y614" s="8"/>
      <c r="Z614" s="8">
        <v>29625.29</v>
      </c>
      <c r="AA614" s="8"/>
      <c r="AB614" s="8">
        <v>22218.97</v>
      </c>
      <c r="AC614" s="8">
        <v>7406.32</v>
      </c>
      <c r="AD614" s="8"/>
      <c r="AE614" s="8">
        <v>29625.29</v>
      </c>
      <c r="AF614" s="16">
        <v>20070.669999999998</v>
      </c>
      <c r="AG614" s="23">
        <f t="shared" si="9"/>
        <v>67.748433854993479</v>
      </c>
    </row>
    <row r="615" spans="1:33" ht="68.400000000000006" customHeight="1" x14ac:dyDescent="0.3">
      <c r="A615" s="7" t="s">
        <v>373</v>
      </c>
      <c r="B615" s="6" t="s">
        <v>639</v>
      </c>
      <c r="C615" s="6" t="s">
        <v>31</v>
      </c>
      <c r="D615" s="6" t="s">
        <v>374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7" t="s">
        <v>373</v>
      </c>
      <c r="U615" s="8"/>
      <c r="V615" s="8"/>
      <c r="W615" s="8"/>
      <c r="X615" s="8"/>
      <c r="Y615" s="8"/>
      <c r="Z615" s="8">
        <v>29625.29</v>
      </c>
      <c r="AA615" s="8"/>
      <c r="AB615" s="8">
        <v>22218.97</v>
      </c>
      <c r="AC615" s="8">
        <v>7406.32</v>
      </c>
      <c r="AD615" s="8"/>
      <c r="AE615" s="8">
        <v>29625.29</v>
      </c>
      <c r="AF615" s="16">
        <v>20070.669999999998</v>
      </c>
      <c r="AG615" s="23">
        <f t="shared" si="9"/>
        <v>67.748433854993479</v>
      </c>
    </row>
    <row r="616" spans="1:33" ht="34.200000000000003" customHeight="1" x14ac:dyDescent="0.3">
      <c r="A616" s="7" t="s">
        <v>570</v>
      </c>
      <c r="B616" s="6" t="s">
        <v>639</v>
      </c>
      <c r="C616" s="6" t="s">
        <v>31</v>
      </c>
      <c r="D616" s="6" t="s">
        <v>374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 t="s">
        <v>571</v>
      </c>
      <c r="T616" s="7" t="s">
        <v>570</v>
      </c>
      <c r="U616" s="8"/>
      <c r="V616" s="8"/>
      <c r="W616" s="8"/>
      <c r="X616" s="8"/>
      <c r="Y616" s="8"/>
      <c r="Z616" s="8">
        <v>29625.29</v>
      </c>
      <c r="AA616" s="8"/>
      <c r="AB616" s="8">
        <v>22218.97</v>
      </c>
      <c r="AC616" s="8">
        <v>7406.32</v>
      </c>
      <c r="AD616" s="8"/>
      <c r="AE616" s="8">
        <v>29625.29</v>
      </c>
      <c r="AF616" s="18">
        <v>20070.669999999998</v>
      </c>
      <c r="AG616" s="23">
        <f t="shared" si="9"/>
        <v>67.748433854993479</v>
      </c>
    </row>
    <row r="617" spans="1:33" ht="121.5" customHeight="1" x14ac:dyDescent="0.3">
      <c r="A617" s="7" t="s">
        <v>648</v>
      </c>
      <c r="B617" s="6" t="s">
        <v>639</v>
      </c>
      <c r="C617" s="6" t="s">
        <v>31</v>
      </c>
      <c r="D617" s="6" t="s">
        <v>649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7" t="s">
        <v>648</v>
      </c>
      <c r="U617" s="8"/>
      <c r="V617" s="8"/>
      <c r="W617" s="8"/>
      <c r="X617" s="8"/>
      <c r="Y617" s="8"/>
      <c r="Z617" s="8">
        <v>14.16</v>
      </c>
      <c r="AA617" s="8"/>
      <c r="AB617" s="8"/>
      <c r="AC617" s="8"/>
      <c r="AD617" s="8"/>
      <c r="AE617" s="8">
        <v>14.16</v>
      </c>
      <c r="AF617" s="16">
        <v>12</v>
      </c>
      <c r="AG617" s="23">
        <f t="shared" si="9"/>
        <v>84.745762711864401</v>
      </c>
    </row>
    <row r="618" spans="1:33" ht="85.5" customHeight="1" x14ac:dyDescent="0.3">
      <c r="A618" s="7" t="s">
        <v>650</v>
      </c>
      <c r="B618" s="6" t="s">
        <v>639</v>
      </c>
      <c r="C618" s="6" t="s">
        <v>31</v>
      </c>
      <c r="D618" s="6" t="s">
        <v>651</v>
      </c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7" t="s">
        <v>650</v>
      </c>
      <c r="U618" s="8"/>
      <c r="V618" s="8"/>
      <c r="W618" s="8"/>
      <c r="X618" s="8"/>
      <c r="Y618" s="8"/>
      <c r="Z618" s="8">
        <v>14.16</v>
      </c>
      <c r="AA618" s="8"/>
      <c r="AB618" s="8"/>
      <c r="AC618" s="8"/>
      <c r="AD618" s="8"/>
      <c r="AE618" s="8">
        <v>14.16</v>
      </c>
      <c r="AF618" s="16">
        <v>12</v>
      </c>
      <c r="AG618" s="23">
        <f t="shared" si="9"/>
        <v>84.745762711864401</v>
      </c>
    </row>
    <row r="619" spans="1:33" ht="44.25" customHeight="1" x14ac:dyDescent="0.3">
      <c r="A619" s="7" t="s">
        <v>570</v>
      </c>
      <c r="B619" s="6" t="s">
        <v>639</v>
      </c>
      <c r="C619" s="6" t="s">
        <v>31</v>
      </c>
      <c r="D619" s="6" t="s">
        <v>651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 t="s">
        <v>571</v>
      </c>
      <c r="T619" s="7" t="s">
        <v>570</v>
      </c>
      <c r="U619" s="8"/>
      <c r="V619" s="8"/>
      <c r="W619" s="8"/>
      <c r="X619" s="8"/>
      <c r="Y619" s="8"/>
      <c r="Z619" s="8">
        <v>14.16</v>
      </c>
      <c r="AA619" s="8"/>
      <c r="AB619" s="8"/>
      <c r="AC619" s="8"/>
      <c r="AD619" s="8"/>
      <c r="AE619" s="8">
        <v>14.16</v>
      </c>
      <c r="AF619" s="18">
        <v>12</v>
      </c>
      <c r="AG619" s="23">
        <f t="shared" si="9"/>
        <v>84.745762711864401</v>
      </c>
    </row>
    <row r="620" spans="1:33" ht="51.45" customHeight="1" x14ac:dyDescent="0.3">
      <c r="A620" s="7" t="s">
        <v>533</v>
      </c>
      <c r="B620" s="6" t="s">
        <v>639</v>
      </c>
      <c r="C620" s="6" t="s">
        <v>31</v>
      </c>
      <c r="D620" s="6" t="s">
        <v>534</v>
      </c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7" t="s">
        <v>533</v>
      </c>
      <c r="U620" s="8">
        <v>600</v>
      </c>
      <c r="V620" s="8"/>
      <c r="W620" s="8"/>
      <c r="X620" s="8">
        <v>600</v>
      </c>
      <c r="Y620" s="8"/>
      <c r="Z620" s="8">
        <v>3819.95</v>
      </c>
      <c r="AA620" s="8"/>
      <c r="AB620" s="8">
        <v>4419.95</v>
      </c>
      <c r="AC620" s="8">
        <v>-600</v>
      </c>
      <c r="AD620" s="8"/>
      <c r="AE620" s="8">
        <v>4419.95</v>
      </c>
      <c r="AF620" s="16">
        <v>2875.92</v>
      </c>
      <c r="AG620" s="23">
        <f t="shared" si="9"/>
        <v>65.066799398183235</v>
      </c>
    </row>
    <row r="621" spans="1:33" ht="34.200000000000003" customHeight="1" x14ac:dyDescent="0.3">
      <c r="A621" s="7" t="s">
        <v>652</v>
      </c>
      <c r="B621" s="6" t="s">
        <v>639</v>
      </c>
      <c r="C621" s="6" t="s">
        <v>31</v>
      </c>
      <c r="D621" s="6" t="s">
        <v>653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7" t="s">
        <v>652</v>
      </c>
      <c r="U621" s="8">
        <v>600</v>
      </c>
      <c r="V621" s="8"/>
      <c r="W621" s="8"/>
      <c r="X621" s="8">
        <v>600</v>
      </c>
      <c r="Y621" s="8"/>
      <c r="Z621" s="8">
        <v>3819.95</v>
      </c>
      <c r="AA621" s="8"/>
      <c r="AB621" s="8">
        <v>4419.95</v>
      </c>
      <c r="AC621" s="8">
        <v>-600</v>
      </c>
      <c r="AD621" s="8"/>
      <c r="AE621" s="8">
        <v>4419.95</v>
      </c>
      <c r="AF621" s="16">
        <v>2875.92</v>
      </c>
      <c r="AG621" s="23">
        <f t="shared" si="9"/>
        <v>65.066799398183235</v>
      </c>
    </row>
    <row r="622" spans="1:33" ht="51.45" customHeight="1" x14ac:dyDescent="0.3">
      <c r="A622" s="7" t="s">
        <v>654</v>
      </c>
      <c r="B622" s="6" t="s">
        <v>639</v>
      </c>
      <c r="C622" s="6" t="s">
        <v>31</v>
      </c>
      <c r="D622" s="6" t="s">
        <v>655</v>
      </c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7" t="s">
        <v>654</v>
      </c>
      <c r="U622" s="8">
        <v>600</v>
      </c>
      <c r="V622" s="8"/>
      <c r="W622" s="8"/>
      <c r="X622" s="8">
        <v>600</v>
      </c>
      <c r="Y622" s="8"/>
      <c r="Z622" s="8">
        <v>3819.95</v>
      </c>
      <c r="AA622" s="8"/>
      <c r="AB622" s="8">
        <v>4419.95</v>
      </c>
      <c r="AC622" s="8">
        <v>-600</v>
      </c>
      <c r="AD622" s="8"/>
      <c r="AE622" s="8">
        <v>4419.95</v>
      </c>
      <c r="AF622" s="16">
        <v>2875.92</v>
      </c>
      <c r="AG622" s="23">
        <f t="shared" si="9"/>
        <v>65.066799398183235</v>
      </c>
    </row>
    <row r="623" spans="1:33" ht="34.200000000000003" customHeight="1" x14ac:dyDescent="0.3">
      <c r="A623" s="7" t="s">
        <v>656</v>
      </c>
      <c r="B623" s="6" t="s">
        <v>639</v>
      </c>
      <c r="C623" s="6" t="s">
        <v>31</v>
      </c>
      <c r="D623" s="6" t="s">
        <v>657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7" t="s">
        <v>656</v>
      </c>
      <c r="U623" s="8"/>
      <c r="V623" s="8"/>
      <c r="W623" s="8"/>
      <c r="X623" s="8"/>
      <c r="Y623" s="8"/>
      <c r="Z623" s="8">
        <v>4419.95</v>
      </c>
      <c r="AA623" s="8"/>
      <c r="AB623" s="8">
        <v>4419.95</v>
      </c>
      <c r="AC623" s="8"/>
      <c r="AD623" s="8"/>
      <c r="AE623" s="8">
        <v>4419.95</v>
      </c>
      <c r="AF623" s="16">
        <v>2875.92</v>
      </c>
      <c r="AG623" s="23">
        <f t="shared" si="9"/>
        <v>65.066799398183235</v>
      </c>
    </row>
    <row r="624" spans="1:33" ht="43.5" customHeight="1" x14ac:dyDescent="0.3">
      <c r="A624" s="7" t="s">
        <v>570</v>
      </c>
      <c r="B624" s="6" t="s">
        <v>639</v>
      </c>
      <c r="C624" s="6" t="s">
        <v>31</v>
      </c>
      <c r="D624" s="6" t="s">
        <v>657</v>
      </c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 t="s">
        <v>571</v>
      </c>
      <c r="T624" s="7" t="s">
        <v>570</v>
      </c>
      <c r="U624" s="8"/>
      <c r="V624" s="8"/>
      <c r="W624" s="8"/>
      <c r="X624" s="8"/>
      <c r="Y624" s="8"/>
      <c r="Z624" s="8">
        <v>4419.95</v>
      </c>
      <c r="AA624" s="8"/>
      <c r="AB624" s="8">
        <v>4419.95</v>
      </c>
      <c r="AC624" s="8"/>
      <c r="AD624" s="8"/>
      <c r="AE624" s="8">
        <v>4419.95</v>
      </c>
      <c r="AF624" s="16">
        <v>2875.92</v>
      </c>
      <c r="AG624" s="23">
        <f t="shared" si="9"/>
        <v>65.066799398183235</v>
      </c>
    </row>
    <row r="625" spans="1:33" ht="51.45" customHeight="1" x14ac:dyDescent="0.3">
      <c r="A625" s="7" t="s">
        <v>81</v>
      </c>
      <c r="B625" s="6" t="s">
        <v>639</v>
      </c>
      <c r="C625" s="6" t="s">
        <v>31</v>
      </c>
      <c r="D625" s="6" t="s">
        <v>82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7" t="s">
        <v>81</v>
      </c>
      <c r="U625" s="8">
        <v>201</v>
      </c>
      <c r="V625" s="8"/>
      <c r="W625" s="8">
        <v>125.6</v>
      </c>
      <c r="X625" s="8">
        <v>75.400000000000006</v>
      </c>
      <c r="Y625" s="8"/>
      <c r="Z625" s="8"/>
      <c r="AA625" s="8"/>
      <c r="AB625" s="8"/>
      <c r="AC625" s="8"/>
      <c r="AD625" s="8"/>
      <c r="AE625" s="8">
        <v>201</v>
      </c>
      <c r="AF625" s="8">
        <v>201</v>
      </c>
      <c r="AG625" s="23">
        <f t="shared" si="9"/>
        <v>100.00000000000001</v>
      </c>
    </row>
    <row r="626" spans="1:33" ht="85.5" customHeight="1" x14ac:dyDescent="0.3">
      <c r="A626" s="7" t="s">
        <v>658</v>
      </c>
      <c r="B626" s="6" t="s">
        <v>639</v>
      </c>
      <c r="C626" s="6" t="s">
        <v>31</v>
      </c>
      <c r="D626" s="6" t="s">
        <v>659</v>
      </c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7" t="s">
        <v>658</v>
      </c>
      <c r="U626" s="8">
        <v>201</v>
      </c>
      <c r="V626" s="8"/>
      <c r="W626" s="8">
        <v>125.6</v>
      </c>
      <c r="X626" s="8">
        <v>75.400000000000006</v>
      </c>
      <c r="Y626" s="8"/>
      <c r="Z626" s="8"/>
      <c r="AA626" s="8"/>
      <c r="AB626" s="8"/>
      <c r="AC626" s="8"/>
      <c r="AD626" s="8"/>
      <c r="AE626" s="8">
        <v>201</v>
      </c>
      <c r="AF626" s="8">
        <v>201</v>
      </c>
      <c r="AG626" s="23">
        <f t="shared" si="9"/>
        <v>100.00000000000001</v>
      </c>
    </row>
    <row r="627" spans="1:33" ht="51.45" customHeight="1" x14ac:dyDescent="0.3">
      <c r="A627" s="7" t="s">
        <v>36</v>
      </c>
      <c r="B627" s="6" t="s">
        <v>639</v>
      </c>
      <c r="C627" s="6" t="s">
        <v>31</v>
      </c>
      <c r="D627" s="6" t="s">
        <v>659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 t="s">
        <v>37</v>
      </c>
      <c r="T627" s="7" t="s">
        <v>36</v>
      </c>
      <c r="U627" s="8">
        <v>201</v>
      </c>
      <c r="V627" s="8"/>
      <c r="W627" s="8">
        <v>125.6</v>
      </c>
      <c r="X627" s="8">
        <v>75.400000000000006</v>
      </c>
      <c r="Y627" s="8"/>
      <c r="Z627" s="8"/>
      <c r="AA627" s="8"/>
      <c r="AB627" s="8"/>
      <c r="AC627" s="8"/>
      <c r="AD627" s="8"/>
      <c r="AE627" s="8">
        <v>201</v>
      </c>
      <c r="AF627" s="8">
        <v>201</v>
      </c>
      <c r="AG627" s="23">
        <f t="shared" si="9"/>
        <v>100.00000000000001</v>
      </c>
    </row>
    <row r="628" spans="1:33" ht="17.100000000000001" customHeight="1" x14ac:dyDescent="0.3">
      <c r="A628" s="7" t="s">
        <v>660</v>
      </c>
      <c r="B628" s="6" t="s">
        <v>661</v>
      </c>
      <c r="C628" s="6" t="s">
        <v>40</v>
      </c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7" t="s">
        <v>660</v>
      </c>
      <c r="U628" s="8">
        <v>11462.64</v>
      </c>
      <c r="V628" s="8"/>
      <c r="W628" s="8">
        <v>11462.64</v>
      </c>
      <c r="X628" s="8"/>
      <c r="Y628" s="8"/>
      <c r="Z628" s="8"/>
      <c r="AA628" s="8"/>
      <c r="AB628" s="8"/>
      <c r="AC628" s="8"/>
      <c r="AD628" s="8"/>
      <c r="AE628" s="8">
        <v>11462.64</v>
      </c>
      <c r="AF628" s="16">
        <v>9461.7000000000007</v>
      </c>
      <c r="AG628" s="23">
        <f t="shared" si="9"/>
        <v>82.543811896735846</v>
      </c>
    </row>
    <row r="629" spans="1:33" ht="34.200000000000003" customHeight="1" x14ac:dyDescent="0.3">
      <c r="A629" s="7" t="s">
        <v>463</v>
      </c>
      <c r="B629" s="6" t="s">
        <v>661</v>
      </c>
      <c r="C629" s="6" t="s">
        <v>40</v>
      </c>
      <c r="D629" s="6" t="s">
        <v>464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7" t="s">
        <v>463</v>
      </c>
      <c r="U629" s="8">
        <v>3135.2</v>
      </c>
      <c r="V629" s="8"/>
      <c r="W629" s="8">
        <v>3135.2</v>
      </c>
      <c r="X629" s="8"/>
      <c r="Y629" s="8"/>
      <c r="Z629" s="8"/>
      <c r="AA629" s="8"/>
      <c r="AB629" s="8"/>
      <c r="AC629" s="8"/>
      <c r="AD629" s="8"/>
      <c r="AE629" s="8">
        <v>3135.2</v>
      </c>
      <c r="AF629" s="16">
        <v>1161.82</v>
      </c>
      <c r="AG629" s="23">
        <f t="shared" si="9"/>
        <v>37.057285021689211</v>
      </c>
    </row>
    <row r="630" spans="1:33" ht="34.200000000000003" customHeight="1" x14ac:dyDescent="0.3">
      <c r="A630" s="7" t="s">
        <v>465</v>
      </c>
      <c r="B630" s="6" t="s">
        <v>661</v>
      </c>
      <c r="C630" s="6" t="s">
        <v>40</v>
      </c>
      <c r="D630" s="6" t="s">
        <v>466</v>
      </c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7" t="s">
        <v>465</v>
      </c>
      <c r="U630" s="8">
        <v>3135.2</v>
      </c>
      <c r="V630" s="8"/>
      <c r="W630" s="8">
        <v>3135.2</v>
      </c>
      <c r="X630" s="8"/>
      <c r="Y630" s="8"/>
      <c r="Z630" s="8"/>
      <c r="AA630" s="8"/>
      <c r="AB630" s="8"/>
      <c r="AC630" s="8"/>
      <c r="AD630" s="8"/>
      <c r="AE630" s="8">
        <v>3135.2</v>
      </c>
      <c r="AF630" s="16">
        <v>1161.82</v>
      </c>
      <c r="AG630" s="23">
        <f t="shared" si="9"/>
        <v>37.057285021689211</v>
      </c>
    </row>
    <row r="631" spans="1:33" ht="85.5" customHeight="1" x14ac:dyDescent="0.3">
      <c r="A631" s="7" t="s">
        <v>476</v>
      </c>
      <c r="B631" s="6" t="s">
        <v>661</v>
      </c>
      <c r="C631" s="6" t="s">
        <v>40</v>
      </c>
      <c r="D631" s="6" t="s">
        <v>477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7" t="s">
        <v>476</v>
      </c>
      <c r="U631" s="8">
        <v>3135.2</v>
      </c>
      <c r="V631" s="8"/>
      <c r="W631" s="8">
        <v>3135.2</v>
      </c>
      <c r="X631" s="8"/>
      <c r="Y631" s="8"/>
      <c r="Z631" s="8"/>
      <c r="AA631" s="8"/>
      <c r="AB631" s="8"/>
      <c r="AC631" s="8"/>
      <c r="AD631" s="8"/>
      <c r="AE631" s="8">
        <v>3135.2</v>
      </c>
      <c r="AF631" s="19">
        <v>1161.82</v>
      </c>
      <c r="AG631" s="23">
        <f t="shared" si="9"/>
        <v>37.057285021689211</v>
      </c>
    </row>
    <row r="632" spans="1:33" ht="68.400000000000006" customHeight="1" x14ac:dyDescent="0.3">
      <c r="A632" s="7" t="s">
        <v>478</v>
      </c>
      <c r="B632" s="6" t="s">
        <v>661</v>
      </c>
      <c r="C632" s="6" t="s">
        <v>40</v>
      </c>
      <c r="D632" s="6" t="s">
        <v>479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7" t="s">
        <v>478</v>
      </c>
      <c r="U632" s="8">
        <v>3135.2</v>
      </c>
      <c r="V632" s="8"/>
      <c r="W632" s="8">
        <v>3135.2</v>
      </c>
      <c r="X632" s="8"/>
      <c r="Y632" s="8"/>
      <c r="Z632" s="8"/>
      <c r="AA632" s="8"/>
      <c r="AB632" s="8"/>
      <c r="AC632" s="8"/>
      <c r="AD632" s="8"/>
      <c r="AE632" s="8">
        <v>3135.2</v>
      </c>
      <c r="AF632" s="19">
        <v>1161.82</v>
      </c>
      <c r="AG632" s="23">
        <f t="shared" si="9"/>
        <v>37.057285021689211</v>
      </c>
    </row>
    <row r="633" spans="1:33" ht="42" customHeight="1" x14ac:dyDescent="0.3">
      <c r="A633" s="7" t="s">
        <v>570</v>
      </c>
      <c r="B633" s="6" t="s">
        <v>661</v>
      </c>
      <c r="C633" s="6" t="s">
        <v>40</v>
      </c>
      <c r="D633" s="6" t="s">
        <v>479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 t="s">
        <v>571</v>
      </c>
      <c r="T633" s="7" t="s">
        <v>570</v>
      </c>
      <c r="U633" s="8"/>
      <c r="V633" s="8"/>
      <c r="W633" s="8"/>
      <c r="X633" s="8"/>
      <c r="Y633" s="8"/>
      <c r="Z633" s="8">
        <v>65.430000000000007</v>
      </c>
      <c r="AA633" s="8"/>
      <c r="AB633" s="8">
        <v>65.430000000000007</v>
      </c>
      <c r="AC633" s="8"/>
      <c r="AD633" s="8"/>
      <c r="AE633" s="8">
        <v>65.430000000000007</v>
      </c>
      <c r="AF633" s="19">
        <v>27.06</v>
      </c>
      <c r="AG633" s="23">
        <f t="shared" si="9"/>
        <v>41.35717560751948</v>
      </c>
    </row>
    <row r="634" spans="1:33" ht="68.400000000000006" customHeight="1" x14ac:dyDescent="0.3">
      <c r="A634" s="7" t="s">
        <v>125</v>
      </c>
      <c r="B634" s="6" t="s">
        <v>661</v>
      </c>
      <c r="C634" s="6" t="s">
        <v>40</v>
      </c>
      <c r="D634" s="6" t="s">
        <v>479</v>
      </c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 t="s">
        <v>126</v>
      </c>
      <c r="T634" s="7" t="s">
        <v>125</v>
      </c>
      <c r="U634" s="8">
        <v>3135.2</v>
      </c>
      <c r="V634" s="8"/>
      <c r="W634" s="8">
        <v>3135.2</v>
      </c>
      <c r="X634" s="8"/>
      <c r="Y634" s="8"/>
      <c r="Z634" s="8">
        <v>-65.430000000000007</v>
      </c>
      <c r="AA634" s="8"/>
      <c r="AB634" s="8">
        <v>-65.430000000000007</v>
      </c>
      <c r="AC634" s="8"/>
      <c r="AD634" s="8"/>
      <c r="AE634" s="8">
        <v>3069.78</v>
      </c>
      <c r="AF634" s="19">
        <v>1134.77</v>
      </c>
      <c r="AG634" s="23">
        <f t="shared" si="9"/>
        <v>36.965841200346603</v>
      </c>
    </row>
    <row r="635" spans="1:33" ht="106.5" customHeight="1" x14ac:dyDescent="0.3">
      <c r="A635" s="7" t="s">
        <v>367</v>
      </c>
      <c r="B635" s="6" t="s">
        <v>661</v>
      </c>
      <c r="C635" s="6" t="s">
        <v>40</v>
      </c>
      <c r="D635" s="6" t="s">
        <v>368</v>
      </c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7" t="s">
        <v>367</v>
      </c>
      <c r="U635" s="8">
        <v>8327.44</v>
      </c>
      <c r="V635" s="8"/>
      <c r="W635" s="8">
        <v>8327.44</v>
      </c>
      <c r="X635" s="8"/>
      <c r="Y635" s="8"/>
      <c r="Z635" s="8"/>
      <c r="AA635" s="8"/>
      <c r="AB635" s="8"/>
      <c r="AC635" s="8"/>
      <c r="AD635" s="8"/>
      <c r="AE635" s="8">
        <v>8327.44</v>
      </c>
      <c r="AF635" s="16">
        <v>8299.8799999999992</v>
      </c>
      <c r="AG635" s="23">
        <f t="shared" si="9"/>
        <v>99.669045949295338</v>
      </c>
    </row>
    <row r="636" spans="1:33" ht="197.25" customHeight="1" x14ac:dyDescent="0.3">
      <c r="A636" s="9" t="s">
        <v>377</v>
      </c>
      <c r="B636" s="6" t="s">
        <v>661</v>
      </c>
      <c r="C636" s="6" t="s">
        <v>40</v>
      </c>
      <c r="D636" s="6" t="s">
        <v>378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9" t="s">
        <v>377</v>
      </c>
      <c r="U636" s="8">
        <v>8327.44</v>
      </c>
      <c r="V636" s="8"/>
      <c r="W636" s="8">
        <v>8327.44</v>
      </c>
      <c r="X636" s="8"/>
      <c r="Y636" s="8"/>
      <c r="Z636" s="8"/>
      <c r="AA636" s="8"/>
      <c r="AB636" s="8"/>
      <c r="AC636" s="8"/>
      <c r="AD636" s="8"/>
      <c r="AE636" s="8">
        <v>8327.44</v>
      </c>
      <c r="AF636" s="16">
        <v>8299.8799999999992</v>
      </c>
      <c r="AG636" s="23">
        <f t="shared" si="9"/>
        <v>99.669045949295338</v>
      </c>
    </row>
    <row r="637" spans="1:33" ht="188.1" customHeight="1" x14ac:dyDescent="0.3">
      <c r="A637" s="9" t="s">
        <v>379</v>
      </c>
      <c r="B637" s="6" t="s">
        <v>661</v>
      </c>
      <c r="C637" s="6" t="s">
        <v>40</v>
      </c>
      <c r="D637" s="6" t="s">
        <v>380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9" t="s">
        <v>379</v>
      </c>
      <c r="U637" s="8">
        <v>8327.44</v>
      </c>
      <c r="V637" s="8"/>
      <c r="W637" s="8">
        <v>8327.44</v>
      </c>
      <c r="X637" s="8"/>
      <c r="Y637" s="8"/>
      <c r="Z637" s="8"/>
      <c r="AA637" s="8"/>
      <c r="AB637" s="8"/>
      <c r="AC637" s="8"/>
      <c r="AD637" s="8"/>
      <c r="AE637" s="8">
        <v>8327.44</v>
      </c>
      <c r="AF637" s="16">
        <v>8299.8799999999992</v>
      </c>
      <c r="AG637" s="23">
        <f t="shared" si="9"/>
        <v>99.669045949295338</v>
      </c>
    </row>
    <row r="638" spans="1:33" ht="188.1" customHeight="1" x14ac:dyDescent="0.3">
      <c r="A638" s="9" t="s">
        <v>662</v>
      </c>
      <c r="B638" s="6" t="s">
        <v>661</v>
      </c>
      <c r="C638" s="6" t="s">
        <v>40</v>
      </c>
      <c r="D638" s="6" t="s">
        <v>663</v>
      </c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9" t="s">
        <v>662</v>
      </c>
      <c r="U638" s="8">
        <v>8327.44</v>
      </c>
      <c r="V638" s="8"/>
      <c r="W638" s="8">
        <v>8327.44</v>
      </c>
      <c r="X638" s="8"/>
      <c r="Y638" s="8"/>
      <c r="Z638" s="8"/>
      <c r="AA638" s="8"/>
      <c r="AB638" s="8"/>
      <c r="AC638" s="8"/>
      <c r="AD638" s="8"/>
      <c r="AE638" s="8">
        <v>8327.44</v>
      </c>
      <c r="AF638" s="16">
        <v>8299.8799999999992</v>
      </c>
      <c r="AG638" s="23">
        <f t="shared" si="9"/>
        <v>99.669045949295338</v>
      </c>
    </row>
    <row r="639" spans="1:33" ht="51.45" customHeight="1" x14ac:dyDescent="0.3">
      <c r="A639" s="7" t="s">
        <v>375</v>
      </c>
      <c r="B639" s="6" t="s">
        <v>661</v>
      </c>
      <c r="C639" s="6" t="s">
        <v>40</v>
      </c>
      <c r="D639" s="6" t="s">
        <v>663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 t="s">
        <v>376</v>
      </c>
      <c r="T639" s="7" t="s">
        <v>375</v>
      </c>
      <c r="U639" s="8">
        <v>8327.44</v>
      </c>
      <c r="V639" s="8"/>
      <c r="W639" s="8">
        <v>8327.44</v>
      </c>
      <c r="X639" s="8"/>
      <c r="Y639" s="8"/>
      <c r="Z639" s="8"/>
      <c r="AA639" s="8"/>
      <c r="AB639" s="8"/>
      <c r="AC639" s="8"/>
      <c r="AD639" s="8"/>
      <c r="AE639" s="8">
        <v>8327.44</v>
      </c>
      <c r="AF639" s="18">
        <v>8299.8799999999992</v>
      </c>
      <c r="AG639" s="23">
        <f t="shared" si="9"/>
        <v>99.669045949295338</v>
      </c>
    </row>
    <row r="640" spans="1:33" ht="17.100000000000001" customHeight="1" x14ac:dyDescent="0.3">
      <c r="A640" s="7" t="s">
        <v>664</v>
      </c>
      <c r="B640" s="6" t="s">
        <v>665</v>
      </c>
      <c r="C640" s="6" t="s">
        <v>15</v>
      </c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7" t="s">
        <v>664</v>
      </c>
      <c r="U640" s="8">
        <v>8794.9599999999991</v>
      </c>
      <c r="V640" s="8"/>
      <c r="W640" s="8"/>
      <c r="X640" s="8">
        <v>780.96</v>
      </c>
      <c r="Y640" s="8"/>
      <c r="Z640" s="8">
        <v>1078.18</v>
      </c>
      <c r="AA640" s="8"/>
      <c r="AB640" s="8">
        <v>2342.88</v>
      </c>
      <c r="AC640" s="8"/>
      <c r="AD640" s="8"/>
      <c r="AE640" s="8">
        <v>9873.14</v>
      </c>
      <c r="AF640" s="17">
        <f>AF641+AF670</f>
        <v>9750.26</v>
      </c>
      <c r="AG640" s="23">
        <f t="shared" si="9"/>
        <v>98.755411145795577</v>
      </c>
    </row>
    <row r="641" spans="1:33" ht="17.100000000000001" customHeight="1" x14ac:dyDescent="0.3">
      <c r="A641" s="7" t="s">
        <v>666</v>
      </c>
      <c r="B641" s="6" t="s">
        <v>667</v>
      </c>
      <c r="C641" s="6" t="s">
        <v>277</v>
      </c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7" t="s">
        <v>666</v>
      </c>
      <c r="U641" s="8">
        <v>8014</v>
      </c>
      <c r="V641" s="8"/>
      <c r="W641" s="8"/>
      <c r="X641" s="8"/>
      <c r="Y641" s="8"/>
      <c r="Z641" s="8">
        <v>-1264.7</v>
      </c>
      <c r="AA641" s="8"/>
      <c r="AB641" s="8"/>
      <c r="AC641" s="8"/>
      <c r="AD641" s="8"/>
      <c r="AE641" s="8">
        <v>6749.3</v>
      </c>
      <c r="AF641" s="16">
        <v>6626.42</v>
      </c>
      <c r="AG641" s="23">
        <f t="shared" si="9"/>
        <v>98.179366749144364</v>
      </c>
    </row>
    <row r="642" spans="1:33" ht="68.400000000000006" customHeight="1" x14ac:dyDescent="0.3">
      <c r="A642" s="7" t="s">
        <v>668</v>
      </c>
      <c r="B642" s="6" t="s">
        <v>667</v>
      </c>
      <c r="C642" s="6" t="s">
        <v>277</v>
      </c>
      <c r="D642" s="6" t="s">
        <v>669</v>
      </c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7" t="s">
        <v>668</v>
      </c>
      <c r="U642" s="8">
        <v>8014</v>
      </c>
      <c r="V642" s="8"/>
      <c r="W642" s="8"/>
      <c r="X642" s="8"/>
      <c r="Y642" s="8"/>
      <c r="Z642" s="8">
        <v>-1264.7</v>
      </c>
      <c r="AA642" s="8"/>
      <c r="AB642" s="8"/>
      <c r="AC642" s="8"/>
      <c r="AD642" s="8"/>
      <c r="AE642" s="8">
        <v>6749.3</v>
      </c>
      <c r="AF642" s="16">
        <v>6626.42</v>
      </c>
      <c r="AG642" s="23">
        <f t="shared" si="9"/>
        <v>98.179366749144364</v>
      </c>
    </row>
    <row r="643" spans="1:33" ht="34.200000000000003" customHeight="1" x14ac:dyDescent="0.3">
      <c r="A643" s="7" t="s">
        <v>670</v>
      </c>
      <c r="B643" s="6" t="s">
        <v>667</v>
      </c>
      <c r="C643" s="6" t="s">
        <v>277</v>
      </c>
      <c r="D643" s="6" t="s">
        <v>671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7" t="s">
        <v>670</v>
      </c>
      <c r="U643" s="8">
        <v>7294</v>
      </c>
      <c r="V643" s="8"/>
      <c r="W643" s="8"/>
      <c r="X643" s="8"/>
      <c r="Y643" s="8"/>
      <c r="Z643" s="8">
        <v>-1169.7</v>
      </c>
      <c r="AA643" s="8"/>
      <c r="AB643" s="8"/>
      <c r="AC643" s="8"/>
      <c r="AD643" s="8"/>
      <c r="AE643" s="8">
        <v>6124.3</v>
      </c>
      <c r="AF643" s="16">
        <v>6044</v>
      </c>
      <c r="AG643" s="23">
        <f t="shared" si="9"/>
        <v>98.688829743807446</v>
      </c>
    </row>
    <row r="644" spans="1:33" ht="85.5" customHeight="1" x14ac:dyDescent="0.3">
      <c r="A644" s="7" t="s">
        <v>672</v>
      </c>
      <c r="B644" s="6" t="s">
        <v>667</v>
      </c>
      <c r="C644" s="6" t="s">
        <v>277</v>
      </c>
      <c r="D644" s="6" t="s">
        <v>673</v>
      </c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7" t="s">
        <v>672</v>
      </c>
      <c r="U644" s="8">
        <v>6614</v>
      </c>
      <c r="V644" s="8"/>
      <c r="W644" s="8"/>
      <c r="X644" s="8"/>
      <c r="Y644" s="8"/>
      <c r="Z644" s="8">
        <v>-1061.9000000000001</v>
      </c>
      <c r="AA644" s="8"/>
      <c r="AB644" s="8"/>
      <c r="AC644" s="8"/>
      <c r="AD644" s="8"/>
      <c r="AE644" s="8">
        <v>5552.1</v>
      </c>
      <c r="AF644" s="16">
        <v>5552.1</v>
      </c>
      <c r="AG644" s="23">
        <f t="shared" si="9"/>
        <v>100</v>
      </c>
    </row>
    <row r="645" spans="1:33" ht="68.400000000000006" customHeight="1" x14ac:dyDescent="0.3">
      <c r="A645" s="7" t="s">
        <v>189</v>
      </c>
      <c r="B645" s="6" t="s">
        <v>667</v>
      </c>
      <c r="C645" s="6" t="s">
        <v>277</v>
      </c>
      <c r="D645" s="6" t="s">
        <v>674</v>
      </c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7" t="s">
        <v>189</v>
      </c>
      <c r="U645" s="8">
        <v>6614</v>
      </c>
      <c r="V645" s="8"/>
      <c r="W645" s="8"/>
      <c r="X645" s="8"/>
      <c r="Y645" s="8"/>
      <c r="Z645" s="8">
        <v>-1061.9000000000001</v>
      </c>
      <c r="AA645" s="8"/>
      <c r="AB645" s="8"/>
      <c r="AC645" s="8"/>
      <c r="AD645" s="8"/>
      <c r="AE645" s="8">
        <v>5552.1</v>
      </c>
      <c r="AF645" s="16">
        <v>5552.1</v>
      </c>
      <c r="AG645" s="23">
        <f t="shared" si="9"/>
        <v>100</v>
      </c>
    </row>
    <row r="646" spans="1:33" ht="68.400000000000006" customHeight="1" x14ac:dyDescent="0.3">
      <c r="A646" s="7" t="s">
        <v>125</v>
      </c>
      <c r="B646" s="6" t="s">
        <v>667</v>
      </c>
      <c r="C646" s="6" t="s">
        <v>277</v>
      </c>
      <c r="D646" s="6" t="s">
        <v>674</v>
      </c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 t="s">
        <v>126</v>
      </c>
      <c r="T646" s="7" t="s">
        <v>125</v>
      </c>
      <c r="U646" s="8">
        <v>6614</v>
      </c>
      <c r="V646" s="8"/>
      <c r="W646" s="8"/>
      <c r="X646" s="8"/>
      <c r="Y646" s="8"/>
      <c r="Z646" s="8">
        <v>-1061.9000000000001</v>
      </c>
      <c r="AA646" s="8"/>
      <c r="AB646" s="8"/>
      <c r="AC646" s="8"/>
      <c r="AD646" s="8"/>
      <c r="AE646" s="8">
        <v>5552.1</v>
      </c>
      <c r="AF646" s="18">
        <v>5552.1</v>
      </c>
      <c r="AG646" s="23">
        <f t="shared" si="9"/>
        <v>100</v>
      </c>
    </row>
    <row r="647" spans="1:33" ht="85.5" customHeight="1" x14ac:dyDescent="0.3">
      <c r="A647" s="7" t="s">
        <v>675</v>
      </c>
      <c r="B647" s="6" t="s">
        <v>667</v>
      </c>
      <c r="C647" s="6" t="s">
        <v>277</v>
      </c>
      <c r="D647" s="6" t="s">
        <v>676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7" t="s">
        <v>675</v>
      </c>
      <c r="U647" s="8">
        <v>600</v>
      </c>
      <c r="V647" s="8"/>
      <c r="W647" s="8"/>
      <c r="X647" s="8"/>
      <c r="Y647" s="8"/>
      <c r="Z647" s="8">
        <v>-246.5</v>
      </c>
      <c r="AA647" s="8"/>
      <c r="AB647" s="8"/>
      <c r="AC647" s="8"/>
      <c r="AD647" s="8"/>
      <c r="AE647" s="8">
        <v>353.5</v>
      </c>
      <c r="AF647" s="16">
        <v>273.2</v>
      </c>
      <c r="AG647" s="23">
        <f t="shared" si="9"/>
        <v>77.284299858557276</v>
      </c>
    </row>
    <row r="648" spans="1:33" ht="85.5" customHeight="1" x14ac:dyDescent="0.3">
      <c r="A648" s="7" t="s">
        <v>677</v>
      </c>
      <c r="B648" s="6" t="s">
        <v>667</v>
      </c>
      <c r="C648" s="6" t="s">
        <v>277</v>
      </c>
      <c r="D648" s="6" t="s">
        <v>678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7" t="s">
        <v>677</v>
      </c>
      <c r="U648" s="8">
        <v>500</v>
      </c>
      <c r="V648" s="8"/>
      <c r="W648" s="8"/>
      <c r="X648" s="8"/>
      <c r="Y648" s="8"/>
      <c r="Z648" s="8">
        <v>-201.5</v>
      </c>
      <c r="AA648" s="8"/>
      <c r="AB648" s="8"/>
      <c r="AC648" s="8"/>
      <c r="AD648" s="8"/>
      <c r="AE648" s="8">
        <v>298.5</v>
      </c>
      <c r="AF648" s="16">
        <v>224.29</v>
      </c>
      <c r="AG648" s="23">
        <f t="shared" si="9"/>
        <v>75.139028475711896</v>
      </c>
    </row>
    <row r="649" spans="1:33" ht="68.400000000000006" customHeight="1" x14ac:dyDescent="0.3">
      <c r="A649" s="7" t="s">
        <v>125</v>
      </c>
      <c r="B649" s="6" t="s">
        <v>667</v>
      </c>
      <c r="C649" s="6" t="s">
        <v>277</v>
      </c>
      <c r="D649" s="6" t="s">
        <v>678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 t="s">
        <v>126</v>
      </c>
      <c r="T649" s="7" t="s">
        <v>125</v>
      </c>
      <c r="U649" s="8">
        <v>500</v>
      </c>
      <c r="V649" s="8"/>
      <c r="W649" s="8"/>
      <c r="X649" s="8"/>
      <c r="Y649" s="8"/>
      <c r="Z649" s="8">
        <v>-201.5</v>
      </c>
      <c r="AA649" s="8"/>
      <c r="AB649" s="8"/>
      <c r="AC649" s="8"/>
      <c r="AD649" s="8"/>
      <c r="AE649" s="8">
        <v>298.5</v>
      </c>
      <c r="AF649" s="18">
        <v>224.29</v>
      </c>
      <c r="AG649" s="23">
        <f t="shared" si="9"/>
        <v>75.139028475711896</v>
      </c>
    </row>
    <row r="650" spans="1:33" ht="119.7" customHeight="1" x14ac:dyDescent="0.3">
      <c r="A650" s="7" t="s">
        <v>679</v>
      </c>
      <c r="B650" s="6" t="s">
        <v>667</v>
      </c>
      <c r="C650" s="6" t="s">
        <v>277</v>
      </c>
      <c r="D650" s="6" t="s">
        <v>680</v>
      </c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7" t="s">
        <v>679</v>
      </c>
      <c r="U650" s="8">
        <v>100</v>
      </c>
      <c r="V650" s="8"/>
      <c r="W650" s="8"/>
      <c r="X650" s="8"/>
      <c r="Y650" s="8"/>
      <c r="Z650" s="8">
        <v>-45</v>
      </c>
      <c r="AA650" s="8"/>
      <c r="AB650" s="8"/>
      <c r="AC650" s="8"/>
      <c r="AD650" s="8"/>
      <c r="AE650" s="8">
        <v>55</v>
      </c>
      <c r="AF650" s="16">
        <v>48.91</v>
      </c>
      <c r="AG650" s="23">
        <f t="shared" si="9"/>
        <v>88.927272727272708</v>
      </c>
    </row>
    <row r="651" spans="1:33" ht="68.400000000000006" customHeight="1" x14ac:dyDescent="0.3">
      <c r="A651" s="7" t="s">
        <v>125</v>
      </c>
      <c r="B651" s="6" t="s">
        <v>667</v>
      </c>
      <c r="C651" s="6" t="s">
        <v>277</v>
      </c>
      <c r="D651" s="6" t="s">
        <v>680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 t="s">
        <v>126</v>
      </c>
      <c r="T651" s="7" t="s">
        <v>125</v>
      </c>
      <c r="U651" s="8">
        <v>100</v>
      </c>
      <c r="V651" s="8"/>
      <c r="W651" s="8"/>
      <c r="X651" s="8"/>
      <c r="Y651" s="8"/>
      <c r="Z651" s="8">
        <v>-45</v>
      </c>
      <c r="AA651" s="8"/>
      <c r="AB651" s="8"/>
      <c r="AC651" s="8"/>
      <c r="AD651" s="8"/>
      <c r="AE651" s="8">
        <v>55</v>
      </c>
      <c r="AF651" s="18">
        <v>48.91</v>
      </c>
      <c r="AG651" s="23">
        <f t="shared" si="9"/>
        <v>88.927272727272708</v>
      </c>
    </row>
    <row r="652" spans="1:33" ht="102.6" customHeight="1" x14ac:dyDescent="0.3">
      <c r="A652" s="7" t="s">
        <v>681</v>
      </c>
      <c r="B652" s="6" t="s">
        <v>667</v>
      </c>
      <c r="C652" s="6" t="s">
        <v>277</v>
      </c>
      <c r="D652" s="6" t="s">
        <v>682</v>
      </c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7" t="s">
        <v>681</v>
      </c>
      <c r="U652" s="8">
        <v>80</v>
      </c>
      <c r="V652" s="8"/>
      <c r="W652" s="8"/>
      <c r="X652" s="8"/>
      <c r="Y652" s="8"/>
      <c r="Z652" s="8">
        <v>138.69999999999999</v>
      </c>
      <c r="AA652" s="8"/>
      <c r="AB652" s="8"/>
      <c r="AC652" s="8"/>
      <c r="AD652" s="8"/>
      <c r="AE652" s="8">
        <v>218.7</v>
      </c>
      <c r="AF652" s="16">
        <v>218.7</v>
      </c>
      <c r="AG652" s="23">
        <f t="shared" si="9"/>
        <v>100</v>
      </c>
    </row>
    <row r="653" spans="1:33" ht="51.45" customHeight="1" x14ac:dyDescent="0.3">
      <c r="A653" s="7" t="s">
        <v>683</v>
      </c>
      <c r="B653" s="6" t="s">
        <v>667</v>
      </c>
      <c r="C653" s="6" t="s">
        <v>277</v>
      </c>
      <c r="D653" s="6" t="s">
        <v>684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7" t="s">
        <v>683</v>
      </c>
      <c r="U653" s="8">
        <v>80</v>
      </c>
      <c r="V653" s="8"/>
      <c r="W653" s="8"/>
      <c r="X653" s="8"/>
      <c r="Y653" s="8"/>
      <c r="Z653" s="8">
        <v>138.69999999999999</v>
      </c>
      <c r="AA653" s="8"/>
      <c r="AB653" s="8"/>
      <c r="AC653" s="8"/>
      <c r="AD653" s="8"/>
      <c r="AE653" s="8">
        <v>218.7</v>
      </c>
      <c r="AF653" s="16">
        <v>218.7</v>
      </c>
      <c r="AG653" s="23">
        <f t="shared" si="9"/>
        <v>100</v>
      </c>
    </row>
    <row r="654" spans="1:33" ht="68.400000000000006" customHeight="1" x14ac:dyDescent="0.3">
      <c r="A654" s="7" t="s">
        <v>125</v>
      </c>
      <c r="B654" s="6" t="s">
        <v>667</v>
      </c>
      <c r="C654" s="6" t="s">
        <v>277</v>
      </c>
      <c r="D654" s="6" t="s">
        <v>684</v>
      </c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 t="s">
        <v>126</v>
      </c>
      <c r="T654" s="7" t="s">
        <v>125</v>
      </c>
      <c r="U654" s="8">
        <v>80</v>
      </c>
      <c r="V654" s="8"/>
      <c r="W654" s="8"/>
      <c r="X654" s="8"/>
      <c r="Y654" s="8"/>
      <c r="Z654" s="8">
        <v>138.69999999999999</v>
      </c>
      <c r="AA654" s="8"/>
      <c r="AB654" s="8"/>
      <c r="AC654" s="8"/>
      <c r="AD654" s="8"/>
      <c r="AE654" s="8">
        <v>218.7</v>
      </c>
      <c r="AF654" s="18">
        <v>218.7</v>
      </c>
      <c r="AG654" s="23">
        <f t="shared" si="9"/>
        <v>100</v>
      </c>
    </row>
    <row r="655" spans="1:33" ht="51.45" customHeight="1" x14ac:dyDescent="0.3">
      <c r="A655" s="7" t="s">
        <v>685</v>
      </c>
      <c r="B655" s="6" t="s">
        <v>667</v>
      </c>
      <c r="C655" s="6" t="s">
        <v>277</v>
      </c>
      <c r="D655" s="6" t="s">
        <v>686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7" t="s">
        <v>685</v>
      </c>
      <c r="U655" s="8">
        <v>570</v>
      </c>
      <c r="V655" s="8"/>
      <c r="W655" s="8"/>
      <c r="X655" s="8"/>
      <c r="Y655" s="8"/>
      <c r="Z655" s="8">
        <v>-70</v>
      </c>
      <c r="AA655" s="8"/>
      <c r="AB655" s="8"/>
      <c r="AC655" s="8"/>
      <c r="AD655" s="8"/>
      <c r="AE655" s="8">
        <v>500</v>
      </c>
      <c r="AF655" s="16">
        <v>465.02</v>
      </c>
      <c r="AG655" s="23">
        <f t="shared" ref="AG655:AG676" si="10">AF655/AE655%</f>
        <v>93.003999999999991</v>
      </c>
    </row>
    <row r="656" spans="1:33" ht="119.7" customHeight="1" x14ac:dyDescent="0.3">
      <c r="A656" s="7" t="s">
        <v>687</v>
      </c>
      <c r="B656" s="6" t="s">
        <v>667</v>
      </c>
      <c r="C656" s="6" t="s">
        <v>277</v>
      </c>
      <c r="D656" s="6" t="s">
        <v>688</v>
      </c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7" t="s">
        <v>687</v>
      </c>
      <c r="U656" s="8">
        <v>500</v>
      </c>
      <c r="V656" s="8"/>
      <c r="W656" s="8"/>
      <c r="X656" s="8"/>
      <c r="Y656" s="8"/>
      <c r="Z656" s="8"/>
      <c r="AA656" s="8"/>
      <c r="AB656" s="8"/>
      <c r="AC656" s="8"/>
      <c r="AD656" s="8"/>
      <c r="AE656" s="8">
        <v>500</v>
      </c>
      <c r="AF656" s="16">
        <v>465.02</v>
      </c>
      <c r="AG656" s="23">
        <f t="shared" si="10"/>
        <v>93.003999999999991</v>
      </c>
    </row>
    <row r="657" spans="1:33" ht="65.25" customHeight="1" x14ac:dyDescent="0.3">
      <c r="A657" s="7" t="s">
        <v>689</v>
      </c>
      <c r="B657" s="6" t="s">
        <v>667</v>
      </c>
      <c r="C657" s="6" t="s">
        <v>277</v>
      </c>
      <c r="D657" s="6" t="s">
        <v>690</v>
      </c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7" t="s">
        <v>689</v>
      </c>
      <c r="U657" s="8">
        <v>450</v>
      </c>
      <c r="V657" s="8"/>
      <c r="W657" s="8"/>
      <c r="X657" s="8"/>
      <c r="Y657" s="8"/>
      <c r="Z657" s="8"/>
      <c r="AA657" s="8"/>
      <c r="AB657" s="8"/>
      <c r="AC657" s="8"/>
      <c r="AD657" s="8"/>
      <c r="AE657" s="8">
        <v>450</v>
      </c>
      <c r="AF657" s="16">
        <v>415.02</v>
      </c>
      <c r="AG657" s="23">
        <f t="shared" si="10"/>
        <v>92.226666666666659</v>
      </c>
    </row>
    <row r="658" spans="1:33" ht="68.400000000000006" customHeight="1" x14ac:dyDescent="0.3">
      <c r="A658" s="7" t="s">
        <v>125</v>
      </c>
      <c r="B658" s="6" t="s">
        <v>667</v>
      </c>
      <c r="C658" s="6" t="s">
        <v>277</v>
      </c>
      <c r="D658" s="6" t="s">
        <v>690</v>
      </c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 t="s">
        <v>126</v>
      </c>
      <c r="T658" s="7" t="s">
        <v>125</v>
      </c>
      <c r="U658" s="8">
        <v>450</v>
      </c>
      <c r="V658" s="8"/>
      <c r="W658" s="8"/>
      <c r="X658" s="8"/>
      <c r="Y658" s="8"/>
      <c r="Z658" s="8"/>
      <c r="AA658" s="8"/>
      <c r="AB658" s="8"/>
      <c r="AC658" s="8"/>
      <c r="AD658" s="8"/>
      <c r="AE658" s="8">
        <v>450</v>
      </c>
      <c r="AF658" s="18">
        <v>415.02</v>
      </c>
      <c r="AG658" s="23">
        <f t="shared" si="10"/>
        <v>92.226666666666659</v>
      </c>
    </row>
    <row r="659" spans="1:33" ht="68.400000000000006" customHeight="1" x14ac:dyDescent="0.3">
      <c r="A659" s="7" t="s">
        <v>691</v>
      </c>
      <c r="B659" s="6" t="s">
        <v>667</v>
      </c>
      <c r="C659" s="6" t="s">
        <v>277</v>
      </c>
      <c r="D659" s="6" t="s">
        <v>692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7" t="s">
        <v>691</v>
      </c>
      <c r="U659" s="8">
        <v>50</v>
      </c>
      <c r="V659" s="8"/>
      <c r="W659" s="8"/>
      <c r="X659" s="8"/>
      <c r="Y659" s="8"/>
      <c r="Z659" s="8"/>
      <c r="AA659" s="8"/>
      <c r="AB659" s="8"/>
      <c r="AC659" s="8"/>
      <c r="AD659" s="8"/>
      <c r="AE659" s="8">
        <v>50</v>
      </c>
      <c r="AF659" s="16">
        <v>50</v>
      </c>
      <c r="AG659" s="23">
        <f t="shared" si="10"/>
        <v>100</v>
      </c>
    </row>
    <row r="660" spans="1:33" ht="68.400000000000006" customHeight="1" x14ac:dyDescent="0.3">
      <c r="A660" s="7" t="s">
        <v>125</v>
      </c>
      <c r="B660" s="6" t="s">
        <v>667</v>
      </c>
      <c r="C660" s="6" t="s">
        <v>277</v>
      </c>
      <c r="D660" s="6" t="s">
        <v>692</v>
      </c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 t="s">
        <v>126</v>
      </c>
      <c r="T660" s="7" t="s">
        <v>125</v>
      </c>
      <c r="U660" s="8">
        <v>50</v>
      </c>
      <c r="V660" s="8"/>
      <c r="W660" s="8"/>
      <c r="X660" s="8"/>
      <c r="Y660" s="8"/>
      <c r="Z660" s="8"/>
      <c r="AA660" s="8"/>
      <c r="AB660" s="8"/>
      <c r="AC660" s="8"/>
      <c r="AD660" s="8"/>
      <c r="AE660" s="8">
        <v>50</v>
      </c>
      <c r="AF660" s="18">
        <v>50</v>
      </c>
      <c r="AG660" s="23">
        <f t="shared" si="10"/>
        <v>100</v>
      </c>
    </row>
    <row r="661" spans="1:33" ht="85.5" customHeight="1" x14ac:dyDescent="0.3">
      <c r="A661" s="7" t="s">
        <v>693</v>
      </c>
      <c r="B661" s="6" t="s">
        <v>667</v>
      </c>
      <c r="C661" s="6" t="s">
        <v>277</v>
      </c>
      <c r="D661" s="6" t="s">
        <v>694</v>
      </c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7" t="s">
        <v>693</v>
      </c>
      <c r="U661" s="8">
        <v>150</v>
      </c>
      <c r="V661" s="8"/>
      <c r="W661" s="8"/>
      <c r="X661" s="8"/>
      <c r="Y661" s="8"/>
      <c r="Z661" s="8">
        <v>-25</v>
      </c>
      <c r="AA661" s="8"/>
      <c r="AB661" s="8"/>
      <c r="AC661" s="8"/>
      <c r="AD661" s="8"/>
      <c r="AE661" s="8">
        <v>125</v>
      </c>
      <c r="AF661" s="16">
        <v>117.4</v>
      </c>
      <c r="AG661" s="23">
        <f t="shared" si="10"/>
        <v>93.92</v>
      </c>
    </row>
    <row r="662" spans="1:33" ht="68.400000000000006" customHeight="1" x14ac:dyDescent="0.3">
      <c r="A662" s="7" t="s">
        <v>695</v>
      </c>
      <c r="B662" s="6" t="s">
        <v>667</v>
      </c>
      <c r="C662" s="6" t="s">
        <v>277</v>
      </c>
      <c r="D662" s="6" t="s">
        <v>696</v>
      </c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7" t="s">
        <v>695</v>
      </c>
      <c r="U662" s="8">
        <v>105</v>
      </c>
      <c r="V662" s="8"/>
      <c r="W662" s="8"/>
      <c r="X662" s="8"/>
      <c r="Y662" s="8"/>
      <c r="Z662" s="8">
        <v>-15</v>
      </c>
      <c r="AA662" s="8"/>
      <c r="AB662" s="8"/>
      <c r="AC662" s="8"/>
      <c r="AD662" s="8"/>
      <c r="AE662" s="8">
        <v>90</v>
      </c>
      <c r="AF662" s="16">
        <v>90</v>
      </c>
      <c r="AG662" s="23">
        <f t="shared" si="10"/>
        <v>100</v>
      </c>
    </row>
    <row r="663" spans="1:33" ht="68.400000000000006" customHeight="1" x14ac:dyDescent="0.3">
      <c r="A663" s="7" t="s">
        <v>697</v>
      </c>
      <c r="B663" s="6" t="s">
        <v>667</v>
      </c>
      <c r="C663" s="6" t="s">
        <v>277</v>
      </c>
      <c r="D663" s="6" t="s">
        <v>698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7" t="s">
        <v>697</v>
      </c>
      <c r="U663" s="8">
        <v>50</v>
      </c>
      <c r="V663" s="8"/>
      <c r="W663" s="8"/>
      <c r="X663" s="8"/>
      <c r="Y663" s="8"/>
      <c r="Z663" s="8">
        <v>-15</v>
      </c>
      <c r="AA663" s="8"/>
      <c r="AB663" s="8"/>
      <c r="AC663" s="8"/>
      <c r="AD663" s="8"/>
      <c r="AE663" s="8">
        <v>35</v>
      </c>
      <c r="AF663" s="16">
        <v>35</v>
      </c>
      <c r="AG663" s="23">
        <f t="shared" si="10"/>
        <v>100</v>
      </c>
    </row>
    <row r="664" spans="1:33" ht="68.400000000000006" customHeight="1" x14ac:dyDescent="0.3">
      <c r="A664" s="7" t="s">
        <v>125</v>
      </c>
      <c r="B664" s="6" t="s">
        <v>667</v>
      </c>
      <c r="C664" s="6" t="s">
        <v>277</v>
      </c>
      <c r="D664" s="6" t="s">
        <v>698</v>
      </c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 t="s">
        <v>126</v>
      </c>
      <c r="T664" s="7" t="s">
        <v>125</v>
      </c>
      <c r="U664" s="8">
        <v>50</v>
      </c>
      <c r="V664" s="8"/>
      <c r="W664" s="8"/>
      <c r="X664" s="8"/>
      <c r="Y664" s="8"/>
      <c r="Z664" s="8">
        <v>-15</v>
      </c>
      <c r="AA664" s="8"/>
      <c r="AB664" s="8"/>
      <c r="AC664" s="8"/>
      <c r="AD664" s="8"/>
      <c r="AE664" s="8">
        <v>35</v>
      </c>
      <c r="AF664" s="18">
        <v>35</v>
      </c>
      <c r="AG664" s="23">
        <f t="shared" si="10"/>
        <v>100</v>
      </c>
    </row>
    <row r="665" spans="1:33" ht="68.400000000000006" customHeight="1" x14ac:dyDescent="0.3">
      <c r="A665" s="7" t="s">
        <v>699</v>
      </c>
      <c r="B665" s="6" t="s">
        <v>667</v>
      </c>
      <c r="C665" s="6" t="s">
        <v>277</v>
      </c>
      <c r="D665" s="6" t="s">
        <v>700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7" t="s">
        <v>699</v>
      </c>
      <c r="U665" s="8">
        <v>55</v>
      </c>
      <c r="V665" s="8"/>
      <c r="W665" s="8"/>
      <c r="X665" s="8"/>
      <c r="Y665" s="8"/>
      <c r="Z665" s="8"/>
      <c r="AA665" s="8"/>
      <c r="AB665" s="8"/>
      <c r="AC665" s="8"/>
      <c r="AD665" s="8"/>
      <c r="AE665" s="8">
        <v>55</v>
      </c>
      <c r="AF665" s="16">
        <v>55</v>
      </c>
      <c r="AG665" s="23">
        <f t="shared" si="10"/>
        <v>99.999999999999986</v>
      </c>
    </row>
    <row r="666" spans="1:33" ht="68.400000000000006" customHeight="1" x14ac:dyDescent="0.3">
      <c r="A666" s="7" t="s">
        <v>125</v>
      </c>
      <c r="B666" s="6" t="s">
        <v>667</v>
      </c>
      <c r="C666" s="6" t="s">
        <v>277</v>
      </c>
      <c r="D666" s="6" t="s">
        <v>700</v>
      </c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 t="s">
        <v>126</v>
      </c>
      <c r="T666" s="7" t="s">
        <v>125</v>
      </c>
      <c r="U666" s="8">
        <v>55</v>
      </c>
      <c r="V666" s="8"/>
      <c r="W666" s="8"/>
      <c r="X666" s="8"/>
      <c r="Y666" s="8"/>
      <c r="Z666" s="8"/>
      <c r="AA666" s="8"/>
      <c r="AB666" s="8"/>
      <c r="AC666" s="8"/>
      <c r="AD666" s="8"/>
      <c r="AE666" s="8">
        <v>55</v>
      </c>
      <c r="AF666" s="18">
        <v>55</v>
      </c>
      <c r="AG666" s="23">
        <f t="shared" si="10"/>
        <v>99.999999999999986</v>
      </c>
    </row>
    <row r="667" spans="1:33" ht="85.5" customHeight="1" x14ac:dyDescent="0.3">
      <c r="A667" s="7" t="s">
        <v>701</v>
      </c>
      <c r="B667" s="6" t="s">
        <v>667</v>
      </c>
      <c r="C667" s="6" t="s">
        <v>277</v>
      </c>
      <c r="D667" s="6" t="s">
        <v>702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7" t="s">
        <v>701</v>
      </c>
      <c r="U667" s="8">
        <v>45</v>
      </c>
      <c r="V667" s="8"/>
      <c r="W667" s="8"/>
      <c r="X667" s="8"/>
      <c r="Y667" s="8"/>
      <c r="Z667" s="8">
        <v>-10</v>
      </c>
      <c r="AA667" s="8"/>
      <c r="AB667" s="8"/>
      <c r="AC667" s="8"/>
      <c r="AD667" s="8"/>
      <c r="AE667" s="8">
        <v>35</v>
      </c>
      <c r="AF667" s="16">
        <v>27.4</v>
      </c>
      <c r="AG667" s="23">
        <f t="shared" si="10"/>
        <v>78.285714285714292</v>
      </c>
    </row>
    <row r="668" spans="1:33" ht="68.400000000000006" customHeight="1" x14ac:dyDescent="0.3">
      <c r="A668" s="7" t="s">
        <v>703</v>
      </c>
      <c r="B668" s="6" t="s">
        <v>667</v>
      </c>
      <c r="C668" s="6" t="s">
        <v>277</v>
      </c>
      <c r="D668" s="6" t="s">
        <v>704</v>
      </c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7" t="s">
        <v>703</v>
      </c>
      <c r="U668" s="8">
        <v>35</v>
      </c>
      <c r="V668" s="8"/>
      <c r="W668" s="8"/>
      <c r="X668" s="8"/>
      <c r="Y668" s="8"/>
      <c r="Z668" s="8"/>
      <c r="AA668" s="8"/>
      <c r="AB668" s="8"/>
      <c r="AC668" s="8"/>
      <c r="AD668" s="8"/>
      <c r="AE668" s="8">
        <v>35</v>
      </c>
      <c r="AF668" s="16">
        <v>27.4</v>
      </c>
      <c r="AG668" s="23">
        <f t="shared" si="10"/>
        <v>78.285714285714292</v>
      </c>
    </row>
    <row r="669" spans="1:33" ht="68.400000000000006" customHeight="1" x14ac:dyDescent="0.3">
      <c r="A669" s="7" t="s">
        <v>125</v>
      </c>
      <c r="B669" s="6" t="s">
        <v>667</v>
      </c>
      <c r="C669" s="6" t="s">
        <v>277</v>
      </c>
      <c r="D669" s="6" t="s">
        <v>704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 t="s">
        <v>126</v>
      </c>
      <c r="T669" s="7" t="s">
        <v>125</v>
      </c>
      <c r="U669" s="8">
        <v>35</v>
      </c>
      <c r="V669" s="8"/>
      <c r="W669" s="8"/>
      <c r="X669" s="8"/>
      <c r="Y669" s="8"/>
      <c r="Z669" s="8"/>
      <c r="AA669" s="8"/>
      <c r="AB669" s="8"/>
      <c r="AC669" s="8"/>
      <c r="AD669" s="8"/>
      <c r="AE669" s="8">
        <v>35</v>
      </c>
      <c r="AF669" s="18">
        <v>27.4</v>
      </c>
      <c r="AG669" s="23">
        <f t="shared" si="10"/>
        <v>78.285714285714292</v>
      </c>
    </row>
    <row r="670" spans="1:33" ht="17.100000000000001" customHeight="1" x14ac:dyDescent="0.3">
      <c r="A670" s="7" t="s">
        <v>705</v>
      </c>
      <c r="B670" s="6" t="s">
        <v>706</v>
      </c>
      <c r="C670" s="6" t="s">
        <v>18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7" t="s">
        <v>705</v>
      </c>
      <c r="U670" s="8">
        <v>780.96</v>
      </c>
      <c r="V670" s="8"/>
      <c r="W670" s="8"/>
      <c r="X670" s="8">
        <v>780.96</v>
      </c>
      <c r="Y670" s="8"/>
      <c r="Z670" s="8">
        <v>2342.88</v>
      </c>
      <c r="AA670" s="8"/>
      <c r="AB670" s="8">
        <v>2342.88</v>
      </c>
      <c r="AC670" s="8"/>
      <c r="AD670" s="8"/>
      <c r="AE670" s="8">
        <v>3123.84</v>
      </c>
      <c r="AF670" s="16">
        <v>3123.84</v>
      </c>
      <c r="AG670" s="23">
        <f t="shared" si="10"/>
        <v>100</v>
      </c>
    </row>
    <row r="671" spans="1:33" ht="68.400000000000006" customHeight="1" x14ac:dyDescent="0.3">
      <c r="A671" s="7" t="s">
        <v>668</v>
      </c>
      <c r="B671" s="6" t="s">
        <v>706</v>
      </c>
      <c r="C671" s="6" t="s">
        <v>18</v>
      </c>
      <c r="D671" s="6" t="s">
        <v>669</v>
      </c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7" t="s">
        <v>668</v>
      </c>
      <c r="U671" s="8">
        <v>780.96</v>
      </c>
      <c r="V671" s="8"/>
      <c r="W671" s="8"/>
      <c r="X671" s="8">
        <v>780.96</v>
      </c>
      <c r="Y671" s="8"/>
      <c r="Z671" s="8">
        <v>2342.88</v>
      </c>
      <c r="AA671" s="8"/>
      <c r="AB671" s="8">
        <v>2342.88</v>
      </c>
      <c r="AC671" s="8"/>
      <c r="AD671" s="8"/>
      <c r="AE671" s="8">
        <v>3123.84</v>
      </c>
      <c r="AF671" s="16">
        <v>3123.84</v>
      </c>
      <c r="AG671" s="23">
        <f t="shared" si="10"/>
        <v>100</v>
      </c>
    </row>
    <row r="672" spans="1:33" ht="48" customHeight="1" x14ac:dyDescent="0.3">
      <c r="A672" s="7" t="s">
        <v>670</v>
      </c>
      <c r="B672" s="6" t="s">
        <v>706</v>
      </c>
      <c r="C672" s="6" t="s">
        <v>18</v>
      </c>
      <c r="D672" s="6" t="s">
        <v>671</v>
      </c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7" t="s">
        <v>670</v>
      </c>
      <c r="U672" s="8">
        <v>780.96</v>
      </c>
      <c r="V672" s="8"/>
      <c r="W672" s="8"/>
      <c r="X672" s="8">
        <v>780.96</v>
      </c>
      <c r="Y672" s="8"/>
      <c r="Z672" s="8">
        <v>2342.88</v>
      </c>
      <c r="AA672" s="8"/>
      <c r="AB672" s="8">
        <v>2342.88</v>
      </c>
      <c r="AC672" s="8"/>
      <c r="AD672" s="8"/>
      <c r="AE672" s="8">
        <v>3123.84</v>
      </c>
      <c r="AF672" s="16">
        <v>3123.84</v>
      </c>
      <c r="AG672" s="23">
        <f t="shared" si="10"/>
        <v>100</v>
      </c>
    </row>
    <row r="673" spans="1:33" ht="102.6" customHeight="1" x14ac:dyDescent="0.3">
      <c r="A673" s="7" t="s">
        <v>681</v>
      </c>
      <c r="B673" s="6" t="s">
        <v>706</v>
      </c>
      <c r="C673" s="6" t="s">
        <v>18</v>
      </c>
      <c r="D673" s="6" t="s">
        <v>682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7" t="s">
        <v>681</v>
      </c>
      <c r="U673" s="8">
        <v>780.96</v>
      </c>
      <c r="V673" s="8"/>
      <c r="W673" s="8"/>
      <c r="X673" s="8">
        <v>780.96</v>
      </c>
      <c r="Y673" s="8"/>
      <c r="Z673" s="8">
        <v>2342.88</v>
      </c>
      <c r="AA673" s="8"/>
      <c r="AB673" s="8">
        <v>2342.88</v>
      </c>
      <c r="AC673" s="8"/>
      <c r="AD673" s="8"/>
      <c r="AE673" s="8">
        <v>3123.84</v>
      </c>
      <c r="AF673" s="16">
        <v>3123.84</v>
      </c>
      <c r="AG673" s="23">
        <f t="shared" si="10"/>
        <v>100</v>
      </c>
    </row>
    <row r="674" spans="1:33" ht="85.5" customHeight="1" x14ac:dyDescent="0.3">
      <c r="A674" s="7" t="s">
        <v>707</v>
      </c>
      <c r="B674" s="6" t="s">
        <v>706</v>
      </c>
      <c r="C674" s="6" t="s">
        <v>18</v>
      </c>
      <c r="D674" s="6" t="s">
        <v>708</v>
      </c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7" t="s">
        <v>707</v>
      </c>
      <c r="U674" s="8">
        <v>780.96</v>
      </c>
      <c r="V674" s="8"/>
      <c r="W674" s="8"/>
      <c r="X674" s="8">
        <v>780.96</v>
      </c>
      <c r="Y674" s="8"/>
      <c r="Z674" s="8">
        <v>2342.88</v>
      </c>
      <c r="AA674" s="8"/>
      <c r="AB674" s="8">
        <v>2342.88</v>
      </c>
      <c r="AC674" s="8"/>
      <c r="AD674" s="8"/>
      <c r="AE674" s="8">
        <v>3123.84</v>
      </c>
      <c r="AF674" s="16">
        <v>3123.84</v>
      </c>
      <c r="AG674" s="23">
        <f t="shared" si="10"/>
        <v>100</v>
      </c>
    </row>
    <row r="675" spans="1:33" ht="68.400000000000006" customHeight="1" x14ac:dyDescent="0.3">
      <c r="A675" s="7" t="s">
        <v>125</v>
      </c>
      <c r="B675" s="6" t="s">
        <v>706</v>
      </c>
      <c r="C675" s="6" t="s">
        <v>18</v>
      </c>
      <c r="D675" s="6" t="s">
        <v>708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 t="s">
        <v>126</v>
      </c>
      <c r="T675" s="7" t="s">
        <v>125</v>
      </c>
      <c r="U675" s="8">
        <v>780.96</v>
      </c>
      <c r="V675" s="8"/>
      <c r="W675" s="8"/>
      <c r="X675" s="8">
        <v>780.96</v>
      </c>
      <c r="Y675" s="8"/>
      <c r="Z675" s="8">
        <v>2342.88</v>
      </c>
      <c r="AA675" s="8"/>
      <c r="AB675" s="8">
        <v>2342.88</v>
      </c>
      <c r="AC675" s="8"/>
      <c r="AD675" s="8"/>
      <c r="AE675" s="8">
        <v>3123.84</v>
      </c>
      <c r="AF675" s="18">
        <v>3123.84</v>
      </c>
      <c r="AG675" s="23">
        <f t="shared" si="10"/>
        <v>100</v>
      </c>
    </row>
    <row r="676" spans="1:33" ht="23.2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2" t="s">
        <v>709</v>
      </c>
      <c r="U676" s="11">
        <v>687206.69</v>
      </c>
      <c r="V676" s="11">
        <v>29317.040000000001</v>
      </c>
      <c r="W676" s="11">
        <v>331865.12</v>
      </c>
      <c r="X676" s="11">
        <v>25786.75</v>
      </c>
      <c r="Y676" s="11"/>
      <c r="Z676" s="11">
        <v>150244.38</v>
      </c>
      <c r="AA676" s="11">
        <v>4612.03</v>
      </c>
      <c r="AB676" s="11">
        <v>124762.98</v>
      </c>
      <c r="AC676" s="11">
        <v>7962.19</v>
      </c>
      <c r="AD676" s="11"/>
      <c r="AE676" s="11">
        <v>837451.07</v>
      </c>
      <c r="AF676" s="22">
        <v>777798.78</v>
      </c>
      <c r="AG676" s="24">
        <f t="shared" si="10"/>
        <v>92.876922349624579</v>
      </c>
    </row>
    <row r="679" spans="1:33" ht="23.25" customHeight="1" x14ac:dyDescent="0.3">
      <c r="AF679" s="15"/>
    </row>
  </sheetData>
  <mergeCells count="20">
    <mergeCell ref="A10:A11"/>
    <mergeCell ref="T10:T11"/>
    <mergeCell ref="AE10:AE11"/>
    <mergeCell ref="Z10:Z11"/>
    <mergeCell ref="U10:U11"/>
    <mergeCell ref="Y10:Y11"/>
    <mergeCell ref="X10:X11"/>
    <mergeCell ref="B10:B11"/>
    <mergeCell ref="AA10:AA11"/>
    <mergeCell ref="AB10:AB11"/>
    <mergeCell ref="AC10:AC11"/>
    <mergeCell ref="AD10:AD11"/>
    <mergeCell ref="B7:AG7"/>
    <mergeCell ref="S10:S11"/>
    <mergeCell ref="D10:R11"/>
    <mergeCell ref="C10:C11"/>
    <mergeCell ref="W10:W11"/>
    <mergeCell ref="V10:V11"/>
    <mergeCell ref="AG10:AG11"/>
    <mergeCell ref="AF10:AF11"/>
  </mergeCells>
  <pageMargins left="0.39370078740157483" right="0.39370078740157483" top="0.59055118110236227" bottom="0.39370078740157483" header="0" footer="0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52"/>
  <sheetViews>
    <sheetView showGridLines="0" topLeftCell="A742" zoomScale="80" zoomScaleNormal="80" workbookViewId="0">
      <selection activeCell="I26" sqref="I26:I29"/>
    </sheetView>
  </sheetViews>
  <sheetFormatPr defaultColWidth="9.109375" defaultRowHeight="12.75" customHeight="1" outlineLevelRow="7" x14ac:dyDescent="0.25"/>
  <cols>
    <col min="1" max="1" width="8.109375" style="30" customWidth="1"/>
    <col min="2" max="2" width="10.33203125" style="30" customWidth="1"/>
    <col min="3" max="3" width="15.33203125" style="30" customWidth="1"/>
    <col min="4" max="4" width="10.33203125" style="30" customWidth="1"/>
    <col min="5" max="5" width="48.6640625" style="63" customWidth="1"/>
    <col min="6" max="7" width="15.44140625" style="30" customWidth="1"/>
    <col min="8" max="8" width="13.109375" style="30" customWidth="1"/>
    <col min="9" max="9" width="16.88671875" style="30" customWidth="1"/>
    <col min="10" max="16384" width="9.109375" style="30"/>
  </cols>
  <sheetData>
    <row r="1" spans="1:8" ht="15" customHeight="1" x14ac:dyDescent="0.25">
      <c r="A1" s="271"/>
      <c r="B1" s="271"/>
      <c r="C1" s="271"/>
      <c r="D1" s="271"/>
      <c r="E1" s="271"/>
      <c r="F1" s="29"/>
      <c r="G1" s="29"/>
      <c r="H1" s="28" t="s">
        <v>1249</v>
      </c>
    </row>
    <row r="2" spans="1:8" ht="13.8" x14ac:dyDescent="0.25">
      <c r="A2" s="31"/>
      <c r="B2" s="29"/>
      <c r="C2" s="29"/>
      <c r="D2" s="29"/>
      <c r="E2" s="32"/>
      <c r="F2" s="29"/>
      <c r="G2" s="29"/>
      <c r="H2" s="28" t="s">
        <v>714</v>
      </c>
    </row>
    <row r="3" spans="1:8" ht="13.8" x14ac:dyDescent="0.25">
      <c r="A3" s="33"/>
      <c r="B3" s="34"/>
      <c r="C3" s="34"/>
      <c r="D3" s="34"/>
      <c r="E3" s="35"/>
      <c r="F3" s="34"/>
      <c r="G3" s="34"/>
      <c r="H3" s="28" t="s">
        <v>715</v>
      </c>
    </row>
    <row r="4" spans="1:8" ht="15" customHeight="1" x14ac:dyDescent="0.25">
      <c r="A4" s="33"/>
      <c r="B4" s="34"/>
      <c r="C4" s="36"/>
      <c r="D4" s="36"/>
      <c r="E4" s="35"/>
      <c r="F4" s="34"/>
      <c r="G4" s="34"/>
      <c r="H4" s="28" t="s">
        <v>716</v>
      </c>
    </row>
    <row r="5" spans="1:8" ht="13.2" x14ac:dyDescent="0.25">
      <c r="A5" s="29"/>
      <c r="B5" s="29"/>
      <c r="C5" s="29"/>
      <c r="D5" s="29"/>
      <c r="E5" s="32"/>
      <c r="F5" s="29"/>
      <c r="G5" s="29"/>
    </row>
    <row r="6" spans="1:8" ht="13.2" x14ac:dyDescent="0.25">
      <c r="A6" s="269"/>
      <c r="B6" s="270"/>
      <c r="C6" s="270"/>
      <c r="D6" s="270"/>
      <c r="E6" s="270"/>
      <c r="F6" s="37"/>
      <c r="G6" s="37"/>
    </row>
    <row r="7" spans="1:8" ht="13.2" x14ac:dyDescent="0.25">
      <c r="A7" s="269"/>
      <c r="B7" s="270"/>
      <c r="C7" s="270"/>
      <c r="D7" s="270"/>
      <c r="E7" s="270"/>
    </row>
    <row r="8" spans="1:8" ht="42" customHeight="1" x14ac:dyDescent="0.3">
      <c r="A8" s="272" t="s">
        <v>718</v>
      </c>
      <c r="B8" s="272"/>
      <c r="C8" s="272"/>
      <c r="D8" s="272"/>
      <c r="E8" s="272"/>
      <c r="F8" s="273"/>
      <c r="G8" s="273"/>
      <c r="H8" s="273"/>
    </row>
    <row r="9" spans="1:8" ht="13.2" x14ac:dyDescent="0.25">
      <c r="A9" s="269"/>
      <c r="B9" s="270"/>
      <c r="C9" s="270"/>
      <c r="D9" s="270"/>
      <c r="E9" s="270"/>
    </row>
    <row r="10" spans="1:8" ht="13.2" x14ac:dyDescent="0.25">
      <c r="A10" s="269"/>
      <c r="B10" s="270"/>
      <c r="C10" s="270"/>
      <c r="D10" s="270"/>
      <c r="E10" s="270"/>
    </row>
    <row r="11" spans="1:8" ht="69.75" customHeight="1" x14ac:dyDescent="0.3">
      <c r="A11" s="38" t="s">
        <v>719</v>
      </c>
      <c r="B11" s="38" t="s">
        <v>720</v>
      </c>
      <c r="C11" s="38" t="s">
        <v>5</v>
      </c>
      <c r="D11" s="38" t="s">
        <v>6</v>
      </c>
      <c r="E11" s="38" t="s">
        <v>721</v>
      </c>
      <c r="F11" s="38" t="s">
        <v>717</v>
      </c>
      <c r="G11" s="38" t="s">
        <v>710</v>
      </c>
      <c r="H11" s="39" t="s">
        <v>711</v>
      </c>
    </row>
    <row r="12" spans="1:8" ht="18" customHeight="1" x14ac:dyDescent="0.3">
      <c r="A12" s="38" t="s">
        <v>722</v>
      </c>
      <c r="B12" s="38" t="s">
        <v>723</v>
      </c>
      <c r="C12" s="38" t="s">
        <v>724</v>
      </c>
      <c r="D12" s="38" t="s">
        <v>725</v>
      </c>
      <c r="E12" s="38" t="s">
        <v>726</v>
      </c>
      <c r="F12" s="38" t="s">
        <v>727</v>
      </c>
      <c r="G12" s="38" t="s">
        <v>728</v>
      </c>
      <c r="H12" s="39">
        <v>8</v>
      </c>
    </row>
    <row r="13" spans="1:8" ht="43.5" customHeight="1" x14ac:dyDescent="0.25">
      <c r="A13" s="40" t="s">
        <v>729</v>
      </c>
      <c r="B13" s="40"/>
      <c r="C13" s="40"/>
      <c r="D13" s="40"/>
      <c r="E13" s="41" t="s">
        <v>730</v>
      </c>
      <c r="F13" s="42">
        <v>242120.75</v>
      </c>
      <c r="G13" s="43">
        <v>219035.41</v>
      </c>
      <c r="H13" s="174">
        <f>(G13/F13)*100</f>
        <v>90.465360775563425</v>
      </c>
    </row>
    <row r="14" spans="1:8" ht="19.2" customHeight="1" outlineLevel="1" x14ac:dyDescent="0.25">
      <c r="A14" s="38" t="s">
        <v>729</v>
      </c>
      <c r="B14" s="38" t="s">
        <v>731</v>
      </c>
      <c r="C14" s="38"/>
      <c r="D14" s="38"/>
      <c r="E14" s="44" t="s">
        <v>13</v>
      </c>
      <c r="F14" s="45">
        <f>F15+F23+F54+F58+F62</f>
        <v>53622.270000000004</v>
      </c>
      <c r="G14" s="45">
        <f>G15+G23+G54+G58+G62</f>
        <v>49991.19</v>
      </c>
      <c r="H14" s="175">
        <f t="shared" ref="H14:H77" si="0">(G14/F14)*100</f>
        <v>93.228410509290256</v>
      </c>
    </row>
    <row r="15" spans="1:8" ht="51.6" customHeight="1" outlineLevel="2" x14ac:dyDescent="0.25">
      <c r="A15" s="38" t="s">
        <v>729</v>
      </c>
      <c r="B15" s="38" t="s">
        <v>732</v>
      </c>
      <c r="C15" s="38"/>
      <c r="D15" s="38"/>
      <c r="E15" s="46" t="s">
        <v>16</v>
      </c>
      <c r="F15" s="45">
        <v>2205.44</v>
      </c>
      <c r="G15" s="45">
        <v>2150.21</v>
      </c>
      <c r="H15" s="175">
        <f t="shared" si="0"/>
        <v>97.495737811955891</v>
      </c>
    </row>
    <row r="16" spans="1:8" ht="56.4" customHeight="1" outlineLevel="3" x14ac:dyDescent="0.25">
      <c r="A16" s="38" t="s">
        <v>729</v>
      </c>
      <c r="B16" s="38" t="s">
        <v>732</v>
      </c>
      <c r="C16" s="38" t="s">
        <v>733</v>
      </c>
      <c r="D16" s="38"/>
      <c r="E16" s="46" t="s">
        <v>19</v>
      </c>
      <c r="F16" s="45">
        <v>2205.44</v>
      </c>
      <c r="G16" s="45">
        <v>2150.21</v>
      </c>
      <c r="H16" s="175">
        <f t="shared" si="0"/>
        <v>97.495737811955891</v>
      </c>
    </row>
    <row r="17" spans="1:9" ht="51.75" customHeight="1" outlineLevel="4" x14ac:dyDescent="0.25">
      <c r="A17" s="38" t="s">
        <v>729</v>
      </c>
      <c r="B17" s="38" t="s">
        <v>732</v>
      </c>
      <c r="C17" s="38" t="s">
        <v>734</v>
      </c>
      <c r="D17" s="38"/>
      <c r="E17" s="46" t="s">
        <v>21</v>
      </c>
      <c r="F17" s="45">
        <v>1755.5</v>
      </c>
      <c r="G17" s="45">
        <v>1700.27</v>
      </c>
      <c r="H17" s="175">
        <f t="shared" si="0"/>
        <v>96.853887781258891</v>
      </c>
    </row>
    <row r="18" spans="1:9" ht="111.75" customHeight="1" outlineLevel="4" x14ac:dyDescent="0.25">
      <c r="A18" s="38" t="s">
        <v>729</v>
      </c>
      <c r="B18" s="38" t="s">
        <v>732</v>
      </c>
      <c r="C18" s="38" t="s">
        <v>734</v>
      </c>
      <c r="D18" s="38" t="s">
        <v>24</v>
      </c>
      <c r="E18" s="46" t="s">
        <v>23</v>
      </c>
      <c r="F18" s="45">
        <v>1755.5</v>
      </c>
      <c r="G18" s="45">
        <v>1700.27</v>
      </c>
      <c r="H18" s="175">
        <f t="shared" si="0"/>
        <v>96.853887781258891</v>
      </c>
    </row>
    <row r="19" spans="1:9" ht="75" customHeight="1" outlineLevel="4" x14ac:dyDescent="0.25">
      <c r="A19" s="38" t="s">
        <v>729</v>
      </c>
      <c r="B19" s="38" t="s">
        <v>732</v>
      </c>
      <c r="C19" s="38" t="s">
        <v>735</v>
      </c>
      <c r="D19" s="38"/>
      <c r="E19" s="46" t="s">
        <v>25</v>
      </c>
      <c r="F19" s="45">
        <v>305</v>
      </c>
      <c r="G19" s="45">
        <v>305</v>
      </c>
      <c r="H19" s="175">
        <f t="shared" si="0"/>
        <v>100</v>
      </c>
    </row>
    <row r="20" spans="1:9" ht="113.25" customHeight="1" outlineLevel="7" x14ac:dyDescent="0.25">
      <c r="A20" s="38" t="s">
        <v>729</v>
      </c>
      <c r="B20" s="38" t="s">
        <v>732</v>
      </c>
      <c r="C20" s="38" t="s">
        <v>735</v>
      </c>
      <c r="D20" s="38" t="s">
        <v>24</v>
      </c>
      <c r="E20" s="46" t="s">
        <v>23</v>
      </c>
      <c r="F20" s="45">
        <v>305</v>
      </c>
      <c r="G20" s="45">
        <v>305</v>
      </c>
      <c r="H20" s="175">
        <f t="shared" si="0"/>
        <v>100</v>
      </c>
    </row>
    <row r="21" spans="1:9" ht="47.25" customHeight="1" outlineLevel="4" x14ac:dyDescent="0.25">
      <c r="A21" s="38" t="s">
        <v>729</v>
      </c>
      <c r="B21" s="38" t="s">
        <v>732</v>
      </c>
      <c r="C21" s="38" t="s">
        <v>736</v>
      </c>
      <c r="D21" s="38"/>
      <c r="E21" s="46" t="s">
        <v>27</v>
      </c>
      <c r="F21" s="45">
        <v>144.94</v>
      </c>
      <c r="G21" s="45">
        <v>144.94</v>
      </c>
      <c r="H21" s="175">
        <f t="shared" si="0"/>
        <v>100</v>
      </c>
    </row>
    <row r="22" spans="1:9" ht="110.25" customHeight="1" outlineLevel="7" x14ac:dyDescent="0.25">
      <c r="A22" s="38" t="s">
        <v>729</v>
      </c>
      <c r="B22" s="38" t="s">
        <v>732</v>
      </c>
      <c r="C22" s="38" t="s">
        <v>736</v>
      </c>
      <c r="D22" s="38" t="s">
        <v>24</v>
      </c>
      <c r="E22" s="46" t="s">
        <v>23</v>
      </c>
      <c r="F22" s="45">
        <v>144.94</v>
      </c>
      <c r="G22" s="45">
        <v>144.94</v>
      </c>
      <c r="H22" s="175">
        <f t="shared" si="0"/>
        <v>100</v>
      </c>
    </row>
    <row r="23" spans="1:9" ht="80.25" customHeight="1" outlineLevel="2" x14ac:dyDescent="0.25">
      <c r="A23" s="38" t="s">
        <v>729</v>
      </c>
      <c r="B23" s="38" t="s">
        <v>737</v>
      </c>
      <c r="C23" s="38"/>
      <c r="D23" s="38"/>
      <c r="E23" s="46" t="s">
        <v>38</v>
      </c>
      <c r="F23" s="45">
        <v>36348.69</v>
      </c>
      <c r="G23" s="45">
        <v>35143.33</v>
      </c>
      <c r="H23" s="175">
        <f t="shared" si="0"/>
        <v>96.683896998763913</v>
      </c>
    </row>
    <row r="24" spans="1:9" ht="57.75" customHeight="1" outlineLevel="3" x14ac:dyDescent="0.25">
      <c r="A24" s="38" t="s">
        <v>729</v>
      </c>
      <c r="B24" s="38" t="s">
        <v>737</v>
      </c>
      <c r="C24" s="38" t="s">
        <v>733</v>
      </c>
      <c r="D24" s="38"/>
      <c r="E24" s="46" t="s">
        <v>19</v>
      </c>
      <c r="F24" s="45">
        <v>36348.69</v>
      </c>
      <c r="G24" s="45">
        <v>35143.33</v>
      </c>
      <c r="H24" s="175">
        <f t="shared" si="0"/>
        <v>96.683896998763913</v>
      </c>
    </row>
    <row r="25" spans="1:9" ht="34.5" customHeight="1" outlineLevel="4" x14ac:dyDescent="0.25">
      <c r="A25" s="38" t="s">
        <v>729</v>
      </c>
      <c r="B25" s="38" t="s">
        <v>737</v>
      </c>
      <c r="C25" s="38" t="s">
        <v>738</v>
      </c>
      <c r="D25" s="38"/>
      <c r="E25" s="46" t="s">
        <v>34</v>
      </c>
      <c r="F25" s="45">
        <v>33489.379999999997</v>
      </c>
      <c r="G25" s="45">
        <v>32317.72</v>
      </c>
      <c r="H25" s="175">
        <f t="shared" si="0"/>
        <v>96.501398353746779</v>
      </c>
    </row>
    <row r="26" spans="1:9" ht="109.5" customHeight="1" outlineLevel="7" x14ac:dyDescent="0.25">
      <c r="A26" s="38" t="s">
        <v>729</v>
      </c>
      <c r="B26" s="38" t="s">
        <v>737</v>
      </c>
      <c r="C26" s="38" t="s">
        <v>738</v>
      </c>
      <c r="D26" s="38" t="s">
        <v>24</v>
      </c>
      <c r="E26" s="46" t="s">
        <v>23</v>
      </c>
      <c r="F26" s="45">
        <v>27508.15</v>
      </c>
      <c r="G26" s="45">
        <v>26794.12</v>
      </c>
      <c r="H26" s="175">
        <f t="shared" si="0"/>
        <v>97.404296544842168</v>
      </c>
      <c r="I26" s="47"/>
    </row>
    <row r="27" spans="1:9" ht="63" customHeight="1" outlineLevel="7" x14ac:dyDescent="0.25">
      <c r="A27" s="38" t="s">
        <v>729</v>
      </c>
      <c r="B27" s="38" t="s">
        <v>737</v>
      </c>
      <c r="C27" s="38" t="s">
        <v>738</v>
      </c>
      <c r="D27" s="38" t="s">
        <v>37</v>
      </c>
      <c r="E27" s="46" t="s">
        <v>36</v>
      </c>
      <c r="F27" s="45">
        <v>5545.14</v>
      </c>
      <c r="G27" s="45">
        <v>5094.07</v>
      </c>
      <c r="H27" s="175">
        <f t="shared" si="0"/>
        <v>91.865489419563787</v>
      </c>
      <c r="I27" s="47"/>
    </row>
    <row r="28" spans="1:9" ht="36.75" customHeight="1" outlineLevel="7" x14ac:dyDescent="0.25">
      <c r="A28" s="38" t="s">
        <v>729</v>
      </c>
      <c r="B28" s="38" t="s">
        <v>737</v>
      </c>
      <c r="C28" s="38" t="s">
        <v>738</v>
      </c>
      <c r="D28" s="38" t="s">
        <v>42</v>
      </c>
      <c r="E28" s="46" t="s">
        <v>41</v>
      </c>
      <c r="F28" s="45">
        <v>436.09</v>
      </c>
      <c r="G28" s="45">
        <v>429.53</v>
      </c>
      <c r="H28" s="175">
        <f t="shared" si="0"/>
        <v>98.49572335985691</v>
      </c>
      <c r="I28" s="47"/>
    </row>
    <row r="29" spans="1:9" ht="110.25" customHeight="1" outlineLevel="4" x14ac:dyDescent="0.25">
      <c r="A29" s="38" t="s">
        <v>729</v>
      </c>
      <c r="B29" s="38" t="s">
        <v>737</v>
      </c>
      <c r="C29" s="38" t="s">
        <v>739</v>
      </c>
      <c r="D29" s="38"/>
      <c r="E29" s="46" t="s">
        <v>43</v>
      </c>
      <c r="F29" s="45">
        <v>13.84</v>
      </c>
      <c r="G29" s="45">
        <v>0</v>
      </c>
      <c r="H29" s="175">
        <f t="shared" si="0"/>
        <v>0</v>
      </c>
    </row>
    <row r="30" spans="1:9" ht="108" customHeight="1" outlineLevel="7" x14ac:dyDescent="0.25">
      <c r="A30" s="38" t="s">
        <v>729</v>
      </c>
      <c r="B30" s="38" t="s">
        <v>737</v>
      </c>
      <c r="C30" s="38" t="s">
        <v>739</v>
      </c>
      <c r="D30" s="38" t="s">
        <v>24</v>
      </c>
      <c r="E30" s="46" t="s">
        <v>23</v>
      </c>
      <c r="F30" s="45">
        <v>13.84</v>
      </c>
      <c r="G30" s="45">
        <v>0</v>
      </c>
      <c r="H30" s="175">
        <f t="shared" si="0"/>
        <v>0</v>
      </c>
    </row>
    <row r="31" spans="1:9" ht="78.75" customHeight="1" outlineLevel="4" x14ac:dyDescent="0.25">
      <c r="A31" s="38" t="s">
        <v>729</v>
      </c>
      <c r="B31" s="38" t="s">
        <v>737</v>
      </c>
      <c r="C31" s="38" t="s">
        <v>740</v>
      </c>
      <c r="D31" s="38"/>
      <c r="E31" s="46" t="s">
        <v>45</v>
      </c>
      <c r="F31" s="45">
        <v>436.8</v>
      </c>
      <c r="G31" s="45">
        <v>436.8</v>
      </c>
      <c r="H31" s="175">
        <f t="shared" si="0"/>
        <v>100</v>
      </c>
    </row>
    <row r="32" spans="1:9" ht="105" customHeight="1" outlineLevel="7" x14ac:dyDescent="0.25">
      <c r="A32" s="38" t="s">
        <v>729</v>
      </c>
      <c r="B32" s="38" t="s">
        <v>737</v>
      </c>
      <c r="C32" s="38" t="s">
        <v>740</v>
      </c>
      <c r="D32" s="38" t="s">
        <v>24</v>
      </c>
      <c r="E32" s="46" t="s">
        <v>23</v>
      </c>
      <c r="F32" s="48">
        <v>329.64</v>
      </c>
      <c r="G32" s="48">
        <v>329.64</v>
      </c>
      <c r="H32" s="175">
        <f t="shared" si="0"/>
        <v>100</v>
      </c>
    </row>
    <row r="33" spans="1:8" ht="66" customHeight="1" outlineLevel="7" x14ac:dyDescent="0.25">
      <c r="A33" s="38" t="s">
        <v>729</v>
      </c>
      <c r="B33" s="38" t="s">
        <v>737</v>
      </c>
      <c r="C33" s="38" t="s">
        <v>740</v>
      </c>
      <c r="D33" s="38" t="s">
        <v>37</v>
      </c>
      <c r="E33" s="46" t="s">
        <v>36</v>
      </c>
      <c r="F33" s="48">
        <v>107.16</v>
      </c>
      <c r="G33" s="48">
        <v>107.16</v>
      </c>
      <c r="H33" s="175">
        <f t="shared" si="0"/>
        <v>100</v>
      </c>
    </row>
    <row r="34" spans="1:8" ht="39" customHeight="1" outlineLevel="4" x14ac:dyDescent="0.25">
      <c r="A34" s="38" t="s">
        <v>729</v>
      </c>
      <c r="B34" s="38" t="s">
        <v>737</v>
      </c>
      <c r="C34" s="38" t="s">
        <v>741</v>
      </c>
      <c r="D34" s="38"/>
      <c r="E34" s="46" t="s">
        <v>47</v>
      </c>
      <c r="F34" s="45">
        <v>11.6</v>
      </c>
      <c r="G34" s="45">
        <v>11.6</v>
      </c>
      <c r="H34" s="175">
        <f t="shared" si="0"/>
        <v>100</v>
      </c>
    </row>
    <row r="35" spans="1:8" ht="60.75" customHeight="1" outlineLevel="7" x14ac:dyDescent="0.25">
      <c r="A35" s="38" t="s">
        <v>729</v>
      </c>
      <c r="B35" s="38" t="s">
        <v>737</v>
      </c>
      <c r="C35" s="38" t="s">
        <v>741</v>
      </c>
      <c r="D35" s="38" t="s">
        <v>37</v>
      </c>
      <c r="E35" s="46" t="s">
        <v>36</v>
      </c>
      <c r="F35" s="45">
        <v>11.6</v>
      </c>
      <c r="G35" s="45">
        <v>11.6</v>
      </c>
      <c r="H35" s="175">
        <f t="shared" si="0"/>
        <v>100</v>
      </c>
    </row>
    <row r="36" spans="1:8" ht="62.25" customHeight="1" outlineLevel="4" x14ac:dyDescent="0.25">
      <c r="A36" s="38" t="s">
        <v>729</v>
      </c>
      <c r="B36" s="38" t="s">
        <v>737</v>
      </c>
      <c r="C36" s="38" t="s">
        <v>742</v>
      </c>
      <c r="D36" s="38"/>
      <c r="E36" s="46" t="s">
        <v>49</v>
      </c>
      <c r="F36" s="45">
        <v>58.9</v>
      </c>
      <c r="G36" s="45">
        <v>58.9</v>
      </c>
      <c r="H36" s="175">
        <f t="shared" si="0"/>
        <v>100</v>
      </c>
    </row>
    <row r="37" spans="1:8" ht="113.25" customHeight="1" outlineLevel="7" x14ac:dyDescent="0.25">
      <c r="A37" s="38" t="s">
        <v>729</v>
      </c>
      <c r="B37" s="38" t="s">
        <v>737</v>
      </c>
      <c r="C37" s="38" t="s">
        <v>742</v>
      </c>
      <c r="D37" s="38" t="s">
        <v>24</v>
      </c>
      <c r="E37" s="46" t="s">
        <v>23</v>
      </c>
      <c r="F37" s="45">
        <v>54.15</v>
      </c>
      <c r="G37" s="45">
        <v>54.15</v>
      </c>
      <c r="H37" s="175">
        <f t="shared" si="0"/>
        <v>100</v>
      </c>
    </row>
    <row r="38" spans="1:8" ht="67.5" customHeight="1" outlineLevel="7" x14ac:dyDescent="0.25">
      <c r="A38" s="38" t="s">
        <v>729</v>
      </c>
      <c r="B38" s="38" t="s">
        <v>737</v>
      </c>
      <c r="C38" s="38" t="s">
        <v>742</v>
      </c>
      <c r="D38" s="38" t="s">
        <v>37</v>
      </c>
      <c r="E38" s="46" t="s">
        <v>36</v>
      </c>
      <c r="F38" s="45">
        <v>4.75</v>
      </c>
      <c r="G38" s="45">
        <v>4.75</v>
      </c>
      <c r="H38" s="175">
        <f t="shared" si="0"/>
        <v>100</v>
      </c>
    </row>
    <row r="39" spans="1:8" ht="65.25" customHeight="1" outlineLevel="4" x14ac:dyDescent="0.25">
      <c r="A39" s="38" t="s">
        <v>729</v>
      </c>
      <c r="B39" s="38" t="s">
        <v>737</v>
      </c>
      <c r="C39" s="38" t="s">
        <v>743</v>
      </c>
      <c r="D39" s="38"/>
      <c r="E39" s="46" t="s">
        <v>51</v>
      </c>
      <c r="F39" s="45">
        <v>1074.5999999999999</v>
      </c>
      <c r="G39" s="45">
        <v>1074.5999999999999</v>
      </c>
      <c r="H39" s="175">
        <f t="shared" si="0"/>
        <v>100</v>
      </c>
    </row>
    <row r="40" spans="1:8" ht="110.25" customHeight="1" outlineLevel="7" x14ac:dyDescent="0.25">
      <c r="A40" s="38" t="s">
        <v>729</v>
      </c>
      <c r="B40" s="38" t="s">
        <v>737</v>
      </c>
      <c r="C40" s="38" t="s">
        <v>743</v>
      </c>
      <c r="D40" s="38" t="s">
        <v>24</v>
      </c>
      <c r="E40" s="46" t="s">
        <v>23</v>
      </c>
      <c r="F40" s="45">
        <v>991.8</v>
      </c>
      <c r="G40" s="45">
        <v>991.8</v>
      </c>
      <c r="H40" s="175">
        <f t="shared" si="0"/>
        <v>100</v>
      </c>
    </row>
    <row r="41" spans="1:8" ht="70.5" customHeight="1" outlineLevel="7" x14ac:dyDescent="0.25">
      <c r="A41" s="38" t="s">
        <v>729</v>
      </c>
      <c r="B41" s="38" t="s">
        <v>737</v>
      </c>
      <c r="C41" s="38" t="s">
        <v>743</v>
      </c>
      <c r="D41" s="38" t="s">
        <v>37</v>
      </c>
      <c r="E41" s="46" t="s">
        <v>36</v>
      </c>
      <c r="F41" s="45">
        <v>82.8</v>
      </c>
      <c r="G41" s="45">
        <v>82.8</v>
      </c>
      <c r="H41" s="175">
        <f t="shared" si="0"/>
        <v>100</v>
      </c>
    </row>
    <row r="42" spans="1:8" ht="105.75" customHeight="1" outlineLevel="4" x14ac:dyDescent="0.25">
      <c r="A42" s="38" t="s">
        <v>729</v>
      </c>
      <c r="B42" s="38" t="s">
        <v>737</v>
      </c>
      <c r="C42" s="38" t="s">
        <v>744</v>
      </c>
      <c r="D42" s="38"/>
      <c r="E42" s="46" t="s">
        <v>53</v>
      </c>
      <c r="F42" s="45">
        <v>73.7</v>
      </c>
      <c r="G42" s="45">
        <v>73.7</v>
      </c>
      <c r="H42" s="175">
        <f t="shared" si="0"/>
        <v>100</v>
      </c>
    </row>
    <row r="43" spans="1:8" ht="109.5" customHeight="1" outlineLevel="7" x14ac:dyDescent="0.25">
      <c r="A43" s="38" t="s">
        <v>729</v>
      </c>
      <c r="B43" s="38" t="s">
        <v>737</v>
      </c>
      <c r="C43" s="38" t="s">
        <v>744</v>
      </c>
      <c r="D43" s="38" t="s">
        <v>24</v>
      </c>
      <c r="E43" s="46" t="s">
        <v>23</v>
      </c>
      <c r="F43" s="45">
        <v>73.7</v>
      </c>
      <c r="G43" s="45">
        <v>73.7</v>
      </c>
      <c r="H43" s="175">
        <f t="shared" si="0"/>
        <v>100</v>
      </c>
    </row>
    <row r="44" spans="1:8" ht="96.75" customHeight="1" outlineLevel="4" x14ac:dyDescent="0.25">
      <c r="A44" s="38" t="s">
        <v>729</v>
      </c>
      <c r="B44" s="38" t="s">
        <v>737</v>
      </c>
      <c r="C44" s="38" t="s">
        <v>745</v>
      </c>
      <c r="D44" s="38"/>
      <c r="E44" s="46" t="s">
        <v>55</v>
      </c>
      <c r="F44" s="45">
        <v>1.33</v>
      </c>
      <c r="G44" s="45">
        <v>0</v>
      </c>
      <c r="H44" s="175">
        <f t="shared" si="0"/>
        <v>0</v>
      </c>
    </row>
    <row r="45" spans="1:8" ht="120.75" customHeight="1" outlineLevel="7" x14ac:dyDescent="0.25">
      <c r="A45" s="38" t="s">
        <v>729</v>
      </c>
      <c r="B45" s="38" t="s">
        <v>737</v>
      </c>
      <c r="C45" s="38" t="s">
        <v>745</v>
      </c>
      <c r="D45" s="38" t="s">
        <v>24</v>
      </c>
      <c r="E45" s="46" t="s">
        <v>23</v>
      </c>
      <c r="F45" s="45">
        <v>1.33</v>
      </c>
      <c r="G45" s="45">
        <v>0</v>
      </c>
      <c r="H45" s="175">
        <f t="shared" si="0"/>
        <v>0</v>
      </c>
    </row>
    <row r="46" spans="1:8" ht="78" customHeight="1" outlineLevel="4" x14ac:dyDescent="0.25">
      <c r="A46" s="38" t="s">
        <v>729</v>
      </c>
      <c r="B46" s="38" t="s">
        <v>737</v>
      </c>
      <c r="C46" s="38" t="s">
        <v>746</v>
      </c>
      <c r="D46" s="38"/>
      <c r="E46" s="46" t="s">
        <v>57</v>
      </c>
      <c r="F46" s="45">
        <v>23.54</v>
      </c>
      <c r="G46" s="45">
        <v>5</v>
      </c>
      <c r="H46" s="175">
        <f t="shared" si="0"/>
        <v>21.240441801189466</v>
      </c>
    </row>
    <row r="47" spans="1:8" ht="106.5" customHeight="1" outlineLevel="7" x14ac:dyDescent="0.25">
      <c r="A47" s="38" t="s">
        <v>729</v>
      </c>
      <c r="B47" s="38" t="s">
        <v>737</v>
      </c>
      <c r="C47" s="38" t="s">
        <v>746</v>
      </c>
      <c r="D47" s="38" t="s">
        <v>24</v>
      </c>
      <c r="E47" s="46" t="s">
        <v>23</v>
      </c>
      <c r="F47" s="45">
        <v>18.54</v>
      </c>
      <c r="G47" s="45">
        <v>0</v>
      </c>
      <c r="H47" s="175">
        <f t="shared" si="0"/>
        <v>0</v>
      </c>
    </row>
    <row r="48" spans="1:8" ht="31.2" outlineLevel="7" x14ac:dyDescent="0.25">
      <c r="A48" s="38" t="s">
        <v>729</v>
      </c>
      <c r="B48" s="38" t="s">
        <v>737</v>
      </c>
      <c r="C48" s="38" t="s">
        <v>746</v>
      </c>
      <c r="D48" s="38" t="s">
        <v>37</v>
      </c>
      <c r="E48" s="46" t="s">
        <v>36</v>
      </c>
      <c r="F48" s="45">
        <v>5</v>
      </c>
      <c r="G48" s="45">
        <v>5</v>
      </c>
      <c r="H48" s="175">
        <f t="shared" si="0"/>
        <v>100</v>
      </c>
    </row>
    <row r="49" spans="1:8" ht="66" customHeight="1" outlineLevel="4" x14ac:dyDescent="0.25">
      <c r="A49" s="38" t="s">
        <v>729</v>
      </c>
      <c r="B49" s="38" t="s">
        <v>737</v>
      </c>
      <c r="C49" s="38" t="s">
        <v>747</v>
      </c>
      <c r="D49" s="38"/>
      <c r="E49" s="46" t="s">
        <v>59</v>
      </c>
      <c r="F49" s="45">
        <v>413.2</v>
      </c>
      <c r="G49" s="45">
        <v>413.2</v>
      </c>
      <c r="H49" s="175">
        <f t="shared" si="0"/>
        <v>100</v>
      </c>
    </row>
    <row r="50" spans="1:8" ht="117" customHeight="1" outlineLevel="7" x14ac:dyDescent="0.25">
      <c r="A50" s="38" t="s">
        <v>729</v>
      </c>
      <c r="B50" s="38" t="s">
        <v>737</v>
      </c>
      <c r="C50" s="38" t="s">
        <v>747</v>
      </c>
      <c r="D50" s="38" t="s">
        <v>24</v>
      </c>
      <c r="E50" s="46" t="s">
        <v>23</v>
      </c>
      <c r="F50" s="45">
        <v>400.67</v>
      </c>
      <c r="G50" s="45">
        <v>400.67</v>
      </c>
      <c r="H50" s="175">
        <f t="shared" si="0"/>
        <v>100</v>
      </c>
    </row>
    <row r="51" spans="1:8" ht="54" customHeight="1" outlineLevel="7" x14ac:dyDescent="0.25">
      <c r="A51" s="38" t="s">
        <v>729</v>
      </c>
      <c r="B51" s="38" t="s">
        <v>737</v>
      </c>
      <c r="C51" s="38" t="s">
        <v>747</v>
      </c>
      <c r="D51" s="38" t="s">
        <v>37</v>
      </c>
      <c r="E51" s="46" t="s">
        <v>36</v>
      </c>
      <c r="F51" s="45">
        <v>12.53</v>
      </c>
      <c r="G51" s="45">
        <v>12.53</v>
      </c>
      <c r="H51" s="175">
        <f t="shared" si="0"/>
        <v>100</v>
      </c>
    </row>
    <row r="52" spans="1:8" ht="49.5" customHeight="1" outlineLevel="4" x14ac:dyDescent="0.25">
      <c r="A52" s="38" t="s">
        <v>729</v>
      </c>
      <c r="B52" s="38" t="s">
        <v>737</v>
      </c>
      <c r="C52" s="38" t="s">
        <v>736</v>
      </c>
      <c r="D52" s="38"/>
      <c r="E52" s="46" t="s">
        <v>27</v>
      </c>
      <c r="F52" s="45">
        <v>751.81</v>
      </c>
      <c r="G52" s="45">
        <v>751.81</v>
      </c>
      <c r="H52" s="175">
        <f t="shared" si="0"/>
        <v>100</v>
      </c>
    </row>
    <row r="53" spans="1:8" ht="106.5" customHeight="1" outlineLevel="7" x14ac:dyDescent="0.25">
      <c r="A53" s="38" t="s">
        <v>729</v>
      </c>
      <c r="B53" s="38" t="s">
        <v>737</v>
      </c>
      <c r="C53" s="38" t="s">
        <v>736</v>
      </c>
      <c r="D53" s="38" t="s">
        <v>24</v>
      </c>
      <c r="E53" s="46" t="s">
        <v>23</v>
      </c>
      <c r="F53" s="45">
        <v>751.81</v>
      </c>
      <c r="G53" s="45">
        <v>751.81</v>
      </c>
      <c r="H53" s="175">
        <f t="shared" si="0"/>
        <v>100</v>
      </c>
    </row>
    <row r="54" spans="1:8" ht="35.25" customHeight="1" outlineLevel="2" x14ac:dyDescent="0.25">
      <c r="A54" s="38" t="s">
        <v>729</v>
      </c>
      <c r="B54" s="38" t="s">
        <v>748</v>
      </c>
      <c r="C54" s="38"/>
      <c r="D54" s="38"/>
      <c r="E54" s="46" t="s">
        <v>61</v>
      </c>
      <c r="F54" s="45">
        <v>5</v>
      </c>
      <c r="G54" s="45">
        <v>5</v>
      </c>
      <c r="H54" s="175">
        <f t="shared" si="0"/>
        <v>100</v>
      </c>
    </row>
    <row r="55" spans="1:8" ht="46.8" outlineLevel="3" x14ac:dyDescent="0.25">
      <c r="A55" s="38" t="s">
        <v>729</v>
      </c>
      <c r="B55" s="38" t="s">
        <v>748</v>
      </c>
      <c r="C55" s="38" t="s">
        <v>733</v>
      </c>
      <c r="D55" s="38"/>
      <c r="E55" s="46" t="s">
        <v>19</v>
      </c>
      <c r="F55" s="45">
        <v>5</v>
      </c>
      <c r="G55" s="45">
        <v>5</v>
      </c>
      <c r="H55" s="175">
        <f t="shared" si="0"/>
        <v>100</v>
      </c>
    </row>
    <row r="56" spans="1:8" ht="62.4" outlineLevel="4" x14ac:dyDescent="0.25">
      <c r="A56" s="38" t="s">
        <v>729</v>
      </c>
      <c r="B56" s="38" t="s">
        <v>748</v>
      </c>
      <c r="C56" s="38" t="s">
        <v>749</v>
      </c>
      <c r="D56" s="38"/>
      <c r="E56" s="46" t="s">
        <v>64</v>
      </c>
      <c r="F56" s="45">
        <v>5</v>
      </c>
      <c r="G56" s="45">
        <v>5</v>
      </c>
      <c r="H56" s="175">
        <f t="shared" si="0"/>
        <v>100</v>
      </c>
    </row>
    <row r="57" spans="1:8" ht="60" customHeight="1" outlineLevel="7" x14ac:dyDescent="0.25">
      <c r="A57" s="38" t="s">
        <v>729</v>
      </c>
      <c r="B57" s="38" t="s">
        <v>748</v>
      </c>
      <c r="C57" s="38" t="s">
        <v>749</v>
      </c>
      <c r="D57" s="38" t="s">
        <v>37</v>
      </c>
      <c r="E57" s="46" t="s">
        <v>36</v>
      </c>
      <c r="F57" s="45">
        <v>5</v>
      </c>
      <c r="G57" s="45">
        <v>5</v>
      </c>
      <c r="H57" s="175">
        <f t="shared" si="0"/>
        <v>100</v>
      </c>
    </row>
    <row r="58" spans="1:8" ht="43.95" customHeight="1" outlineLevel="2" x14ac:dyDescent="0.25">
      <c r="A58" s="38" t="s">
        <v>729</v>
      </c>
      <c r="B58" s="38" t="s">
        <v>750</v>
      </c>
      <c r="C58" s="38"/>
      <c r="D58" s="38"/>
      <c r="E58" s="46" t="s">
        <v>78</v>
      </c>
      <c r="F58" s="45">
        <v>350.9</v>
      </c>
      <c r="G58" s="45">
        <v>350.9</v>
      </c>
      <c r="H58" s="175">
        <f t="shared" si="0"/>
        <v>100</v>
      </c>
    </row>
    <row r="59" spans="1:8" ht="42" customHeight="1" outlineLevel="3" x14ac:dyDescent="0.25">
      <c r="A59" s="38" t="s">
        <v>729</v>
      </c>
      <c r="B59" s="38" t="s">
        <v>750</v>
      </c>
      <c r="C59" s="38" t="s">
        <v>751</v>
      </c>
      <c r="D59" s="38"/>
      <c r="E59" s="46" t="s">
        <v>81</v>
      </c>
      <c r="F59" s="45">
        <v>350.9</v>
      </c>
      <c r="G59" s="45">
        <v>350.9</v>
      </c>
      <c r="H59" s="175">
        <f t="shared" si="0"/>
        <v>100</v>
      </c>
    </row>
    <row r="60" spans="1:8" ht="47.25" customHeight="1" outlineLevel="4" x14ac:dyDescent="0.25">
      <c r="A60" s="38" t="s">
        <v>729</v>
      </c>
      <c r="B60" s="38" t="s">
        <v>750</v>
      </c>
      <c r="C60" s="38" t="s">
        <v>752</v>
      </c>
      <c r="D60" s="38"/>
      <c r="E60" s="46" t="s">
        <v>83</v>
      </c>
      <c r="F60" s="45">
        <v>350.9</v>
      </c>
      <c r="G60" s="45">
        <v>350.9</v>
      </c>
      <c r="H60" s="175">
        <f t="shared" si="0"/>
        <v>100</v>
      </c>
    </row>
    <row r="61" spans="1:8" ht="30" customHeight="1" outlineLevel="7" x14ac:dyDescent="0.25">
      <c r="A61" s="38" t="s">
        <v>729</v>
      </c>
      <c r="B61" s="38" t="s">
        <v>750</v>
      </c>
      <c r="C61" s="38" t="s">
        <v>752</v>
      </c>
      <c r="D61" s="38" t="s">
        <v>42</v>
      </c>
      <c r="E61" s="46" t="s">
        <v>41</v>
      </c>
      <c r="F61" s="45">
        <v>350.9</v>
      </c>
      <c r="G61" s="45">
        <v>350.9</v>
      </c>
      <c r="H61" s="175">
        <f t="shared" si="0"/>
        <v>100</v>
      </c>
    </row>
    <row r="62" spans="1:8" ht="33.75" customHeight="1" outlineLevel="2" x14ac:dyDescent="0.25">
      <c r="A62" s="38" t="s">
        <v>729</v>
      </c>
      <c r="B62" s="38" t="s">
        <v>753</v>
      </c>
      <c r="C62" s="38"/>
      <c r="D62" s="38"/>
      <c r="E62" s="46" t="s">
        <v>94</v>
      </c>
      <c r="F62" s="45">
        <v>14712.24</v>
      </c>
      <c r="G62" s="45">
        <v>12341.75</v>
      </c>
      <c r="H62" s="175">
        <f t="shared" si="0"/>
        <v>83.887633698199593</v>
      </c>
    </row>
    <row r="63" spans="1:8" ht="59.25" customHeight="1" outlineLevel="3" x14ac:dyDescent="0.25">
      <c r="A63" s="38" t="s">
        <v>729</v>
      </c>
      <c r="B63" s="38" t="s">
        <v>753</v>
      </c>
      <c r="C63" s="38" t="s">
        <v>754</v>
      </c>
      <c r="D63" s="38"/>
      <c r="E63" s="46" t="s">
        <v>97</v>
      </c>
      <c r="F63" s="45">
        <v>28.3</v>
      </c>
      <c r="G63" s="45">
        <v>26.9</v>
      </c>
      <c r="H63" s="175">
        <f t="shared" si="0"/>
        <v>95.053003533568898</v>
      </c>
    </row>
    <row r="64" spans="1:8" ht="42.75" customHeight="1" outlineLevel="4" x14ac:dyDescent="0.25">
      <c r="A64" s="38" t="s">
        <v>729</v>
      </c>
      <c r="B64" s="38" t="s">
        <v>753</v>
      </c>
      <c r="C64" s="38" t="s">
        <v>755</v>
      </c>
      <c r="D64" s="38"/>
      <c r="E64" s="46" t="s">
        <v>99</v>
      </c>
      <c r="F64" s="45">
        <v>28.3</v>
      </c>
      <c r="G64" s="45">
        <v>26.9</v>
      </c>
      <c r="H64" s="175">
        <f t="shared" si="0"/>
        <v>95.053003533568898</v>
      </c>
    </row>
    <row r="65" spans="1:8" ht="54" customHeight="1" outlineLevel="5" x14ac:dyDescent="0.25">
      <c r="A65" s="38" t="s">
        <v>729</v>
      </c>
      <c r="B65" s="38" t="s">
        <v>753</v>
      </c>
      <c r="C65" s="38" t="s">
        <v>756</v>
      </c>
      <c r="D65" s="38"/>
      <c r="E65" s="46" t="s">
        <v>101</v>
      </c>
      <c r="F65" s="45">
        <v>28.3</v>
      </c>
      <c r="G65" s="45">
        <v>26.9</v>
      </c>
      <c r="H65" s="175">
        <f t="shared" si="0"/>
        <v>95.053003533568898</v>
      </c>
    </row>
    <row r="66" spans="1:8" ht="30.75" customHeight="1" outlineLevel="6" x14ac:dyDescent="0.25">
      <c r="A66" s="38" t="s">
        <v>729</v>
      </c>
      <c r="B66" s="38" t="s">
        <v>753</v>
      </c>
      <c r="C66" s="38" t="s">
        <v>757</v>
      </c>
      <c r="D66" s="38"/>
      <c r="E66" s="46" t="s">
        <v>103</v>
      </c>
      <c r="F66" s="45">
        <v>28.3</v>
      </c>
      <c r="G66" s="45">
        <v>26.9</v>
      </c>
      <c r="H66" s="175">
        <f t="shared" si="0"/>
        <v>95.053003533568898</v>
      </c>
    </row>
    <row r="67" spans="1:8" ht="65.25" customHeight="1" outlineLevel="7" x14ac:dyDescent="0.25">
      <c r="A67" s="38" t="s">
        <v>729</v>
      </c>
      <c r="B67" s="38" t="s">
        <v>753</v>
      </c>
      <c r="C67" s="38" t="s">
        <v>757</v>
      </c>
      <c r="D67" s="38" t="s">
        <v>37</v>
      </c>
      <c r="E67" s="46" t="s">
        <v>36</v>
      </c>
      <c r="F67" s="45">
        <v>28.3</v>
      </c>
      <c r="G67" s="45">
        <v>26.9</v>
      </c>
      <c r="H67" s="175">
        <f t="shared" si="0"/>
        <v>95.053003533568898</v>
      </c>
    </row>
    <row r="68" spans="1:8" ht="72.75" customHeight="1" outlineLevel="3" x14ac:dyDescent="0.25">
      <c r="A68" s="38" t="s">
        <v>729</v>
      </c>
      <c r="B68" s="38" t="s">
        <v>753</v>
      </c>
      <c r="C68" s="38" t="s">
        <v>758</v>
      </c>
      <c r="D68" s="38"/>
      <c r="E68" s="46" t="s">
        <v>105</v>
      </c>
      <c r="F68" s="45">
        <v>2060.9299999999998</v>
      </c>
      <c r="G68" s="45">
        <v>1942.14</v>
      </c>
      <c r="H68" s="175">
        <f t="shared" si="0"/>
        <v>94.236097295880995</v>
      </c>
    </row>
    <row r="69" spans="1:8" ht="52.5" customHeight="1" outlineLevel="4" x14ac:dyDescent="0.25">
      <c r="A69" s="38" t="s">
        <v>729</v>
      </c>
      <c r="B69" s="38" t="s">
        <v>753</v>
      </c>
      <c r="C69" s="38" t="s">
        <v>759</v>
      </c>
      <c r="D69" s="38"/>
      <c r="E69" s="46" t="s">
        <v>107</v>
      </c>
      <c r="F69" s="45">
        <v>1363.64</v>
      </c>
      <c r="G69" s="45">
        <v>1286.77</v>
      </c>
      <c r="H69" s="175">
        <f t="shared" si="0"/>
        <v>94.362881698982122</v>
      </c>
    </row>
    <row r="70" spans="1:8" ht="42" customHeight="1" outlineLevel="5" x14ac:dyDescent="0.25">
      <c r="A70" s="38" t="s">
        <v>729</v>
      </c>
      <c r="B70" s="38" t="s">
        <v>753</v>
      </c>
      <c r="C70" s="38" t="s">
        <v>760</v>
      </c>
      <c r="D70" s="38"/>
      <c r="E70" s="46" t="s">
        <v>109</v>
      </c>
      <c r="F70" s="45">
        <v>536.64</v>
      </c>
      <c r="G70" s="45">
        <v>500.39</v>
      </c>
      <c r="H70" s="175">
        <f t="shared" si="0"/>
        <v>93.245005963029215</v>
      </c>
    </row>
    <row r="71" spans="1:8" ht="48.75" customHeight="1" outlineLevel="6" x14ac:dyDescent="0.25">
      <c r="A71" s="38" t="s">
        <v>729</v>
      </c>
      <c r="B71" s="38" t="s">
        <v>753</v>
      </c>
      <c r="C71" s="38" t="s">
        <v>761</v>
      </c>
      <c r="D71" s="38"/>
      <c r="E71" s="46" t="s">
        <v>111</v>
      </c>
      <c r="F71" s="45">
        <v>518.64</v>
      </c>
      <c r="G71" s="45">
        <v>482.39</v>
      </c>
      <c r="H71" s="175">
        <f t="shared" si="0"/>
        <v>93.010566095943233</v>
      </c>
    </row>
    <row r="72" spans="1:8" ht="31.2" outlineLevel="7" x14ac:dyDescent="0.25">
      <c r="A72" s="38" t="s">
        <v>729</v>
      </c>
      <c r="B72" s="38" t="s">
        <v>753</v>
      </c>
      <c r="C72" s="38" t="s">
        <v>761</v>
      </c>
      <c r="D72" s="38" t="s">
        <v>37</v>
      </c>
      <c r="E72" s="46" t="s">
        <v>36</v>
      </c>
      <c r="F72" s="45">
        <v>518.64</v>
      </c>
      <c r="G72" s="45">
        <v>482.39</v>
      </c>
      <c r="H72" s="175">
        <f t="shared" si="0"/>
        <v>93.010566095943233</v>
      </c>
    </row>
    <row r="73" spans="1:8" ht="41.25" customHeight="1" outlineLevel="6" x14ac:dyDescent="0.25">
      <c r="A73" s="38" t="s">
        <v>729</v>
      </c>
      <c r="B73" s="38" t="s">
        <v>753</v>
      </c>
      <c r="C73" s="38" t="s">
        <v>762</v>
      </c>
      <c r="D73" s="38"/>
      <c r="E73" s="46" t="s">
        <v>113</v>
      </c>
      <c r="F73" s="45">
        <v>18</v>
      </c>
      <c r="G73" s="45">
        <v>18</v>
      </c>
      <c r="H73" s="175">
        <f t="shared" si="0"/>
        <v>100</v>
      </c>
    </row>
    <row r="74" spans="1:8" ht="31.2" outlineLevel="7" x14ac:dyDescent="0.25">
      <c r="A74" s="38" t="s">
        <v>729</v>
      </c>
      <c r="B74" s="38" t="s">
        <v>753</v>
      </c>
      <c r="C74" s="38" t="s">
        <v>762</v>
      </c>
      <c r="D74" s="38" t="s">
        <v>37</v>
      </c>
      <c r="E74" s="46" t="s">
        <v>36</v>
      </c>
      <c r="F74" s="45">
        <v>18</v>
      </c>
      <c r="G74" s="45">
        <v>18</v>
      </c>
      <c r="H74" s="175">
        <f t="shared" si="0"/>
        <v>100</v>
      </c>
    </row>
    <row r="75" spans="1:8" ht="52.5" customHeight="1" outlineLevel="5" x14ac:dyDescent="0.25">
      <c r="A75" s="38" t="s">
        <v>729</v>
      </c>
      <c r="B75" s="38" t="s">
        <v>753</v>
      </c>
      <c r="C75" s="38" t="s">
        <v>763</v>
      </c>
      <c r="D75" s="38"/>
      <c r="E75" s="46" t="s">
        <v>115</v>
      </c>
      <c r="F75" s="45">
        <v>272</v>
      </c>
      <c r="G75" s="45">
        <v>259.52999999999997</v>
      </c>
      <c r="H75" s="175">
        <f t="shared" si="0"/>
        <v>95.41544117647058</v>
      </c>
    </row>
    <row r="76" spans="1:8" ht="60.75" customHeight="1" outlineLevel="6" x14ac:dyDescent="0.25">
      <c r="A76" s="38" t="s">
        <v>729</v>
      </c>
      <c r="B76" s="38" t="s">
        <v>753</v>
      </c>
      <c r="C76" s="38" t="s">
        <v>764</v>
      </c>
      <c r="D76" s="38"/>
      <c r="E76" s="46" t="s">
        <v>117</v>
      </c>
      <c r="F76" s="45">
        <v>251</v>
      </c>
      <c r="G76" s="45">
        <v>238.53</v>
      </c>
      <c r="H76" s="175">
        <f t="shared" si="0"/>
        <v>95.031872509960152</v>
      </c>
    </row>
    <row r="77" spans="1:8" ht="52.5" customHeight="1" outlineLevel="7" x14ac:dyDescent="0.25">
      <c r="A77" s="38" t="s">
        <v>729</v>
      </c>
      <c r="B77" s="38" t="s">
        <v>753</v>
      </c>
      <c r="C77" s="38" t="s">
        <v>764</v>
      </c>
      <c r="D77" s="38" t="s">
        <v>37</v>
      </c>
      <c r="E77" s="46" t="s">
        <v>36</v>
      </c>
      <c r="F77" s="45">
        <v>251</v>
      </c>
      <c r="G77" s="45">
        <v>238.53</v>
      </c>
      <c r="H77" s="175">
        <f t="shared" si="0"/>
        <v>95.031872509960152</v>
      </c>
    </row>
    <row r="78" spans="1:8" ht="41.25" customHeight="1" outlineLevel="6" x14ac:dyDescent="0.25">
      <c r="A78" s="38" t="s">
        <v>729</v>
      </c>
      <c r="B78" s="38" t="s">
        <v>753</v>
      </c>
      <c r="C78" s="38" t="s">
        <v>765</v>
      </c>
      <c r="D78" s="38"/>
      <c r="E78" s="46" t="s">
        <v>119</v>
      </c>
      <c r="F78" s="45">
        <v>21</v>
      </c>
      <c r="G78" s="45">
        <v>21</v>
      </c>
      <c r="H78" s="175">
        <f t="shared" ref="H78:H141" si="1">(G78/F78)*100</f>
        <v>100</v>
      </c>
    </row>
    <row r="79" spans="1:8" ht="53.25" customHeight="1" outlineLevel="7" x14ac:dyDescent="0.25">
      <c r="A79" s="38" t="s">
        <v>729</v>
      </c>
      <c r="B79" s="38" t="s">
        <v>753</v>
      </c>
      <c r="C79" s="38" t="s">
        <v>765</v>
      </c>
      <c r="D79" s="38" t="s">
        <v>37</v>
      </c>
      <c r="E79" s="46" t="s">
        <v>36</v>
      </c>
      <c r="F79" s="45">
        <v>21</v>
      </c>
      <c r="G79" s="45">
        <v>21</v>
      </c>
      <c r="H79" s="175">
        <f t="shared" si="1"/>
        <v>100</v>
      </c>
    </row>
    <row r="80" spans="1:8" ht="61.5" customHeight="1" outlineLevel="5" x14ac:dyDescent="0.25">
      <c r="A80" s="38" t="s">
        <v>729</v>
      </c>
      <c r="B80" s="38" t="s">
        <v>753</v>
      </c>
      <c r="C80" s="38" t="s">
        <v>766</v>
      </c>
      <c r="D80" s="38"/>
      <c r="E80" s="46" t="s">
        <v>121</v>
      </c>
      <c r="F80" s="45">
        <v>555</v>
      </c>
      <c r="G80" s="45">
        <v>526.85</v>
      </c>
      <c r="H80" s="175">
        <f t="shared" si="1"/>
        <v>94.927927927927939</v>
      </c>
    </row>
    <row r="81" spans="1:8" ht="78" customHeight="1" outlineLevel="6" x14ac:dyDescent="0.25">
      <c r="A81" s="38" t="s">
        <v>729</v>
      </c>
      <c r="B81" s="38" t="s">
        <v>753</v>
      </c>
      <c r="C81" s="38" t="s">
        <v>767</v>
      </c>
      <c r="D81" s="38"/>
      <c r="E81" s="46" t="s">
        <v>123</v>
      </c>
      <c r="F81" s="45">
        <v>555</v>
      </c>
      <c r="G81" s="45">
        <v>526.85</v>
      </c>
      <c r="H81" s="175">
        <f t="shared" si="1"/>
        <v>94.927927927927939</v>
      </c>
    </row>
    <row r="82" spans="1:8" ht="56.25" customHeight="1" outlineLevel="7" x14ac:dyDescent="0.25">
      <c r="A82" s="38" t="s">
        <v>729</v>
      </c>
      <c r="B82" s="38" t="s">
        <v>753</v>
      </c>
      <c r="C82" s="38" t="s">
        <v>767</v>
      </c>
      <c r="D82" s="38" t="s">
        <v>37</v>
      </c>
      <c r="E82" s="46" t="s">
        <v>36</v>
      </c>
      <c r="F82" s="45">
        <v>555</v>
      </c>
      <c r="G82" s="45">
        <v>526.85</v>
      </c>
      <c r="H82" s="175">
        <f t="shared" si="1"/>
        <v>94.927927927927939</v>
      </c>
    </row>
    <row r="83" spans="1:8" ht="41.25" customHeight="1" outlineLevel="4" x14ac:dyDescent="0.25">
      <c r="A83" s="38" t="s">
        <v>729</v>
      </c>
      <c r="B83" s="38" t="s">
        <v>753</v>
      </c>
      <c r="C83" s="38" t="s">
        <v>768</v>
      </c>
      <c r="D83" s="38"/>
      <c r="E83" s="46" t="s">
        <v>127</v>
      </c>
      <c r="F83" s="45">
        <v>649.29</v>
      </c>
      <c r="G83" s="45">
        <v>607.37</v>
      </c>
      <c r="H83" s="175">
        <f t="shared" si="1"/>
        <v>93.543716983166235</v>
      </c>
    </row>
    <row r="84" spans="1:8" ht="50.25" customHeight="1" outlineLevel="5" x14ac:dyDescent="0.25">
      <c r="A84" s="38" t="s">
        <v>729</v>
      </c>
      <c r="B84" s="38" t="s">
        <v>753</v>
      </c>
      <c r="C84" s="38" t="s">
        <v>769</v>
      </c>
      <c r="D84" s="38"/>
      <c r="E84" s="46" t="s">
        <v>129</v>
      </c>
      <c r="F84" s="45">
        <v>149.56</v>
      </c>
      <c r="G84" s="45">
        <v>149.56</v>
      </c>
      <c r="H84" s="175">
        <f t="shared" si="1"/>
        <v>100</v>
      </c>
    </row>
    <row r="85" spans="1:8" ht="51" customHeight="1" outlineLevel="6" x14ac:dyDescent="0.25">
      <c r="A85" s="38" t="s">
        <v>729</v>
      </c>
      <c r="B85" s="38" t="s">
        <v>753</v>
      </c>
      <c r="C85" s="38" t="s">
        <v>770</v>
      </c>
      <c r="D85" s="38"/>
      <c r="E85" s="46" t="s">
        <v>131</v>
      </c>
      <c r="F85" s="45">
        <v>106</v>
      </c>
      <c r="G85" s="45">
        <v>106</v>
      </c>
      <c r="H85" s="175">
        <f t="shared" si="1"/>
        <v>100</v>
      </c>
    </row>
    <row r="86" spans="1:8" ht="63.75" customHeight="1" outlineLevel="7" x14ac:dyDescent="0.25">
      <c r="A86" s="38" t="s">
        <v>729</v>
      </c>
      <c r="B86" s="38" t="s">
        <v>753</v>
      </c>
      <c r="C86" s="38" t="s">
        <v>770</v>
      </c>
      <c r="D86" s="38" t="s">
        <v>37</v>
      </c>
      <c r="E86" s="46" t="s">
        <v>36</v>
      </c>
      <c r="F86" s="45">
        <v>106</v>
      </c>
      <c r="G86" s="45">
        <v>106</v>
      </c>
      <c r="H86" s="175">
        <f t="shared" si="1"/>
        <v>100</v>
      </c>
    </row>
    <row r="87" spans="1:8" ht="93" customHeight="1" outlineLevel="6" x14ac:dyDescent="0.25">
      <c r="A87" s="38" t="s">
        <v>729</v>
      </c>
      <c r="B87" s="38" t="s">
        <v>753</v>
      </c>
      <c r="C87" s="38" t="s">
        <v>771</v>
      </c>
      <c r="D87" s="38"/>
      <c r="E87" s="46" t="s">
        <v>133</v>
      </c>
      <c r="F87" s="45">
        <v>43.56</v>
      </c>
      <c r="G87" s="45">
        <v>43.56</v>
      </c>
      <c r="H87" s="175">
        <f t="shared" si="1"/>
        <v>100</v>
      </c>
    </row>
    <row r="88" spans="1:8" ht="58.5" customHeight="1" outlineLevel="7" x14ac:dyDescent="0.25">
      <c r="A88" s="38" t="s">
        <v>729</v>
      </c>
      <c r="B88" s="38" t="s">
        <v>753</v>
      </c>
      <c r="C88" s="38" t="s">
        <v>771</v>
      </c>
      <c r="D88" s="38" t="s">
        <v>37</v>
      </c>
      <c r="E88" s="46" t="s">
        <v>36</v>
      </c>
      <c r="F88" s="45">
        <v>43.56</v>
      </c>
      <c r="G88" s="45">
        <v>43.56</v>
      </c>
      <c r="H88" s="175">
        <f t="shared" si="1"/>
        <v>100</v>
      </c>
    </row>
    <row r="89" spans="1:8" ht="45.75" customHeight="1" outlineLevel="5" x14ac:dyDescent="0.25">
      <c r="A89" s="38" t="s">
        <v>729</v>
      </c>
      <c r="B89" s="38" t="s">
        <v>753</v>
      </c>
      <c r="C89" s="38" t="s">
        <v>772</v>
      </c>
      <c r="D89" s="38"/>
      <c r="E89" s="46" t="s">
        <v>135</v>
      </c>
      <c r="F89" s="45">
        <v>499.73</v>
      </c>
      <c r="G89" s="45">
        <v>457.81</v>
      </c>
      <c r="H89" s="175">
        <f t="shared" si="1"/>
        <v>91.611470193904708</v>
      </c>
    </row>
    <row r="90" spans="1:8" ht="62.4" outlineLevel="6" x14ac:dyDescent="0.25">
      <c r="A90" s="38" t="s">
        <v>729</v>
      </c>
      <c r="B90" s="38" t="s">
        <v>753</v>
      </c>
      <c r="C90" s="38" t="s">
        <v>773</v>
      </c>
      <c r="D90" s="38"/>
      <c r="E90" s="46" t="s">
        <v>137</v>
      </c>
      <c r="F90" s="45">
        <v>203.6</v>
      </c>
      <c r="G90" s="45">
        <v>161.68</v>
      </c>
      <c r="H90" s="175">
        <f t="shared" si="1"/>
        <v>79.410609037328101</v>
      </c>
    </row>
    <row r="91" spans="1:8" ht="58.5" customHeight="1" outlineLevel="7" x14ac:dyDescent="0.25">
      <c r="A91" s="38" t="s">
        <v>729</v>
      </c>
      <c r="B91" s="38" t="s">
        <v>753</v>
      </c>
      <c r="C91" s="38" t="s">
        <v>773</v>
      </c>
      <c r="D91" s="38" t="s">
        <v>37</v>
      </c>
      <c r="E91" s="46" t="s">
        <v>36</v>
      </c>
      <c r="F91" s="45">
        <v>203.6</v>
      </c>
      <c r="G91" s="45">
        <v>161.68</v>
      </c>
      <c r="H91" s="175">
        <f t="shared" si="1"/>
        <v>79.410609037328101</v>
      </c>
    </row>
    <row r="92" spans="1:8" ht="69.75" customHeight="1" outlineLevel="6" x14ac:dyDescent="0.25">
      <c r="A92" s="38" t="s">
        <v>729</v>
      </c>
      <c r="B92" s="38" t="s">
        <v>753</v>
      </c>
      <c r="C92" s="38" t="s">
        <v>774</v>
      </c>
      <c r="D92" s="38"/>
      <c r="E92" s="49" t="s">
        <v>139</v>
      </c>
      <c r="F92" s="45">
        <v>188.53</v>
      </c>
      <c r="G92" s="45">
        <v>188.53</v>
      </c>
      <c r="H92" s="175">
        <f t="shared" si="1"/>
        <v>100</v>
      </c>
    </row>
    <row r="93" spans="1:8" ht="54.75" customHeight="1" outlineLevel="7" x14ac:dyDescent="0.25">
      <c r="A93" s="38" t="s">
        <v>729</v>
      </c>
      <c r="B93" s="38" t="s">
        <v>753</v>
      </c>
      <c r="C93" s="38" t="s">
        <v>774</v>
      </c>
      <c r="D93" s="38" t="s">
        <v>37</v>
      </c>
      <c r="E93" s="49" t="s">
        <v>36</v>
      </c>
      <c r="F93" s="45">
        <v>188.53</v>
      </c>
      <c r="G93" s="45">
        <v>188.53</v>
      </c>
      <c r="H93" s="175">
        <f t="shared" si="1"/>
        <v>100</v>
      </c>
    </row>
    <row r="94" spans="1:8" ht="45" customHeight="1" outlineLevel="6" x14ac:dyDescent="0.25">
      <c r="A94" s="38" t="s">
        <v>729</v>
      </c>
      <c r="B94" s="38" t="s">
        <v>753</v>
      </c>
      <c r="C94" s="38" t="s">
        <v>775</v>
      </c>
      <c r="D94" s="38"/>
      <c r="E94" s="49" t="s">
        <v>141</v>
      </c>
      <c r="F94" s="45">
        <v>100</v>
      </c>
      <c r="G94" s="45">
        <v>100</v>
      </c>
      <c r="H94" s="175">
        <f t="shared" si="1"/>
        <v>100</v>
      </c>
    </row>
    <row r="95" spans="1:8" ht="52.5" customHeight="1" outlineLevel="7" x14ac:dyDescent="0.25">
      <c r="A95" s="38" t="s">
        <v>729</v>
      </c>
      <c r="B95" s="38" t="s">
        <v>753</v>
      </c>
      <c r="C95" s="38" t="s">
        <v>775</v>
      </c>
      <c r="D95" s="38" t="s">
        <v>37</v>
      </c>
      <c r="E95" s="49" t="s">
        <v>36</v>
      </c>
      <c r="F95" s="45">
        <v>100</v>
      </c>
      <c r="G95" s="45">
        <v>100</v>
      </c>
      <c r="H95" s="175">
        <f t="shared" si="1"/>
        <v>100</v>
      </c>
    </row>
    <row r="96" spans="1:8" ht="46.8" outlineLevel="6" x14ac:dyDescent="0.25">
      <c r="A96" s="38" t="s">
        <v>729</v>
      </c>
      <c r="B96" s="38" t="s">
        <v>753</v>
      </c>
      <c r="C96" s="38" t="s">
        <v>776</v>
      </c>
      <c r="D96" s="38"/>
      <c r="E96" s="49" t="s">
        <v>143</v>
      </c>
      <c r="F96" s="45">
        <v>7.6</v>
      </c>
      <c r="G96" s="45">
        <v>7.6</v>
      </c>
      <c r="H96" s="175">
        <f t="shared" si="1"/>
        <v>100</v>
      </c>
    </row>
    <row r="97" spans="1:8" ht="65.25" customHeight="1" outlineLevel="7" x14ac:dyDescent="0.25">
      <c r="A97" s="38" t="s">
        <v>729</v>
      </c>
      <c r="B97" s="38" t="s">
        <v>753</v>
      </c>
      <c r="C97" s="38" t="s">
        <v>776</v>
      </c>
      <c r="D97" s="38" t="s">
        <v>37</v>
      </c>
      <c r="E97" s="49" t="s">
        <v>36</v>
      </c>
      <c r="F97" s="45">
        <v>7.6</v>
      </c>
      <c r="G97" s="45">
        <v>7.6</v>
      </c>
      <c r="H97" s="175">
        <f t="shared" si="1"/>
        <v>100</v>
      </c>
    </row>
    <row r="98" spans="1:8" ht="31.2" outlineLevel="4" x14ac:dyDescent="0.25">
      <c r="A98" s="38" t="s">
        <v>729</v>
      </c>
      <c r="B98" s="38" t="s">
        <v>753</v>
      </c>
      <c r="C98" s="38" t="s">
        <v>777</v>
      </c>
      <c r="D98" s="38"/>
      <c r="E98" s="49" t="s">
        <v>145</v>
      </c>
      <c r="F98" s="45">
        <v>48</v>
      </c>
      <c r="G98" s="45">
        <v>48</v>
      </c>
      <c r="H98" s="175">
        <f t="shared" si="1"/>
        <v>100</v>
      </c>
    </row>
    <row r="99" spans="1:8" ht="31.2" outlineLevel="5" x14ac:dyDescent="0.25">
      <c r="A99" s="38" t="s">
        <v>729</v>
      </c>
      <c r="B99" s="38" t="s">
        <v>753</v>
      </c>
      <c r="C99" s="38" t="s">
        <v>778</v>
      </c>
      <c r="D99" s="38"/>
      <c r="E99" s="49" t="s">
        <v>147</v>
      </c>
      <c r="F99" s="45">
        <v>48</v>
      </c>
      <c r="G99" s="45">
        <v>48</v>
      </c>
      <c r="H99" s="175">
        <f t="shared" si="1"/>
        <v>100</v>
      </c>
    </row>
    <row r="100" spans="1:8" ht="31.2" outlineLevel="6" x14ac:dyDescent="0.25">
      <c r="A100" s="38" t="s">
        <v>729</v>
      </c>
      <c r="B100" s="38" t="s">
        <v>753</v>
      </c>
      <c r="C100" s="38" t="s">
        <v>779</v>
      </c>
      <c r="D100" s="38"/>
      <c r="E100" s="49" t="s">
        <v>149</v>
      </c>
      <c r="F100" s="45">
        <v>25</v>
      </c>
      <c r="G100" s="45">
        <v>25</v>
      </c>
      <c r="H100" s="175">
        <f t="shared" si="1"/>
        <v>100</v>
      </c>
    </row>
    <row r="101" spans="1:8" ht="58.5" customHeight="1" outlineLevel="7" x14ac:dyDescent="0.25">
      <c r="A101" s="38" t="s">
        <v>729</v>
      </c>
      <c r="B101" s="38" t="s">
        <v>753</v>
      </c>
      <c r="C101" s="38" t="s">
        <v>779</v>
      </c>
      <c r="D101" s="38" t="s">
        <v>37</v>
      </c>
      <c r="E101" s="46" t="s">
        <v>36</v>
      </c>
      <c r="F101" s="45">
        <v>25</v>
      </c>
      <c r="G101" s="45">
        <v>25</v>
      </c>
      <c r="H101" s="175">
        <f t="shared" si="1"/>
        <v>100</v>
      </c>
    </row>
    <row r="102" spans="1:8" ht="58.5" customHeight="1" outlineLevel="6" x14ac:dyDescent="0.25">
      <c r="A102" s="38" t="s">
        <v>729</v>
      </c>
      <c r="B102" s="38" t="s">
        <v>753</v>
      </c>
      <c r="C102" s="38" t="s">
        <v>780</v>
      </c>
      <c r="D102" s="38"/>
      <c r="E102" s="46" t="s">
        <v>151</v>
      </c>
      <c r="F102" s="45">
        <v>23</v>
      </c>
      <c r="G102" s="45">
        <v>23</v>
      </c>
      <c r="H102" s="175">
        <f t="shared" si="1"/>
        <v>100</v>
      </c>
    </row>
    <row r="103" spans="1:8" ht="60.75" customHeight="1" outlineLevel="7" x14ac:dyDescent="0.25">
      <c r="A103" s="38" t="s">
        <v>729</v>
      </c>
      <c r="B103" s="38" t="s">
        <v>753</v>
      </c>
      <c r="C103" s="38" t="s">
        <v>780</v>
      </c>
      <c r="D103" s="38" t="s">
        <v>37</v>
      </c>
      <c r="E103" s="46" t="s">
        <v>36</v>
      </c>
      <c r="F103" s="45">
        <v>23</v>
      </c>
      <c r="G103" s="45">
        <v>23</v>
      </c>
      <c r="H103" s="175">
        <f t="shared" si="1"/>
        <v>100</v>
      </c>
    </row>
    <row r="104" spans="1:8" ht="31.2" outlineLevel="3" x14ac:dyDescent="0.25">
      <c r="A104" s="38" t="s">
        <v>729</v>
      </c>
      <c r="B104" s="38" t="s">
        <v>753</v>
      </c>
      <c r="C104" s="38" t="s">
        <v>781</v>
      </c>
      <c r="D104" s="38"/>
      <c r="E104" s="46" t="s">
        <v>153</v>
      </c>
      <c r="F104" s="45">
        <v>541.5</v>
      </c>
      <c r="G104" s="45">
        <v>505.91</v>
      </c>
      <c r="H104" s="175">
        <f t="shared" si="1"/>
        <v>93.427516158818108</v>
      </c>
    </row>
    <row r="105" spans="1:8" ht="46.8" outlineLevel="4" x14ac:dyDescent="0.25">
      <c r="A105" s="38" t="s">
        <v>729</v>
      </c>
      <c r="B105" s="38" t="s">
        <v>753</v>
      </c>
      <c r="C105" s="38" t="s">
        <v>782</v>
      </c>
      <c r="D105" s="38"/>
      <c r="E105" s="46" t="s">
        <v>155</v>
      </c>
      <c r="F105" s="45">
        <v>320.5</v>
      </c>
      <c r="G105" s="45">
        <v>320.23</v>
      </c>
      <c r="H105" s="175">
        <f t="shared" si="1"/>
        <v>99.915756630265221</v>
      </c>
    </row>
    <row r="106" spans="1:8" ht="31.2" outlineLevel="5" x14ac:dyDescent="0.25">
      <c r="A106" s="38" t="s">
        <v>729</v>
      </c>
      <c r="B106" s="38" t="s">
        <v>753</v>
      </c>
      <c r="C106" s="38" t="s">
        <v>783</v>
      </c>
      <c r="D106" s="38"/>
      <c r="E106" s="46" t="s">
        <v>157</v>
      </c>
      <c r="F106" s="45">
        <v>212</v>
      </c>
      <c r="G106" s="45">
        <v>211.97</v>
      </c>
      <c r="H106" s="175">
        <f t="shared" si="1"/>
        <v>99.985849056603769</v>
      </c>
    </row>
    <row r="107" spans="1:8" ht="57" customHeight="1" outlineLevel="6" x14ac:dyDescent="0.25">
      <c r="A107" s="38" t="s">
        <v>729</v>
      </c>
      <c r="B107" s="38" t="s">
        <v>753</v>
      </c>
      <c r="C107" s="38" t="s">
        <v>784</v>
      </c>
      <c r="D107" s="38"/>
      <c r="E107" s="46" t="s">
        <v>159</v>
      </c>
      <c r="F107" s="45">
        <v>212</v>
      </c>
      <c r="G107" s="45">
        <v>211.97</v>
      </c>
      <c r="H107" s="175">
        <f t="shared" si="1"/>
        <v>99.985849056603769</v>
      </c>
    </row>
    <row r="108" spans="1:8" ht="46.8" outlineLevel="7" x14ac:dyDescent="0.25">
      <c r="A108" s="38" t="s">
        <v>729</v>
      </c>
      <c r="B108" s="38" t="s">
        <v>753</v>
      </c>
      <c r="C108" s="38" t="s">
        <v>784</v>
      </c>
      <c r="D108" s="38" t="s">
        <v>126</v>
      </c>
      <c r="E108" s="46" t="s">
        <v>125</v>
      </c>
      <c r="F108" s="45">
        <v>212</v>
      </c>
      <c r="G108" s="45">
        <v>211.97</v>
      </c>
      <c r="H108" s="175">
        <f t="shared" si="1"/>
        <v>99.985849056603769</v>
      </c>
    </row>
    <row r="109" spans="1:8" ht="46.8" outlineLevel="5" x14ac:dyDescent="0.25">
      <c r="A109" s="38" t="s">
        <v>729</v>
      </c>
      <c r="B109" s="38" t="s">
        <v>753</v>
      </c>
      <c r="C109" s="38" t="s">
        <v>785</v>
      </c>
      <c r="D109" s="38"/>
      <c r="E109" s="46" t="s">
        <v>161</v>
      </c>
      <c r="F109" s="45">
        <v>62.5</v>
      </c>
      <c r="G109" s="45">
        <v>62.28</v>
      </c>
      <c r="H109" s="175">
        <f t="shared" si="1"/>
        <v>99.647999999999996</v>
      </c>
    </row>
    <row r="110" spans="1:8" ht="46.8" outlineLevel="6" x14ac:dyDescent="0.25">
      <c r="A110" s="38" t="s">
        <v>729</v>
      </c>
      <c r="B110" s="38" t="s">
        <v>753</v>
      </c>
      <c r="C110" s="38" t="s">
        <v>786</v>
      </c>
      <c r="D110" s="38"/>
      <c r="E110" s="46" t="s">
        <v>163</v>
      </c>
      <c r="F110" s="45">
        <v>62.5</v>
      </c>
      <c r="G110" s="45">
        <v>62.28</v>
      </c>
      <c r="H110" s="175">
        <f t="shared" si="1"/>
        <v>99.647999999999996</v>
      </c>
    </row>
    <row r="111" spans="1:8" ht="46.8" outlineLevel="7" x14ac:dyDescent="0.25">
      <c r="A111" s="38" t="s">
        <v>729</v>
      </c>
      <c r="B111" s="38" t="s">
        <v>753</v>
      </c>
      <c r="C111" s="38" t="s">
        <v>786</v>
      </c>
      <c r="D111" s="38" t="s">
        <v>126</v>
      </c>
      <c r="E111" s="46" t="s">
        <v>125</v>
      </c>
      <c r="F111" s="45">
        <v>62.5</v>
      </c>
      <c r="G111" s="45">
        <v>62.28</v>
      </c>
      <c r="H111" s="175">
        <f t="shared" si="1"/>
        <v>99.647999999999996</v>
      </c>
    </row>
    <row r="112" spans="1:8" ht="57.75" customHeight="1" outlineLevel="5" x14ac:dyDescent="0.25">
      <c r="A112" s="38" t="s">
        <v>729</v>
      </c>
      <c r="B112" s="38" t="s">
        <v>753</v>
      </c>
      <c r="C112" s="38" t="s">
        <v>787</v>
      </c>
      <c r="D112" s="38"/>
      <c r="E112" s="46" t="s">
        <v>165</v>
      </c>
      <c r="F112" s="45">
        <v>46</v>
      </c>
      <c r="G112" s="45">
        <v>45.99</v>
      </c>
      <c r="H112" s="175">
        <f t="shared" si="1"/>
        <v>99.978260869565219</v>
      </c>
    </row>
    <row r="113" spans="1:8" ht="15.6" outlineLevel="6" x14ac:dyDescent="0.25">
      <c r="A113" s="38" t="s">
        <v>729</v>
      </c>
      <c r="B113" s="38" t="s">
        <v>753</v>
      </c>
      <c r="C113" s="38" t="s">
        <v>788</v>
      </c>
      <c r="D113" s="38"/>
      <c r="E113" s="46" t="s">
        <v>167</v>
      </c>
      <c r="F113" s="45">
        <v>10</v>
      </c>
      <c r="G113" s="45">
        <v>10</v>
      </c>
      <c r="H113" s="175">
        <f t="shared" si="1"/>
        <v>100</v>
      </c>
    </row>
    <row r="114" spans="1:8" ht="58.5" customHeight="1" outlineLevel="7" x14ac:dyDescent="0.25">
      <c r="A114" s="38" t="s">
        <v>729</v>
      </c>
      <c r="B114" s="38" t="s">
        <v>753</v>
      </c>
      <c r="C114" s="38" t="s">
        <v>788</v>
      </c>
      <c r="D114" s="38" t="s">
        <v>126</v>
      </c>
      <c r="E114" s="46" t="s">
        <v>125</v>
      </c>
      <c r="F114" s="45">
        <v>10</v>
      </c>
      <c r="G114" s="45">
        <v>10</v>
      </c>
      <c r="H114" s="175">
        <f t="shared" si="1"/>
        <v>100</v>
      </c>
    </row>
    <row r="115" spans="1:8" ht="38.25" customHeight="1" outlineLevel="6" x14ac:dyDescent="0.25">
      <c r="A115" s="38" t="s">
        <v>729</v>
      </c>
      <c r="B115" s="38" t="s">
        <v>753</v>
      </c>
      <c r="C115" s="38" t="s">
        <v>789</v>
      </c>
      <c r="D115" s="38"/>
      <c r="E115" s="46" t="s">
        <v>169</v>
      </c>
      <c r="F115" s="45">
        <v>30</v>
      </c>
      <c r="G115" s="45">
        <v>30</v>
      </c>
      <c r="H115" s="175">
        <f t="shared" si="1"/>
        <v>100</v>
      </c>
    </row>
    <row r="116" spans="1:8" ht="46.8" outlineLevel="7" x14ac:dyDescent="0.25">
      <c r="A116" s="38" t="s">
        <v>729</v>
      </c>
      <c r="B116" s="38" t="s">
        <v>753</v>
      </c>
      <c r="C116" s="38" t="s">
        <v>789</v>
      </c>
      <c r="D116" s="38" t="s">
        <v>126</v>
      </c>
      <c r="E116" s="46" t="s">
        <v>125</v>
      </c>
      <c r="F116" s="45">
        <v>30</v>
      </c>
      <c r="G116" s="45">
        <v>30</v>
      </c>
      <c r="H116" s="175">
        <f t="shared" si="1"/>
        <v>100</v>
      </c>
    </row>
    <row r="117" spans="1:8" ht="41.25" customHeight="1" outlineLevel="6" x14ac:dyDescent="0.25">
      <c r="A117" s="38" t="s">
        <v>729</v>
      </c>
      <c r="B117" s="38" t="s">
        <v>753</v>
      </c>
      <c r="C117" s="38" t="s">
        <v>790</v>
      </c>
      <c r="D117" s="38"/>
      <c r="E117" s="46" t="s">
        <v>171</v>
      </c>
      <c r="F117" s="45">
        <v>3</v>
      </c>
      <c r="G117" s="45">
        <v>3</v>
      </c>
      <c r="H117" s="175">
        <f t="shared" si="1"/>
        <v>100</v>
      </c>
    </row>
    <row r="118" spans="1:8" ht="57" customHeight="1" outlineLevel="7" x14ac:dyDescent="0.25">
      <c r="A118" s="38" t="s">
        <v>729</v>
      </c>
      <c r="B118" s="38" t="s">
        <v>753</v>
      </c>
      <c r="C118" s="38" t="s">
        <v>790</v>
      </c>
      <c r="D118" s="38" t="s">
        <v>126</v>
      </c>
      <c r="E118" s="46" t="s">
        <v>125</v>
      </c>
      <c r="F118" s="45">
        <v>3</v>
      </c>
      <c r="G118" s="45">
        <v>3</v>
      </c>
      <c r="H118" s="175">
        <f t="shared" si="1"/>
        <v>100</v>
      </c>
    </row>
    <row r="119" spans="1:8" ht="82.5" customHeight="1" outlineLevel="6" x14ac:dyDescent="0.25">
      <c r="A119" s="38" t="s">
        <v>729</v>
      </c>
      <c r="B119" s="38" t="s">
        <v>753</v>
      </c>
      <c r="C119" s="38" t="s">
        <v>791</v>
      </c>
      <c r="D119" s="38"/>
      <c r="E119" s="46" t="s">
        <v>173</v>
      </c>
      <c r="F119" s="45">
        <v>3</v>
      </c>
      <c r="G119" s="45">
        <v>2.99</v>
      </c>
      <c r="H119" s="175">
        <f t="shared" si="1"/>
        <v>99.666666666666671</v>
      </c>
    </row>
    <row r="120" spans="1:8" ht="60.75" customHeight="1" outlineLevel="7" x14ac:dyDescent="0.25">
      <c r="A120" s="38" t="s">
        <v>729</v>
      </c>
      <c r="B120" s="38" t="s">
        <v>753</v>
      </c>
      <c r="C120" s="38" t="s">
        <v>791</v>
      </c>
      <c r="D120" s="38" t="s">
        <v>126</v>
      </c>
      <c r="E120" s="46" t="s">
        <v>125</v>
      </c>
      <c r="F120" s="45">
        <v>3</v>
      </c>
      <c r="G120" s="45">
        <v>2.99</v>
      </c>
      <c r="H120" s="175">
        <f t="shared" si="1"/>
        <v>99.666666666666671</v>
      </c>
    </row>
    <row r="121" spans="1:8" ht="45" customHeight="1" outlineLevel="4" x14ac:dyDescent="0.25">
      <c r="A121" s="38" t="s">
        <v>729</v>
      </c>
      <c r="B121" s="38" t="s">
        <v>753</v>
      </c>
      <c r="C121" s="38" t="s">
        <v>792</v>
      </c>
      <c r="D121" s="38"/>
      <c r="E121" s="46" t="s">
        <v>175</v>
      </c>
      <c r="F121" s="45">
        <v>221</v>
      </c>
      <c r="G121" s="45">
        <v>185.68</v>
      </c>
      <c r="H121" s="175">
        <f t="shared" si="1"/>
        <v>84.018099547511312</v>
      </c>
    </row>
    <row r="122" spans="1:8" ht="41.25" customHeight="1" outlineLevel="5" x14ac:dyDescent="0.25">
      <c r="A122" s="38" t="s">
        <v>729</v>
      </c>
      <c r="B122" s="38" t="s">
        <v>753</v>
      </c>
      <c r="C122" s="38" t="s">
        <v>793</v>
      </c>
      <c r="D122" s="38"/>
      <c r="E122" s="46" t="s">
        <v>177</v>
      </c>
      <c r="F122" s="45">
        <v>86</v>
      </c>
      <c r="G122" s="45">
        <v>86</v>
      </c>
      <c r="H122" s="175">
        <f t="shared" si="1"/>
        <v>100</v>
      </c>
    </row>
    <row r="123" spans="1:8" ht="57.75" customHeight="1" outlineLevel="6" x14ac:dyDescent="0.25">
      <c r="A123" s="38" t="s">
        <v>729</v>
      </c>
      <c r="B123" s="38" t="s">
        <v>753</v>
      </c>
      <c r="C123" s="38" t="s">
        <v>794</v>
      </c>
      <c r="D123" s="38"/>
      <c r="E123" s="46" t="s">
        <v>179</v>
      </c>
      <c r="F123" s="45">
        <v>86</v>
      </c>
      <c r="G123" s="45">
        <v>86</v>
      </c>
      <c r="H123" s="175">
        <f t="shared" si="1"/>
        <v>100</v>
      </c>
    </row>
    <row r="124" spans="1:8" ht="66" customHeight="1" outlineLevel="7" x14ac:dyDescent="0.25">
      <c r="A124" s="38" t="s">
        <v>729</v>
      </c>
      <c r="B124" s="38" t="s">
        <v>753</v>
      </c>
      <c r="C124" s="38" t="s">
        <v>794</v>
      </c>
      <c r="D124" s="38" t="s">
        <v>126</v>
      </c>
      <c r="E124" s="46" t="s">
        <v>125</v>
      </c>
      <c r="F124" s="45">
        <v>86</v>
      </c>
      <c r="G124" s="45">
        <v>86</v>
      </c>
      <c r="H124" s="175">
        <f t="shared" si="1"/>
        <v>100</v>
      </c>
    </row>
    <row r="125" spans="1:8" ht="73.5" customHeight="1" outlineLevel="5" x14ac:dyDescent="0.25">
      <c r="A125" s="38" t="s">
        <v>729</v>
      </c>
      <c r="B125" s="38" t="s">
        <v>753</v>
      </c>
      <c r="C125" s="38" t="s">
        <v>795</v>
      </c>
      <c r="D125" s="38"/>
      <c r="E125" s="46" t="s">
        <v>181</v>
      </c>
      <c r="F125" s="45">
        <v>135</v>
      </c>
      <c r="G125" s="45">
        <v>99.68</v>
      </c>
      <c r="H125" s="175">
        <f t="shared" si="1"/>
        <v>73.837037037037049</v>
      </c>
    </row>
    <row r="126" spans="1:8" ht="39" customHeight="1" outlineLevel="6" x14ac:dyDescent="0.25">
      <c r="A126" s="38" t="s">
        <v>729</v>
      </c>
      <c r="B126" s="38" t="s">
        <v>753</v>
      </c>
      <c r="C126" s="38" t="s">
        <v>796</v>
      </c>
      <c r="D126" s="38"/>
      <c r="E126" s="46" t="s">
        <v>183</v>
      </c>
      <c r="F126" s="45">
        <v>105</v>
      </c>
      <c r="G126" s="45">
        <v>86.58</v>
      </c>
      <c r="H126" s="175">
        <f t="shared" si="1"/>
        <v>82.457142857142856</v>
      </c>
    </row>
    <row r="127" spans="1:8" ht="57" customHeight="1" outlineLevel="7" x14ac:dyDescent="0.25">
      <c r="A127" s="38" t="s">
        <v>729</v>
      </c>
      <c r="B127" s="38" t="s">
        <v>753</v>
      </c>
      <c r="C127" s="38" t="s">
        <v>796</v>
      </c>
      <c r="D127" s="38" t="s">
        <v>126</v>
      </c>
      <c r="E127" s="46" t="s">
        <v>125</v>
      </c>
      <c r="F127" s="45">
        <v>105</v>
      </c>
      <c r="G127" s="45">
        <v>86.58</v>
      </c>
      <c r="H127" s="175">
        <f t="shared" si="1"/>
        <v>82.457142857142856</v>
      </c>
    </row>
    <row r="128" spans="1:8" ht="59.25" customHeight="1" outlineLevel="6" x14ac:dyDescent="0.25">
      <c r="A128" s="38" t="s">
        <v>729</v>
      </c>
      <c r="B128" s="38" t="s">
        <v>753</v>
      </c>
      <c r="C128" s="38" t="s">
        <v>797</v>
      </c>
      <c r="D128" s="38"/>
      <c r="E128" s="46" t="s">
        <v>185</v>
      </c>
      <c r="F128" s="45">
        <v>30</v>
      </c>
      <c r="G128" s="45">
        <v>13.1</v>
      </c>
      <c r="H128" s="175">
        <f t="shared" si="1"/>
        <v>43.666666666666664</v>
      </c>
    </row>
    <row r="129" spans="1:8" ht="65.25" customHeight="1" outlineLevel="7" x14ac:dyDescent="0.25">
      <c r="A129" s="38" t="s">
        <v>729</v>
      </c>
      <c r="B129" s="38" t="s">
        <v>753</v>
      </c>
      <c r="C129" s="38" t="s">
        <v>797</v>
      </c>
      <c r="D129" s="38" t="s">
        <v>126</v>
      </c>
      <c r="E129" s="46" t="s">
        <v>125</v>
      </c>
      <c r="F129" s="45">
        <v>30</v>
      </c>
      <c r="G129" s="45">
        <v>13.1</v>
      </c>
      <c r="H129" s="175">
        <f t="shared" si="1"/>
        <v>43.666666666666664</v>
      </c>
    </row>
    <row r="130" spans="1:8" ht="61.5" customHeight="1" outlineLevel="3" x14ac:dyDescent="0.25">
      <c r="A130" s="38" t="s">
        <v>729</v>
      </c>
      <c r="B130" s="38" t="s">
        <v>753</v>
      </c>
      <c r="C130" s="38" t="s">
        <v>733</v>
      </c>
      <c r="D130" s="38"/>
      <c r="E130" s="46" t="s">
        <v>19</v>
      </c>
      <c r="F130" s="45">
        <v>7759.77</v>
      </c>
      <c r="G130" s="45">
        <v>7433.84</v>
      </c>
      <c r="H130" s="175">
        <f t="shared" si="1"/>
        <v>95.799746641975219</v>
      </c>
    </row>
    <row r="131" spans="1:8" ht="42.75" customHeight="1" outlineLevel="4" x14ac:dyDescent="0.25">
      <c r="A131" s="38" t="s">
        <v>729</v>
      </c>
      <c r="B131" s="38" t="s">
        <v>753</v>
      </c>
      <c r="C131" s="38" t="s">
        <v>798</v>
      </c>
      <c r="D131" s="38"/>
      <c r="E131" s="46" t="s">
        <v>187</v>
      </c>
      <c r="F131" s="45">
        <v>270</v>
      </c>
      <c r="G131" s="45">
        <v>270</v>
      </c>
      <c r="H131" s="175">
        <f t="shared" si="1"/>
        <v>100</v>
      </c>
    </row>
    <row r="132" spans="1:8" ht="33.75" customHeight="1" outlineLevel="7" x14ac:dyDescent="0.25">
      <c r="A132" s="38" t="s">
        <v>729</v>
      </c>
      <c r="B132" s="38" t="s">
        <v>753</v>
      </c>
      <c r="C132" s="38" t="s">
        <v>798</v>
      </c>
      <c r="D132" s="38" t="s">
        <v>42</v>
      </c>
      <c r="E132" s="46" t="s">
        <v>41</v>
      </c>
      <c r="F132" s="45">
        <v>270</v>
      </c>
      <c r="G132" s="45">
        <v>270</v>
      </c>
      <c r="H132" s="175">
        <f t="shared" si="1"/>
        <v>100</v>
      </c>
    </row>
    <row r="133" spans="1:8" ht="60.75" customHeight="1" outlineLevel="4" x14ac:dyDescent="0.25">
      <c r="A133" s="38" t="s">
        <v>729</v>
      </c>
      <c r="B133" s="38" t="s">
        <v>753</v>
      </c>
      <c r="C133" s="38" t="s">
        <v>799</v>
      </c>
      <c r="D133" s="38"/>
      <c r="E133" s="46" t="s">
        <v>189</v>
      </c>
      <c r="F133" s="45">
        <v>5893.77</v>
      </c>
      <c r="G133" s="45">
        <v>5567.84</v>
      </c>
      <c r="H133" s="175">
        <f t="shared" si="1"/>
        <v>94.469923325816922</v>
      </c>
    </row>
    <row r="134" spans="1:8" ht="117" customHeight="1" outlineLevel="7" x14ac:dyDescent="0.25">
      <c r="A134" s="38" t="s">
        <v>729</v>
      </c>
      <c r="B134" s="38" t="s">
        <v>753</v>
      </c>
      <c r="C134" s="38" t="s">
        <v>799</v>
      </c>
      <c r="D134" s="38" t="s">
        <v>24</v>
      </c>
      <c r="E134" s="46" t="s">
        <v>23</v>
      </c>
      <c r="F134" s="45">
        <v>4650.6899999999996</v>
      </c>
      <c r="G134" s="45">
        <v>4615.76</v>
      </c>
      <c r="H134" s="175">
        <f t="shared" si="1"/>
        <v>99.248928653597659</v>
      </c>
    </row>
    <row r="135" spans="1:8" ht="63" customHeight="1" outlineLevel="7" x14ac:dyDescent="0.25">
      <c r="A135" s="38" t="s">
        <v>729</v>
      </c>
      <c r="B135" s="38" t="s">
        <v>753</v>
      </c>
      <c r="C135" s="38" t="s">
        <v>799</v>
      </c>
      <c r="D135" s="38" t="s">
        <v>37</v>
      </c>
      <c r="E135" s="46" t="s">
        <v>36</v>
      </c>
      <c r="F135" s="45">
        <v>1202.23</v>
      </c>
      <c r="G135" s="45">
        <v>923.73</v>
      </c>
      <c r="H135" s="175">
        <f t="shared" si="1"/>
        <v>76.834715487053231</v>
      </c>
    </row>
    <row r="136" spans="1:8" ht="36" customHeight="1" outlineLevel="7" x14ac:dyDescent="0.25">
      <c r="A136" s="38" t="s">
        <v>729</v>
      </c>
      <c r="B136" s="38" t="s">
        <v>753</v>
      </c>
      <c r="C136" s="38" t="s">
        <v>799</v>
      </c>
      <c r="D136" s="38" t="s">
        <v>42</v>
      </c>
      <c r="E136" s="46" t="s">
        <v>41</v>
      </c>
      <c r="F136" s="45">
        <v>40.85</v>
      </c>
      <c r="G136" s="45">
        <v>28.35</v>
      </c>
      <c r="H136" s="175">
        <f t="shared" si="1"/>
        <v>69.400244798041626</v>
      </c>
    </row>
    <row r="137" spans="1:8" ht="46.5" customHeight="1" outlineLevel="4" x14ac:dyDescent="0.25">
      <c r="A137" s="38" t="s">
        <v>729</v>
      </c>
      <c r="B137" s="38" t="s">
        <v>753</v>
      </c>
      <c r="C137" s="38" t="s">
        <v>800</v>
      </c>
      <c r="D137" s="38"/>
      <c r="E137" s="46" t="s">
        <v>191</v>
      </c>
      <c r="F137" s="45">
        <v>1596</v>
      </c>
      <c r="G137" s="45">
        <v>1596</v>
      </c>
      <c r="H137" s="175">
        <f t="shared" si="1"/>
        <v>100</v>
      </c>
    </row>
    <row r="138" spans="1:8" ht="121.5" customHeight="1" outlineLevel="7" x14ac:dyDescent="0.25">
      <c r="A138" s="38" t="s">
        <v>729</v>
      </c>
      <c r="B138" s="38" t="s">
        <v>753</v>
      </c>
      <c r="C138" s="38" t="s">
        <v>800</v>
      </c>
      <c r="D138" s="38" t="s">
        <v>24</v>
      </c>
      <c r="E138" s="46" t="s">
        <v>23</v>
      </c>
      <c r="F138" s="45">
        <v>1092.94</v>
      </c>
      <c r="G138" s="45">
        <v>1092.94</v>
      </c>
      <c r="H138" s="175">
        <f t="shared" si="1"/>
        <v>100</v>
      </c>
    </row>
    <row r="139" spans="1:8" ht="59.25" customHeight="1" outlineLevel="7" x14ac:dyDescent="0.25">
      <c r="A139" s="38" t="s">
        <v>729</v>
      </c>
      <c r="B139" s="38" t="s">
        <v>753</v>
      </c>
      <c r="C139" s="38" t="s">
        <v>800</v>
      </c>
      <c r="D139" s="38" t="s">
        <v>37</v>
      </c>
      <c r="E139" s="46" t="s">
        <v>36</v>
      </c>
      <c r="F139" s="45">
        <v>503.06</v>
      </c>
      <c r="G139" s="45">
        <v>503.06</v>
      </c>
      <c r="H139" s="175">
        <f t="shared" si="1"/>
        <v>100</v>
      </c>
    </row>
    <row r="140" spans="1:8" ht="47.25" customHeight="1" outlineLevel="3" x14ac:dyDescent="0.25">
      <c r="A140" s="38" t="s">
        <v>729</v>
      </c>
      <c r="B140" s="38" t="s">
        <v>753</v>
      </c>
      <c r="C140" s="38" t="s">
        <v>751</v>
      </c>
      <c r="D140" s="38"/>
      <c r="E140" s="46" t="s">
        <v>81</v>
      </c>
      <c r="F140" s="45">
        <v>4321.74</v>
      </c>
      <c r="G140" s="45">
        <v>2432.96</v>
      </c>
      <c r="H140" s="175">
        <f t="shared" si="1"/>
        <v>56.29584380365317</v>
      </c>
    </row>
    <row r="141" spans="1:8" ht="31.5" customHeight="1" outlineLevel="4" x14ac:dyDescent="0.25">
      <c r="A141" s="38" t="s">
        <v>729</v>
      </c>
      <c r="B141" s="38" t="s">
        <v>753</v>
      </c>
      <c r="C141" s="38" t="s">
        <v>801</v>
      </c>
      <c r="D141" s="38"/>
      <c r="E141" s="46" t="s">
        <v>193</v>
      </c>
      <c r="F141" s="45">
        <v>252.47</v>
      </c>
      <c r="G141" s="45">
        <v>251.58</v>
      </c>
      <c r="H141" s="175">
        <f t="shared" si="1"/>
        <v>99.647482869251803</v>
      </c>
    </row>
    <row r="142" spans="1:8" ht="58.5" customHeight="1" outlineLevel="7" x14ac:dyDescent="0.25">
      <c r="A142" s="38" t="s">
        <v>729</v>
      </c>
      <c r="B142" s="38" t="s">
        <v>753</v>
      </c>
      <c r="C142" s="38" t="s">
        <v>801</v>
      </c>
      <c r="D142" s="38" t="s">
        <v>37</v>
      </c>
      <c r="E142" s="46" t="s">
        <v>36</v>
      </c>
      <c r="F142" s="45">
        <v>252.47</v>
      </c>
      <c r="G142" s="45">
        <v>251.58</v>
      </c>
      <c r="H142" s="175">
        <f t="shared" ref="H142:H205" si="2">(G142/F142)*100</f>
        <v>99.647482869251803</v>
      </c>
    </row>
    <row r="143" spans="1:8" ht="69.75" customHeight="1" outlineLevel="4" x14ac:dyDescent="0.25">
      <c r="A143" s="38" t="s">
        <v>729</v>
      </c>
      <c r="B143" s="38" t="s">
        <v>753</v>
      </c>
      <c r="C143" s="38" t="s">
        <v>802</v>
      </c>
      <c r="D143" s="38"/>
      <c r="E143" s="46" t="s">
        <v>195</v>
      </c>
      <c r="F143" s="45">
        <v>1493.9</v>
      </c>
      <c r="G143" s="45">
        <v>1493.37</v>
      </c>
      <c r="H143" s="175">
        <f t="shared" si="2"/>
        <v>99.96452239105696</v>
      </c>
    </row>
    <row r="144" spans="1:8" ht="15.6" outlineLevel="7" x14ac:dyDescent="0.25">
      <c r="A144" s="38" t="s">
        <v>729</v>
      </c>
      <c r="B144" s="38" t="s">
        <v>753</v>
      </c>
      <c r="C144" s="38" t="s">
        <v>802</v>
      </c>
      <c r="D144" s="38" t="s">
        <v>42</v>
      </c>
      <c r="E144" s="46" t="s">
        <v>41</v>
      </c>
      <c r="F144" s="45">
        <v>1493.9</v>
      </c>
      <c r="G144" s="45">
        <v>1493.37</v>
      </c>
      <c r="H144" s="175">
        <f t="shared" si="2"/>
        <v>99.96452239105696</v>
      </c>
    </row>
    <row r="145" spans="1:8" ht="53.25" customHeight="1" outlineLevel="4" x14ac:dyDescent="0.25">
      <c r="A145" s="38" t="s">
        <v>729</v>
      </c>
      <c r="B145" s="38" t="s">
        <v>753</v>
      </c>
      <c r="C145" s="38" t="s">
        <v>803</v>
      </c>
      <c r="D145" s="38"/>
      <c r="E145" s="46" t="s">
        <v>197</v>
      </c>
      <c r="F145" s="45">
        <v>170.94</v>
      </c>
      <c r="G145" s="45">
        <v>170.94</v>
      </c>
      <c r="H145" s="175">
        <f t="shared" si="2"/>
        <v>100</v>
      </c>
    </row>
    <row r="146" spans="1:8" ht="37.5" customHeight="1" outlineLevel="7" x14ac:dyDescent="0.25">
      <c r="A146" s="38" t="s">
        <v>729</v>
      </c>
      <c r="B146" s="38" t="s">
        <v>753</v>
      </c>
      <c r="C146" s="38" t="s">
        <v>803</v>
      </c>
      <c r="D146" s="38" t="s">
        <v>42</v>
      </c>
      <c r="E146" s="46" t="s">
        <v>41</v>
      </c>
      <c r="F146" s="45">
        <v>170.94</v>
      </c>
      <c r="G146" s="45">
        <v>170.94</v>
      </c>
      <c r="H146" s="175">
        <f t="shared" si="2"/>
        <v>100</v>
      </c>
    </row>
    <row r="147" spans="1:8" ht="46.5" customHeight="1" outlineLevel="4" x14ac:dyDescent="0.25">
      <c r="A147" s="38" t="s">
        <v>729</v>
      </c>
      <c r="B147" s="38" t="s">
        <v>753</v>
      </c>
      <c r="C147" s="38" t="s">
        <v>804</v>
      </c>
      <c r="D147" s="38"/>
      <c r="E147" s="46" t="s">
        <v>199</v>
      </c>
      <c r="F147" s="45">
        <v>517.09</v>
      </c>
      <c r="G147" s="45">
        <v>517.08000000000004</v>
      </c>
      <c r="H147" s="175">
        <f t="shared" si="2"/>
        <v>99.998066100678798</v>
      </c>
    </row>
    <row r="148" spans="1:8" ht="62.25" customHeight="1" outlineLevel="7" x14ac:dyDescent="0.25">
      <c r="A148" s="38" t="s">
        <v>729</v>
      </c>
      <c r="B148" s="38" t="s">
        <v>753</v>
      </c>
      <c r="C148" s="38" t="s">
        <v>804</v>
      </c>
      <c r="D148" s="38" t="s">
        <v>37</v>
      </c>
      <c r="E148" s="46" t="s">
        <v>36</v>
      </c>
      <c r="F148" s="45">
        <v>517.09</v>
      </c>
      <c r="G148" s="45">
        <v>517.08000000000004</v>
      </c>
      <c r="H148" s="175">
        <f t="shared" si="2"/>
        <v>99.998066100678798</v>
      </c>
    </row>
    <row r="149" spans="1:8" ht="31.2" outlineLevel="4" x14ac:dyDescent="0.25">
      <c r="A149" s="38" t="s">
        <v>729</v>
      </c>
      <c r="B149" s="38" t="s">
        <v>753</v>
      </c>
      <c r="C149" s="38" t="s">
        <v>805</v>
      </c>
      <c r="D149" s="38"/>
      <c r="E149" s="46" t="s">
        <v>201</v>
      </c>
      <c r="F149" s="45">
        <v>1887.35</v>
      </c>
      <c r="G149" s="45">
        <v>0</v>
      </c>
      <c r="H149" s="175">
        <f t="shared" si="2"/>
        <v>0</v>
      </c>
    </row>
    <row r="150" spans="1:8" ht="26.25" customHeight="1" outlineLevel="7" x14ac:dyDescent="0.25">
      <c r="A150" s="38" t="s">
        <v>729</v>
      </c>
      <c r="B150" s="38" t="s">
        <v>753</v>
      </c>
      <c r="C150" s="38" t="s">
        <v>805</v>
      </c>
      <c r="D150" s="38" t="s">
        <v>42</v>
      </c>
      <c r="E150" s="46" t="s">
        <v>41</v>
      </c>
      <c r="F150" s="45">
        <v>1887.35</v>
      </c>
      <c r="G150" s="45">
        <v>0</v>
      </c>
      <c r="H150" s="175">
        <f t="shared" si="2"/>
        <v>0</v>
      </c>
    </row>
    <row r="151" spans="1:8" ht="24" customHeight="1" outlineLevel="7" x14ac:dyDescent="0.25">
      <c r="A151" s="38" t="s">
        <v>729</v>
      </c>
      <c r="B151" s="38" t="s">
        <v>806</v>
      </c>
      <c r="C151" s="38"/>
      <c r="D151" s="38"/>
      <c r="E151" s="46" t="s">
        <v>203</v>
      </c>
      <c r="F151" s="45">
        <f>F152</f>
        <v>1318.2</v>
      </c>
      <c r="G151" s="45">
        <f>G152</f>
        <v>1318.2</v>
      </c>
      <c r="H151" s="175">
        <f t="shared" si="2"/>
        <v>100</v>
      </c>
    </row>
    <row r="152" spans="1:8" ht="36" customHeight="1" outlineLevel="2" x14ac:dyDescent="0.25">
      <c r="A152" s="38" t="s">
        <v>729</v>
      </c>
      <c r="B152" s="38" t="s">
        <v>807</v>
      </c>
      <c r="C152" s="38"/>
      <c r="D152" s="38"/>
      <c r="E152" s="46" t="s">
        <v>205</v>
      </c>
      <c r="F152" s="45">
        <v>1318.2</v>
      </c>
      <c r="G152" s="45">
        <v>1318.2</v>
      </c>
      <c r="H152" s="175">
        <f t="shared" si="2"/>
        <v>100</v>
      </c>
    </row>
    <row r="153" spans="1:8" ht="54.75" customHeight="1" outlineLevel="3" x14ac:dyDescent="0.25">
      <c r="A153" s="38" t="s">
        <v>729</v>
      </c>
      <c r="B153" s="38" t="s">
        <v>807</v>
      </c>
      <c r="C153" s="38" t="s">
        <v>733</v>
      </c>
      <c r="D153" s="38"/>
      <c r="E153" s="46" t="s">
        <v>19</v>
      </c>
      <c r="F153" s="45">
        <v>1318.2</v>
      </c>
      <c r="G153" s="45">
        <v>1318.2</v>
      </c>
      <c r="H153" s="175">
        <f t="shared" si="2"/>
        <v>100</v>
      </c>
    </row>
    <row r="154" spans="1:8" ht="61.5" customHeight="1" outlineLevel="4" x14ac:dyDescent="0.25">
      <c r="A154" s="38" t="s">
        <v>729</v>
      </c>
      <c r="B154" s="38" t="s">
        <v>807</v>
      </c>
      <c r="C154" s="38" t="s">
        <v>808</v>
      </c>
      <c r="D154" s="38"/>
      <c r="E154" s="46" t="s">
        <v>207</v>
      </c>
      <c r="F154" s="45">
        <v>1318.2</v>
      </c>
      <c r="G154" s="45">
        <v>1318.2</v>
      </c>
      <c r="H154" s="175">
        <f t="shared" si="2"/>
        <v>100</v>
      </c>
    </row>
    <row r="155" spans="1:8" ht="93.6" outlineLevel="7" x14ac:dyDescent="0.25">
      <c r="A155" s="38" t="s">
        <v>729</v>
      </c>
      <c r="B155" s="38" t="s">
        <v>807</v>
      </c>
      <c r="C155" s="38" t="s">
        <v>808</v>
      </c>
      <c r="D155" s="38" t="s">
        <v>24</v>
      </c>
      <c r="E155" s="46" t="s">
        <v>23</v>
      </c>
      <c r="F155" s="45">
        <v>1226.94</v>
      </c>
      <c r="G155" s="45">
        <v>1226.94</v>
      </c>
      <c r="H155" s="175">
        <f t="shared" si="2"/>
        <v>100</v>
      </c>
    </row>
    <row r="156" spans="1:8" ht="66.75" customHeight="1" outlineLevel="7" x14ac:dyDescent="0.25">
      <c r="A156" s="38" t="s">
        <v>729</v>
      </c>
      <c r="B156" s="38" t="s">
        <v>807</v>
      </c>
      <c r="C156" s="38" t="s">
        <v>808</v>
      </c>
      <c r="D156" s="38" t="s">
        <v>37</v>
      </c>
      <c r="E156" s="46" t="s">
        <v>36</v>
      </c>
      <c r="F156" s="45">
        <v>91.26</v>
      </c>
      <c r="G156" s="45">
        <v>91.26</v>
      </c>
      <c r="H156" s="175">
        <f t="shared" si="2"/>
        <v>100</v>
      </c>
    </row>
    <row r="157" spans="1:8" ht="45" customHeight="1" outlineLevel="7" x14ac:dyDescent="0.25">
      <c r="A157" s="38" t="s">
        <v>729</v>
      </c>
      <c r="B157" s="38" t="s">
        <v>809</v>
      </c>
      <c r="C157" s="38"/>
      <c r="D157" s="38"/>
      <c r="E157" s="46" t="s">
        <v>209</v>
      </c>
      <c r="F157" s="45">
        <f>F158+F199</f>
        <v>16591.57</v>
      </c>
      <c r="G157" s="45">
        <f>G158+G199</f>
        <v>16451.350000000002</v>
      </c>
      <c r="H157" s="175">
        <f t="shared" si="2"/>
        <v>99.154872022358347</v>
      </c>
    </row>
    <row r="158" spans="1:8" ht="72.75" customHeight="1" outlineLevel="2" x14ac:dyDescent="0.25">
      <c r="A158" s="38" t="s">
        <v>729</v>
      </c>
      <c r="B158" s="38" t="s">
        <v>810</v>
      </c>
      <c r="C158" s="38"/>
      <c r="D158" s="38"/>
      <c r="E158" s="46" t="s">
        <v>211</v>
      </c>
      <c r="F158" s="45">
        <v>14496.42</v>
      </c>
      <c r="G158" s="45">
        <v>14363.12</v>
      </c>
      <c r="H158" s="175">
        <f t="shared" si="2"/>
        <v>99.080462624565243</v>
      </c>
    </row>
    <row r="159" spans="1:8" ht="59.25" customHeight="1" outlineLevel="3" x14ac:dyDescent="0.25">
      <c r="A159" s="38" t="s">
        <v>729</v>
      </c>
      <c r="B159" s="38" t="s">
        <v>810</v>
      </c>
      <c r="C159" s="38" t="s">
        <v>754</v>
      </c>
      <c r="D159" s="38"/>
      <c r="E159" s="46" t="s">
        <v>97</v>
      </c>
      <c r="F159" s="45">
        <v>14496.42</v>
      </c>
      <c r="G159" s="45">
        <v>14363.12</v>
      </c>
      <c r="H159" s="175">
        <f t="shared" si="2"/>
        <v>99.080462624565243</v>
      </c>
    </row>
    <row r="160" spans="1:8" ht="47.25" customHeight="1" outlineLevel="4" x14ac:dyDescent="0.25">
      <c r="A160" s="38" t="s">
        <v>729</v>
      </c>
      <c r="B160" s="38" t="s">
        <v>810</v>
      </c>
      <c r="C160" s="38" t="s">
        <v>811</v>
      </c>
      <c r="D160" s="38"/>
      <c r="E160" s="46" t="s">
        <v>214</v>
      </c>
      <c r="F160" s="45">
        <v>778.4</v>
      </c>
      <c r="G160" s="45">
        <v>770</v>
      </c>
      <c r="H160" s="175">
        <f t="shared" si="2"/>
        <v>98.920863309352526</v>
      </c>
    </row>
    <row r="161" spans="1:8" ht="43.5" customHeight="1" outlineLevel="5" x14ac:dyDescent="0.25">
      <c r="A161" s="38" t="s">
        <v>729</v>
      </c>
      <c r="B161" s="38" t="s">
        <v>810</v>
      </c>
      <c r="C161" s="38" t="s">
        <v>812</v>
      </c>
      <c r="D161" s="38"/>
      <c r="E161" s="46" t="s">
        <v>216</v>
      </c>
      <c r="F161" s="45">
        <v>25.4</v>
      </c>
      <c r="G161" s="45">
        <v>25.4</v>
      </c>
      <c r="H161" s="175">
        <f t="shared" si="2"/>
        <v>100</v>
      </c>
    </row>
    <row r="162" spans="1:8" ht="51" customHeight="1" outlineLevel="6" x14ac:dyDescent="0.25">
      <c r="A162" s="38" t="s">
        <v>729</v>
      </c>
      <c r="B162" s="38" t="s">
        <v>810</v>
      </c>
      <c r="C162" s="38" t="s">
        <v>813</v>
      </c>
      <c r="D162" s="38"/>
      <c r="E162" s="46" t="s">
        <v>218</v>
      </c>
      <c r="F162" s="45">
        <v>25.4</v>
      </c>
      <c r="G162" s="45">
        <v>25.4</v>
      </c>
      <c r="H162" s="175">
        <f t="shared" si="2"/>
        <v>100</v>
      </c>
    </row>
    <row r="163" spans="1:8" ht="54" customHeight="1" outlineLevel="7" x14ac:dyDescent="0.25">
      <c r="A163" s="38" t="s">
        <v>729</v>
      </c>
      <c r="B163" s="38" t="s">
        <v>810</v>
      </c>
      <c r="C163" s="38" t="s">
        <v>813</v>
      </c>
      <c r="D163" s="38" t="s">
        <v>37</v>
      </c>
      <c r="E163" s="46" t="s">
        <v>36</v>
      </c>
      <c r="F163" s="45">
        <v>25.4</v>
      </c>
      <c r="G163" s="45">
        <v>25.4</v>
      </c>
      <c r="H163" s="175">
        <f t="shared" si="2"/>
        <v>100</v>
      </c>
    </row>
    <row r="164" spans="1:8" ht="96" customHeight="1" outlineLevel="5" x14ac:dyDescent="0.25">
      <c r="A164" s="38" t="s">
        <v>729</v>
      </c>
      <c r="B164" s="38" t="s">
        <v>810</v>
      </c>
      <c r="C164" s="38" t="s">
        <v>814</v>
      </c>
      <c r="D164" s="38"/>
      <c r="E164" s="46" t="s">
        <v>220</v>
      </c>
      <c r="F164" s="45">
        <v>753</v>
      </c>
      <c r="G164" s="45">
        <v>744.6</v>
      </c>
      <c r="H164" s="175">
        <f t="shared" si="2"/>
        <v>98.88446215139443</v>
      </c>
    </row>
    <row r="165" spans="1:8" ht="59.25" customHeight="1" outlineLevel="6" x14ac:dyDescent="0.25">
      <c r="A165" s="38" t="s">
        <v>729</v>
      </c>
      <c r="B165" s="38" t="s">
        <v>810</v>
      </c>
      <c r="C165" s="38" t="s">
        <v>815</v>
      </c>
      <c r="D165" s="38"/>
      <c r="E165" s="46" t="s">
        <v>222</v>
      </c>
      <c r="F165" s="45">
        <v>663</v>
      </c>
      <c r="G165" s="45">
        <v>663</v>
      </c>
      <c r="H165" s="175">
        <f t="shared" si="2"/>
        <v>100</v>
      </c>
    </row>
    <row r="166" spans="1:8" ht="53.25" customHeight="1" outlineLevel="7" x14ac:dyDescent="0.25">
      <c r="A166" s="38" t="s">
        <v>729</v>
      </c>
      <c r="B166" s="38" t="s">
        <v>810</v>
      </c>
      <c r="C166" s="38" t="s">
        <v>815</v>
      </c>
      <c r="D166" s="38" t="s">
        <v>37</v>
      </c>
      <c r="E166" s="46" t="s">
        <v>36</v>
      </c>
      <c r="F166" s="45">
        <v>663</v>
      </c>
      <c r="G166" s="45">
        <v>663</v>
      </c>
      <c r="H166" s="175">
        <f t="shared" si="2"/>
        <v>100</v>
      </c>
    </row>
    <row r="167" spans="1:8" ht="51" customHeight="1" outlineLevel="6" x14ac:dyDescent="0.25">
      <c r="A167" s="38" t="s">
        <v>729</v>
      </c>
      <c r="B167" s="38" t="s">
        <v>810</v>
      </c>
      <c r="C167" s="38" t="s">
        <v>816</v>
      </c>
      <c r="D167" s="38"/>
      <c r="E167" s="46" t="s">
        <v>224</v>
      </c>
      <c r="F167" s="45">
        <v>90</v>
      </c>
      <c r="G167" s="45">
        <v>81.599999999999994</v>
      </c>
      <c r="H167" s="175">
        <f t="shared" si="2"/>
        <v>90.666666666666657</v>
      </c>
    </row>
    <row r="168" spans="1:8" ht="50.25" customHeight="1" outlineLevel="7" x14ac:dyDescent="0.25">
      <c r="A168" s="38" t="s">
        <v>729</v>
      </c>
      <c r="B168" s="38" t="s">
        <v>810</v>
      </c>
      <c r="C168" s="38" t="s">
        <v>816</v>
      </c>
      <c r="D168" s="38" t="s">
        <v>37</v>
      </c>
      <c r="E168" s="46" t="s">
        <v>36</v>
      </c>
      <c r="F168" s="45">
        <v>90</v>
      </c>
      <c r="G168" s="45">
        <v>81.599999999999994</v>
      </c>
      <c r="H168" s="175">
        <f t="shared" si="2"/>
        <v>90.666666666666657</v>
      </c>
    </row>
    <row r="169" spans="1:8" ht="89.25" customHeight="1" outlineLevel="4" x14ac:dyDescent="0.25">
      <c r="A169" s="38" t="s">
        <v>729</v>
      </c>
      <c r="B169" s="38" t="s">
        <v>810</v>
      </c>
      <c r="C169" s="38" t="s">
        <v>817</v>
      </c>
      <c r="D169" s="38"/>
      <c r="E169" s="46" t="s">
        <v>226</v>
      </c>
      <c r="F169" s="45">
        <v>129.77000000000001</v>
      </c>
      <c r="G169" s="45">
        <v>129.77000000000001</v>
      </c>
      <c r="H169" s="175">
        <f t="shared" si="2"/>
        <v>100</v>
      </c>
    </row>
    <row r="170" spans="1:8" ht="43.5" customHeight="1" outlineLevel="5" x14ac:dyDescent="0.25">
      <c r="A170" s="38" t="s">
        <v>729</v>
      </c>
      <c r="B170" s="38" t="s">
        <v>810</v>
      </c>
      <c r="C170" s="38" t="s">
        <v>818</v>
      </c>
      <c r="D170" s="38"/>
      <c r="E170" s="46" t="s">
        <v>228</v>
      </c>
      <c r="F170" s="45">
        <v>28</v>
      </c>
      <c r="G170" s="45">
        <v>28</v>
      </c>
      <c r="H170" s="175">
        <f t="shared" si="2"/>
        <v>100</v>
      </c>
    </row>
    <row r="171" spans="1:8" ht="59.25" customHeight="1" outlineLevel="6" x14ac:dyDescent="0.25">
      <c r="A171" s="38" t="s">
        <v>729</v>
      </c>
      <c r="B171" s="38" t="s">
        <v>810</v>
      </c>
      <c r="C171" s="38" t="s">
        <v>819</v>
      </c>
      <c r="D171" s="38"/>
      <c r="E171" s="46" t="s">
        <v>230</v>
      </c>
      <c r="F171" s="45">
        <v>28</v>
      </c>
      <c r="G171" s="45">
        <v>28</v>
      </c>
      <c r="H171" s="175">
        <f t="shared" si="2"/>
        <v>100</v>
      </c>
    </row>
    <row r="172" spans="1:8" ht="62.25" customHeight="1" outlineLevel="7" x14ac:dyDescent="0.25">
      <c r="A172" s="38" t="s">
        <v>729</v>
      </c>
      <c r="B172" s="38" t="s">
        <v>810</v>
      </c>
      <c r="C172" s="38" t="s">
        <v>819</v>
      </c>
      <c r="D172" s="38" t="s">
        <v>37</v>
      </c>
      <c r="E172" s="46" t="s">
        <v>36</v>
      </c>
      <c r="F172" s="45">
        <v>28</v>
      </c>
      <c r="G172" s="45">
        <v>28</v>
      </c>
      <c r="H172" s="175">
        <f t="shared" si="2"/>
        <v>100</v>
      </c>
    </row>
    <row r="173" spans="1:8" ht="57" customHeight="1" outlineLevel="5" x14ac:dyDescent="0.25">
      <c r="A173" s="38" t="s">
        <v>729</v>
      </c>
      <c r="B173" s="38" t="s">
        <v>810</v>
      </c>
      <c r="C173" s="38" t="s">
        <v>820</v>
      </c>
      <c r="D173" s="38"/>
      <c r="E173" s="46" t="s">
        <v>232</v>
      </c>
      <c r="F173" s="45">
        <v>27.5</v>
      </c>
      <c r="G173" s="45">
        <v>27.5</v>
      </c>
      <c r="H173" s="175">
        <f t="shared" si="2"/>
        <v>100</v>
      </c>
    </row>
    <row r="174" spans="1:8" ht="64.5" customHeight="1" outlineLevel="6" x14ac:dyDescent="0.25">
      <c r="A174" s="38" t="s">
        <v>729</v>
      </c>
      <c r="B174" s="38" t="s">
        <v>810</v>
      </c>
      <c r="C174" s="38" t="s">
        <v>821</v>
      </c>
      <c r="D174" s="38"/>
      <c r="E174" s="46" t="s">
        <v>234</v>
      </c>
      <c r="F174" s="45">
        <v>27.5</v>
      </c>
      <c r="G174" s="45">
        <v>27.5</v>
      </c>
      <c r="H174" s="175">
        <f t="shared" si="2"/>
        <v>100</v>
      </c>
    </row>
    <row r="175" spans="1:8" ht="53.25" customHeight="1" outlineLevel="7" x14ac:dyDescent="0.25">
      <c r="A175" s="38" t="s">
        <v>729</v>
      </c>
      <c r="B175" s="38" t="s">
        <v>810</v>
      </c>
      <c r="C175" s="38" t="s">
        <v>821</v>
      </c>
      <c r="D175" s="38" t="s">
        <v>37</v>
      </c>
      <c r="E175" s="46" t="s">
        <v>36</v>
      </c>
      <c r="F175" s="45">
        <v>27.5</v>
      </c>
      <c r="G175" s="45">
        <v>27.5</v>
      </c>
      <c r="H175" s="175">
        <f t="shared" si="2"/>
        <v>100</v>
      </c>
    </row>
    <row r="176" spans="1:8" ht="85.5" customHeight="1" outlineLevel="5" x14ac:dyDescent="0.25">
      <c r="A176" s="38" t="s">
        <v>729</v>
      </c>
      <c r="B176" s="38" t="s">
        <v>810</v>
      </c>
      <c r="C176" s="38" t="s">
        <v>822</v>
      </c>
      <c r="D176" s="38"/>
      <c r="E176" s="46" t="s">
        <v>236</v>
      </c>
      <c r="F176" s="45">
        <v>2.62</v>
      </c>
      <c r="G176" s="45">
        <v>2.62</v>
      </c>
      <c r="H176" s="175">
        <f t="shared" si="2"/>
        <v>100</v>
      </c>
    </row>
    <row r="177" spans="1:8" ht="65.25" customHeight="1" outlineLevel="6" x14ac:dyDescent="0.25">
      <c r="A177" s="38" t="s">
        <v>729</v>
      </c>
      <c r="B177" s="38" t="s">
        <v>810</v>
      </c>
      <c r="C177" s="38" t="s">
        <v>823</v>
      </c>
      <c r="D177" s="38"/>
      <c r="E177" s="46" t="s">
        <v>238</v>
      </c>
      <c r="F177" s="45">
        <v>2.62</v>
      </c>
      <c r="G177" s="45">
        <v>2.62</v>
      </c>
      <c r="H177" s="175">
        <f t="shared" si="2"/>
        <v>100</v>
      </c>
    </row>
    <row r="178" spans="1:8" ht="63" customHeight="1" outlineLevel="7" x14ac:dyDescent="0.25">
      <c r="A178" s="38" t="s">
        <v>729</v>
      </c>
      <c r="B178" s="38" t="s">
        <v>810</v>
      </c>
      <c r="C178" s="38" t="s">
        <v>823</v>
      </c>
      <c r="D178" s="38" t="s">
        <v>37</v>
      </c>
      <c r="E178" s="46" t="s">
        <v>36</v>
      </c>
      <c r="F178" s="45">
        <v>2.62</v>
      </c>
      <c r="G178" s="45">
        <v>2.62</v>
      </c>
      <c r="H178" s="175">
        <f t="shared" si="2"/>
        <v>100</v>
      </c>
    </row>
    <row r="179" spans="1:8" ht="78" outlineLevel="5" x14ac:dyDescent="0.25">
      <c r="A179" s="38" t="s">
        <v>729</v>
      </c>
      <c r="B179" s="38" t="s">
        <v>810</v>
      </c>
      <c r="C179" s="38" t="s">
        <v>824</v>
      </c>
      <c r="D179" s="38"/>
      <c r="E179" s="46" t="s">
        <v>240</v>
      </c>
      <c r="F179" s="45">
        <v>71.650000000000006</v>
      </c>
      <c r="G179" s="45">
        <v>71.650000000000006</v>
      </c>
      <c r="H179" s="175">
        <f t="shared" si="2"/>
        <v>100</v>
      </c>
    </row>
    <row r="180" spans="1:8" ht="54.75" customHeight="1" outlineLevel="6" x14ac:dyDescent="0.25">
      <c r="A180" s="38" t="s">
        <v>729</v>
      </c>
      <c r="B180" s="38" t="s">
        <v>810</v>
      </c>
      <c r="C180" s="38" t="s">
        <v>825</v>
      </c>
      <c r="D180" s="38"/>
      <c r="E180" s="46" t="s">
        <v>242</v>
      </c>
      <c r="F180" s="45">
        <v>71.650000000000006</v>
      </c>
      <c r="G180" s="45">
        <v>71.650000000000006</v>
      </c>
      <c r="H180" s="175">
        <f t="shared" si="2"/>
        <v>100</v>
      </c>
    </row>
    <row r="181" spans="1:8" ht="66" customHeight="1" outlineLevel="7" x14ac:dyDescent="0.25">
      <c r="A181" s="38" t="s">
        <v>729</v>
      </c>
      <c r="B181" s="38" t="s">
        <v>810</v>
      </c>
      <c r="C181" s="38" t="s">
        <v>825</v>
      </c>
      <c r="D181" s="38" t="s">
        <v>37</v>
      </c>
      <c r="E181" s="46" t="s">
        <v>36</v>
      </c>
      <c r="F181" s="45">
        <v>71.650000000000006</v>
      </c>
      <c r="G181" s="45">
        <v>71.650000000000006</v>
      </c>
      <c r="H181" s="175">
        <f t="shared" si="2"/>
        <v>100</v>
      </c>
    </row>
    <row r="182" spans="1:8" ht="60" customHeight="1" outlineLevel="4" x14ac:dyDescent="0.25">
      <c r="A182" s="38" t="s">
        <v>729</v>
      </c>
      <c r="B182" s="38" t="s">
        <v>810</v>
      </c>
      <c r="C182" s="38" t="s">
        <v>826</v>
      </c>
      <c r="D182" s="38"/>
      <c r="E182" s="46" t="s">
        <v>244</v>
      </c>
      <c r="F182" s="45">
        <v>10035.700000000001</v>
      </c>
      <c r="G182" s="45">
        <v>9925.8799999999992</v>
      </c>
      <c r="H182" s="175">
        <f t="shared" si="2"/>
        <v>98.905706627340379</v>
      </c>
    </row>
    <row r="183" spans="1:8" ht="63" customHeight="1" outlineLevel="5" x14ac:dyDescent="0.25">
      <c r="A183" s="38" t="s">
        <v>729</v>
      </c>
      <c r="B183" s="38" t="s">
        <v>810</v>
      </c>
      <c r="C183" s="38" t="s">
        <v>827</v>
      </c>
      <c r="D183" s="38"/>
      <c r="E183" s="46" t="s">
        <v>246</v>
      </c>
      <c r="F183" s="45">
        <v>10035.700000000001</v>
      </c>
      <c r="G183" s="45">
        <v>9925.8799999999992</v>
      </c>
      <c r="H183" s="175">
        <f t="shared" si="2"/>
        <v>98.905706627340379</v>
      </c>
    </row>
    <row r="184" spans="1:8" ht="68.25" customHeight="1" outlineLevel="6" x14ac:dyDescent="0.25">
      <c r="A184" s="38" t="s">
        <v>729</v>
      </c>
      <c r="B184" s="38" t="s">
        <v>810</v>
      </c>
      <c r="C184" s="38" t="s">
        <v>828</v>
      </c>
      <c r="D184" s="38"/>
      <c r="E184" s="46" t="s">
        <v>248</v>
      </c>
      <c r="F184" s="45">
        <v>9962.1</v>
      </c>
      <c r="G184" s="45">
        <v>9902.0499999999993</v>
      </c>
      <c r="H184" s="175">
        <f t="shared" si="2"/>
        <v>99.39721544654239</v>
      </c>
    </row>
    <row r="185" spans="1:8" ht="114" customHeight="1" outlineLevel="7" x14ac:dyDescent="0.25">
      <c r="A185" s="38" t="s">
        <v>729</v>
      </c>
      <c r="B185" s="38" t="s">
        <v>810</v>
      </c>
      <c r="C185" s="38" t="s">
        <v>828</v>
      </c>
      <c r="D185" s="38" t="s">
        <v>24</v>
      </c>
      <c r="E185" s="46" t="s">
        <v>23</v>
      </c>
      <c r="F185" s="45">
        <v>8718.19</v>
      </c>
      <c r="G185" s="45">
        <v>8697.2000000000007</v>
      </c>
      <c r="H185" s="175">
        <f t="shared" si="2"/>
        <v>99.759239016355465</v>
      </c>
    </row>
    <row r="186" spans="1:8" ht="69.75" customHeight="1" outlineLevel="7" x14ac:dyDescent="0.25">
      <c r="A186" s="38" t="s">
        <v>729</v>
      </c>
      <c r="B186" s="38" t="s">
        <v>810</v>
      </c>
      <c r="C186" s="38" t="s">
        <v>828</v>
      </c>
      <c r="D186" s="38" t="s">
        <v>37</v>
      </c>
      <c r="E186" s="46" t="s">
        <v>36</v>
      </c>
      <c r="F186" s="45">
        <v>1225.21</v>
      </c>
      <c r="G186" s="45">
        <v>1192.8399999999999</v>
      </c>
      <c r="H186" s="175">
        <f t="shared" si="2"/>
        <v>97.358003934019465</v>
      </c>
    </row>
    <row r="187" spans="1:8" ht="34.5" customHeight="1" outlineLevel="7" x14ac:dyDescent="0.25">
      <c r="A187" s="38" t="s">
        <v>729</v>
      </c>
      <c r="B187" s="38" t="s">
        <v>810</v>
      </c>
      <c r="C187" s="38" t="s">
        <v>828</v>
      </c>
      <c r="D187" s="38" t="s">
        <v>42</v>
      </c>
      <c r="E187" s="46" t="s">
        <v>41</v>
      </c>
      <c r="F187" s="45">
        <v>18.7</v>
      </c>
      <c r="G187" s="45">
        <v>12.01</v>
      </c>
      <c r="H187" s="175">
        <f t="shared" si="2"/>
        <v>64.224598930481278</v>
      </c>
    </row>
    <row r="188" spans="1:8" ht="99.75" customHeight="1" outlineLevel="6" x14ac:dyDescent="0.25">
      <c r="A188" s="38" t="s">
        <v>729</v>
      </c>
      <c r="B188" s="38" t="s">
        <v>810</v>
      </c>
      <c r="C188" s="38" t="s">
        <v>829</v>
      </c>
      <c r="D188" s="38"/>
      <c r="E188" s="46" t="s">
        <v>250</v>
      </c>
      <c r="F188" s="45">
        <v>20</v>
      </c>
      <c r="G188" s="45">
        <v>20</v>
      </c>
      <c r="H188" s="175">
        <f t="shared" si="2"/>
        <v>100</v>
      </c>
    </row>
    <row r="189" spans="1:8" ht="64.5" customHeight="1" outlineLevel="7" x14ac:dyDescent="0.25">
      <c r="A189" s="38" t="s">
        <v>729</v>
      </c>
      <c r="B189" s="38" t="s">
        <v>810</v>
      </c>
      <c r="C189" s="38" t="s">
        <v>829</v>
      </c>
      <c r="D189" s="38" t="s">
        <v>126</v>
      </c>
      <c r="E189" s="46" t="s">
        <v>125</v>
      </c>
      <c r="F189" s="45">
        <v>20</v>
      </c>
      <c r="G189" s="45">
        <v>20</v>
      </c>
      <c r="H189" s="175">
        <f t="shared" si="2"/>
        <v>100</v>
      </c>
    </row>
    <row r="190" spans="1:8" ht="54" customHeight="1" outlineLevel="6" x14ac:dyDescent="0.25">
      <c r="A190" s="38" t="s">
        <v>729</v>
      </c>
      <c r="B190" s="38" t="s">
        <v>810</v>
      </c>
      <c r="C190" s="38" t="s">
        <v>830</v>
      </c>
      <c r="D190" s="38"/>
      <c r="E190" s="46" t="s">
        <v>252</v>
      </c>
      <c r="F190" s="45">
        <v>53.6</v>
      </c>
      <c r="G190" s="45">
        <v>3.83</v>
      </c>
      <c r="H190" s="175">
        <f t="shared" si="2"/>
        <v>7.1455223880597014</v>
      </c>
    </row>
    <row r="191" spans="1:8" ht="58.5" customHeight="1" outlineLevel="7" x14ac:dyDescent="0.25">
      <c r="A191" s="38" t="s">
        <v>729</v>
      </c>
      <c r="B191" s="38" t="s">
        <v>810</v>
      </c>
      <c r="C191" s="38" t="s">
        <v>830</v>
      </c>
      <c r="D191" s="38" t="s">
        <v>37</v>
      </c>
      <c r="E191" s="46" t="s">
        <v>36</v>
      </c>
      <c r="F191" s="45">
        <v>52.11</v>
      </c>
      <c r="G191" s="45">
        <v>2.34</v>
      </c>
      <c r="H191" s="175">
        <f t="shared" si="2"/>
        <v>4.490500863557858</v>
      </c>
    </row>
    <row r="192" spans="1:8" ht="64.5" customHeight="1" outlineLevel="7" x14ac:dyDescent="0.25">
      <c r="A192" s="38" t="s">
        <v>729</v>
      </c>
      <c r="B192" s="38" t="s">
        <v>810</v>
      </c>
      <c r="C192" s="38" t="s">
        <v>830</v>
      </c>
      <c r="D192" s="38" t="s">
        <v>126</v>
      </c>
      <c r="E192" s="46" t="s">
        <v>125</v>
      </c>
      <c r="F192" s="45">
        <v>1.49</v>
      </c>
      <c r="G192" s="45">
        <v>1.49</v>
      </c>
      <c r="H192" s="175">
        <f t="shared" si="2"/>
        <v>100</v>
      </c>
    </row>
    <row r="193" spans="1:8" ht="61.5" customHeight="1" outlineLevel="4" x14ac:dyDescent="0.25">
      <c r="A193" s="38" t="s">
        <v>729</v>
      </c>
      <c r="B193" s="38" t="s">
        <v>810</v>
      </c>
      <c r="C193" s="38" t="s">
        <v>831</v>
      </c>
      <c r="D193" s="38"/>
      <c r="E193" s="46" t="s">
        <v>254</v>
      </c>
      <c r="F193" s="45">
        <v>3552.55</v>
      </c>
      <c r="G193" s="45">
        <v>3537.46</v>
      </c>
      <c r="H193" s="175">
        <f t="shared" si="2"/>
        <v>99.575234690574376</v>
      </c>
    </row>
    <row r="194" spans="1:8" ht="63" customHeight="1" outlineLevel="5" x14ac:dyDescent="0.25">
      <c r="A194" s="38" t="s">
        <v>729</v>
      </c>
      <c r="B194" s="38" t="s">
        <v>810</v>
      </c>
      <c r="C194" s="38" t="s">
        <v>832</v>
      </c>
      <c r="D194" s="38"/>
      <c r="E194" s="46" t="s">
        <v>256</v>
      </c>
      <c r="F194" s="45">
        <v>3552.55</v>
      </c>
      <c r="G194" s="45">
        <v>3537.46</v>
      </c>
      <c r="H194" s="175">
        <f t="shared" si="2"/>
        <v>99.575234690574376</v>
      </c>
    </row>
    <row r="195" spans="1:8" ht="51.75" customHeight="1" outlineLevel="6" x14ac:dyDescent="0.25">
      <c r="A195" s="38" t="s">
        <v>729</v>
      </c>
      <c r="B195" s="38" t="s">
        <v>810</v>
      </c>
      <c r="C195" s="38" t="s">
        <v>833</v>
      </c>
      <c r="D195" s="38"/>
      <c r="E195" s="46" t="s">
        <v>258</v>
      </c>
      <c r="F195" s="45">
        <v>3552.55</v>
      </c>
      <c r="G195" s="45">
        <v>3537.46</v>
      </c>
      <c r="H195" s="175">
        <f t="shared" si="2"/>
        <v>99.575234690574376</v>
      </c>
    </row>
    <row r="196" spans="1:8" ht="116.25" customHeight="1" outlineLevel="7" x14ac:dyDescent="0.25">
      <c r="A196" s="38" t="s">
        <v>729</v>
      </c>
      <c r="B196" s="38" t="s">
        <v>810</v>
      </c>
      <c r="C196" s="38" t="s">
        <v>833</v>
      </c>
      <c r="D196" s="38" t="s">
        <v>24</v>
      </c>
      <c r="E196" s="46" t="s">
        <v>23</v>
      </c>
      <c r="F196" s="45">
        <v>3314.04</v>
      </c>
      <c r="G196" s="45">
        <v>3300.16</v>
      </c>
      <c r="H196" s="175">
        <f t="shared" si="2"/>
        <v>99.581175845795457</v>
      </c>
    </row>
    <row r="197" spans="1:8" ht="64.5" customHeight="1" outlineLevel="7" x14ac:dyDescent="0.25">
      <c r="A197" s="38" t="s">
        <v>729</v>
      </c>
      <c r="B197" s="38" t="s">
        <v>810</v>
      </c>
      <c r="C197" s="38" t="s">
        <v>833</v>
      </c>
      <c r="D197" s="38" t="s">
        <v>37</v>
      </c>
      <c r="E197" s="46" t="s">
        <v>36</v>
      </c>
      <c r="F197" s="45">
        <v>234.38</v>
      </c>
      <c r="G197" s="45">
        <v>233.17</v>
      </c>
      <c r="H197" s="175">
        <f t="shared" si="2"/>
        <v>99.483744346787262</v>
      </c>
    </row>
    <row r="198" spans="1:8" ht="23.25" customHeight="1" outlineLevel="7" x14ac:dyDescent="0.25">
      <c r="A198" s="38" t="s">
        <v>729</v>
      </c>
      <c r="B198" s="38" t="s">
        <v>810</v>
      </c>
      <c r="C198" s="38" t="s">
        <v>833</v>
      </c>
      <c r="D198" s="38" t="s">
        <v>42</v>
      </c>
      <c r="E198" s="46" t="s">
        <v>41</v>
      </c>
      <c r="F198" s="45">
        <v>4.13</v>
      </c>
      <c r="G198" s="45">
        <v>4.13</v>
      </c>
      <c r="H198" s="175">
        <f t="shared" si="2"/>
        <v>100</v>
      </c>
    </row>
    <row r="199" spans="1:8" ht="69" customHeight="1" outlineLevel="2" x14ac:dyDescent="0.25">
      <c r="A199" s="38" t="s">
        <v>729</v>
      </c>
      <c r="B199" s="38" t="s">
        <v>834</v>
      </c>
      <c r="C199" s="38"/>
      <c r="D199" s="38"/>
      <c r="E199" s="46" t="s">
        <v>262</v>
      </c>
      <c r="F199" s="45">
        <v>2095.15</v>
      </c>
      <c r="G199" s="45">
        <v>2088.23</v>
      </c>
      <c r="H199" s="175">
        <f t="shared" si="2"/>
        <v>99.669713385676445</v>
      </c>
    </row>
    <row r="200" spans="1:8" ht="69" customHeight="1" outlineLevel="3" x14ac:dyDescent="0.25">
      <c r="A200" s="38" t="s">
        <v>729</v>
      </c>
      <c r="B200" s="38" t="s">
        <v>834</v>
      </c>
      <c r="C200" s="38" t="s">
        <v>754</v>
      </c>
      <c r="D200" s="38"/>
      <c r="E200" s="46" t="s">
        <v>97</v>
      </c>
      <c r="F200" s="45">
        <v>2095.15</v>
      </c>
      <c r="G200" s="45">
        <v>2088.23</v>
      </c>
      <c r="H200" s="175">
        <f t="shared" si="2"/>
        <v>99.669713385676445</v>
      </c>
    </row>
    <row r="201" spans="1:8" ht="53.25" customHeight="1" outlineLevel="4" x14ac:dyDescent="0.25">
      <c r="A201" s="38" t="s">
        <v>729</v>
      </c>
      <c r="B201" s="38" t="s">
        <v>834</v>
      </c>
      <c r="C201" s="38" t="s">
        <v>755</v>
      </c>
      <c r="D201" s="38"/>
      <c r="E201" s="46" t="s">
        <v>99</v>
      </c>
      <c r="F201" s="45">
        <v>2095.15</v>
      </c>
      <c r="G201" s="45">
        <v>2088.23</v>
      </c>
      <c r="H201" s="175">
        <f t="shared" si="2"/>
        <v>99.669713385676445</v>
      </c>
    </row>
    <row r="202" spans="1:8" ht="78" customHeight="1" outlineLevel="5" x14ac:dyDescent="0.25">
      <c r="A202" s="38" t="s">
        <v>729</v>
      </c>
      <c r="B202" s="38" t="s">
        <v>834</v>
      </c>
      <c r="C202" s="38" t="s">
        <v>835</v>
      </c>
      <c r="D202" s="38"/>
      <c r="E202" s="46" t="s">
        <v>265</v>
      </c>
      <c r="F202" s="45">
        <v>1963.85</v>
      </c>
      <c r="G202" s="45">
        <v>1956.93</v>
      </c>
      <c r="H202" s="175">
        <f t="shared" si="2"/>
        <v>99.64763092904245</v>
      </c>
    </row>
    <row r="203" spans="1:8" ht="84" customHeight="1" outlineLevel="6" x14ac:dyDescent="0.25">
      <c r="A203" s="38" t="s">
        <v>729</v>
      </c>
      <c r="B203" s="38" t="s">
        <v>834</v>
      </c>
      <c r="C203" s="38" t="s">
        <v>836</v>
      </c>
      <c r="D203" s="38"/>
      <c r="E203" s="46" t="s">
        <v>267</v>
      </c>
      <c r="F203" s="45">
        <v>1963.85</v>
      </c>
      <c r="G203" s="45">
        <v>1956.93</v>
      </c>
      <c r="H203" s="175">
        <f t="shared" si="2"/>
        <v>99.64763092904245</v>
      </c>
    </row>
    <row r="204" spans="1:8" ht="59.25" customHeight="1" outlineLevel="7" x14ac:dyDescent="0.25">
      <c r="A204" s="38" t="s">
        <v>729</v>
      </c>
      <c r="B204" s="38" t="s">
        <v>834</v>
      </c>
      <c r="C204" s="38" t="s">
        <v>836</v>
      </c>
      <c r="D204" s="38" t="s">
        <v>37</v>
      </c>
      <c r="E204" s="46" t="s">
        <v>36</v>
      </c>
      <c r="F204" s="45">
        <v>1963.85</v>
      </c>
      <c r="G204" s="45">
        <v>1956.93</v>
      </c>
      <c r="H204" s="175">
        <f t="shared" si="2"/>
        <v>99.64763092904245</v>
      </c>
    </row>
    <row r="205" spans="1:8" ht="76.5" customHeight="1" outlineLevel="5" x14ac:dyDescent="0.25">
      <c r="A205" s="38" t="s">
        <v>729</v>
      </c>
      <c r="B205" s="38" t="s">
        <v>834</v>
      </c>
      <c r="C205" s="38" t="s">
        <v>837</v>
      </c>
      <c r="D205" s="38"/>
      <c r="E205" s="46" t="s">
        <v>269</v>
      </c>
      <c r="F205" s="45">
        <v>131.30000000000001</v>
      </c>
      <c r="G205" s="45">
        <v>131.30000000000001</v>
      </c>
      <c r="H205" s="175">
        <f t="shared" si="2"/>
        <v>100</v>
      </c>
    </row>
    <row r="206" spans="1:8" ht="57" customHeight="1" outlineLevel="6" x14ac:dyDescent="0.25">
      <c r="A206" s="38" t="s">
        <v>729</v>
      </c>
      <c r="B206" s="38" t="s">
        <v>834</v>
      </c>
      <c r="C206" s="38" t="s">
        <v>838</v>
      </c>
      <c r="D206" s="38"/>
      <c r="E206" s="46" t="s">
        <v>271</v>
      </c>
      <c r="F206" s="45">
        <v>131.30000000000001</v>
      </c>
      <c r="G206" s="45">
        <v>131.30000000000001</v>
      </c>
      <c r="H206" s="175">
        <f t="shared" ref="H206:H269" si="3">(G206/F206)*100</f>
        <v>100</v>
      </c>
    </row>
    <row r="207" spans="1:8" ht="108.75" customHeight="1" outlineLevel="7" x14ac:dyDescent="0.25">
      <c r="A207" s="38" t="s">
        <v>729</v>
      </c>
      <c r="B207" s="38" t="s">
        <v>834</v>
      </c>
      <c r="C207" s="38" t="s">
        <v>838</v>
      </c>
      <c r="D207" s="38" t="s">
        <v>24</v>
      </c>
      <c r="E207" s="46" t="s">
        <v>23</v>
      </c>
      <c r="F207" s="45">
        <v>131.30000000000001</v>
      </c>
      <c r="G207" s="45">
        <v>131.30000000000001</v>
      </c>
      <c r="H207" s="175">
        <f t="shared" si="3"/>
        <v>100</v>
      </c>
    </row>
    <row r="208" spans="1:8" ht="27.75" customHeight="1" outlineLevel="7" x14ac:dyDescent="0.25">
      <c r="A208" s="38" t="s">
        <v>729</v>
      </c>
      <c r="B208" s="38" t="s">
        <v>839</v>
      </c>
      <c r="C208" s="38"/>
      <c r="D208" s="38"/>
      <c r="E208" s="44" t="s">
        <v>273</v>
      </c>
      <c r="F208" s="45">
        <f>F209+F217+F223+F229+F241</f>
        <v>14394.05</v>
      </c>
      <c r="G208" s="45">
        <f>G209+G217+G223+G229+G241</f>
        <v>13279.48</v>
      </c>
      <c r="H208" s="175">
        <f t="shared" si="3"/>
        <v>92.256731079855911</v>
      </c>
    </row>
    <row r="209" spans="1:8" ht="31.5" customHeight="1" outlineLevel="2" x14ac:dyDescent="0.25">
      <c r="A209" s="38" t="s">
        <v>729</v>
      </c>
      <c r="B209" s="38" t="s">
        <v>840</v>
      </c>
      <c r="C209" s="38"/>
      <c r="D209" s="38"/>
      <c r="E209" s="46" t="s">
        <v>285</v>
      </c>
      <c r="F209" s="45">
        <v>591.20000000000005</v>
      </c>
      <c r="G209" s="45">
        <v>49.5</v>
      </c>
      <c r="H209" s="175">
        <f t="shared" si="3"/>
        <v>8.3728010825439778</v>
      </c>
    </row>
    <row r="210" spans="1:8" ht="62.4" outlineLevel="3" x14ac:dyDescent="0.25">
      <c r="A210" s="38" t="s">
        <v>729</v>
      </c>
      <c r="B210" s="38" t="s">
        <v>840</v>
      </c>
      <c r="C210" s="38" t="s">
        <v>841</v>
      </c>
      <c r="D210" s="38"/>
      <c r="E210" s="46" t="s">
        <v>287</v>
      </c>
      <c r="F210" s="45">
        <v>591.20000000000005</v>
      </c>
      <c r="G210" s="45">
        <v>49.5</v>
      </c>
      <c r="H210" s="175">
        <f t="shared" si="3"/>
        <v>8.3728010825439778</v>
      </c>
    </row>
    <row r="211" spans="1:8" ht="43.5" customHeight="1" outlineLevel="4" x14ac:dyDescent="0.25">
      <c r="A211" s="38" t="s">
        <v>729</v>
      </c>
      <c r="B211" s="38" t="s">
        <v>840</v>
      </c>
      <c r="C211" s="38" t="s">
        <v>842</v>
      </c>
      <c r="D211" s="38"/>
      <c r="E211" s="46" t="s">
        <v>289</v>
      </c>
      <c r="F211" s="45">
        <v>591.20000000000005</v>
      </c>
      <c r="G211" s="45">
        <v>49.5</v>
      </c>
      <c r="H211" s="175">
        <f t="shared" si="3"/>
        <v>8.3728010825439778</v>
      </c>
    </row>
    <row r="212" spans="1:8" ht="50.25" customHeight="1" outlineLevel="5" x14ac:dyDescent="0.25">
      <c r="A212" s="38" t="s">
        <v>729</v>
      </c>
      <c r="B212" s="38" t="s">
        <v>840</v>
      </c>
      <c r="C212" s="38" t="s">
        <v>843</v>
      </c>
      <c r="D212" s="38"/>
      <c r="E212" s="46" t="s">
        <v>291</v>
      </c>
      <c r="F212" s="45">
        <v>591.20000000000005</v>
      </c>
      <c r="G212" s="45">
        <v>49.5</v>
      </c>
      <c r="H212" s="175">
        <f t="shared" si="3"/>
        <v>8.3728010825439778</v>
      </c>
    </row>
    <row r="213" spans="1:8" ht="46.8" outlineLevel="6" x14ac:dyDescent="0.25">
      <c r="A213" s="38" t="s">
        <v>729</v>
      </c>
      <c r="B213" s="38" t="s">
        <v>840</v>
      </c>
      <c r="C213" s="38" t="s">
        <v>844</v>
      </c>
      <c r="D213" s="38"/>
      <c r="E213" s="46" t="s">
        <v>293</v>
      </c>
      <c r="F213" s="45">
        <v>49.5</v>
      </c>
      <c r="G213" s="45">
        <v>49.5</v>
      </c>
      <c r="H213" s="175">
        <f t="shared" si="3"/>
        <v>100</v>
      </c>
    </row>
    <row r="214" spans="1:8" ht="46.8" outlineLevel="7" x14ac:dyDescent="0.25">
      <c r="A214" s="38" t="s">
        <v>729</v>
      </c>
      <c r="B214" s="38" t="s">
        <v>840</v>
      </c>
      <c r="C214" s="38" t="s">
        <v>844</v>
      </c>
      <c r="D214" s="38" t="s">
        <v>126</v>
      </c>
      <c r="E214" s="46" t="s">
        <v>125</v>
      </c>
      <c r="F214" s="45">
        <v>49.5</v>
      </c>
      <c r="G214" s="45">
        <v>49.5</v>
      </c>
      <c r="H214" s="175">
        <f t="shared" si="3"/>
        <v>100</v>
      </c>
    </row>
    <row r="215" spans="1:8" ht="65.25" customHeight="1" outlineLevel="6" x14ac:dyDescent="0.25">
      <c r="A215" s="38" t="s">
        <v>729</v>
      </c>
      <c r="B215" s="38" t="s">
        <v>840</v>
      </c>
      <c r="C215" s="38" t="s">
        <v>845</v>
      </c>
      <c r="D215" s="38"/>
      <c r="E215" s="46" t="s">
        <v>295</v>
      </c>
      <c r="F215" s="45">
        <v>541.70000000000005</v>
      </c>
      <c r="G215" s="45">
        <v>0</v>
      </c>
      <c r="H215" s="175">
        <f t="shared" si="3"/>
        <v>0</v>
      </c>
    </row>
    <row r="216" spans="1:8" ht="57.75" customHeight="1" outlineLevel="7" x14ac:dyDescent="0.25">
      <c r="A216" s="38" t="s">
        <v>729</v>
      </c>
      <c r="B216" s="38" t="s">
        <v>840</v>
      </c>
      <c r="C216" s="38" t="s">
        <v>845</v>
      </c>
      <c r="D216" s="38" t="s">
        <v>37</v>
      </c>
      <c r="E216" s="46" t="s">
        <v>36</v>
      </c>
      <c r="F216" s="45">
        <v>541.70000000000005</v>
      </c>
      <c r="G216" s="45">
        <v>0</v>
      </c>
      <c r="H216" s="175">
        <f t="shared" si="3"/>
        <v>0</v>
      </c>
    </row>
    <row r="217" spans="1:8" ht="15.6" outlineLevel="2" x14ac:dyDescent="0.25">
      <c r="A217" s="38" t="s">
        <v>729</v>
      </c>
      <c r="B217" s="38" t="s">
        <v>846</v>
      </c>
      <c r="C217" s="38"/>
      <c r="D217" s="38"/>
      <c r="E217" s="46" t="s">
        <v>297</v>
      </c>
      <c r="F217" s="45">
        <v>2762.81</v>
      </c>
      <c r="G217" s="45">
        <v>2762.81</v>
      </c>
      <c r="H217" s="175">
        <f t="shared" si="3"/>
        <v>100</v>
      </c>
    </row>
    <row r="218" spans="1:8" ht="61.5" customHeight="1" outlineLevel="3" x14ac:dyDescent="0.25">
      <c r="A218" s="38" t="s">
        <v>729</v>
      </c>
      <c r="B218" s="38" t="s">
        <v>846</v>
      </c>
      <c r="C218" s="38" t="s">
        <v>847</v>
      </c>
      <c r="D218" s="38"/>
      <c r="E218" s="46" t="s">
        <v>278</v>
      </c>
      <c r="F218" s="45">
        <v>2762.81</v>
      </c>
      <c r="G218" s="45">
        <v>2762.81</v>
      </c>
      <c r="H218" s="175">
        <f t="shared" si="3"/>
        <v>100</v>
      </c>
    </row>
    <row r="219" spans="1:8" ht="66.75" customHeight="1" outlineLevel="4" x14ac:dyDescent="0.25">
      <c r="A219" s="38" t="s">
        <v>729</v>
      </c>
      <c r="B219" s="38" t="s">
        <v>846</v>
      </c>
      <c r="C219" s="38" t="s">
        <v>848</v>
      </c>
      <c r="D219" s="38"/>
      <c r="E219" s="46" t="s">
        <v>299</v>
      </c>
      <c r="F219" s="45">
        <v>2762.81</v>
      </c>
      <c r="G219" s="45">
        <v>2762.81</v>
      </c>
      <c r="H219" s="175">
        <f t="shared" si="3"/>
        <v>100</v>
      </c>
    </row>
    <row r="220" spans="1:8" ht="58.5" customHeight="1" outlineLevel="5" x14ac:dyDescent="0.25">
      <c r="A220" s="38" t="s">
        <v>729</v>
      </c>
      <c r="B220" s="38" t="s">
        <v>846</v>
      </c>
      <c r="C220" s="38" t="s">
        <v>849</v>
      </c>
      <c r="D220" s="38"/>
      <c r="E220" s="46" t="s">
        <v>301</v>
      </c>
      <c r="F220" s="45">
        <v>2762.81</v>
      </c>
      <c r="G220" s="45">
        <v>2762.81</v>
      </c>
      <c r="H220" s="175">
        <f t="shared" si="3"/>
        <v>100</v>
      </c>
    </row>
    <row r="221" spans="1:8" ht="45.75" customHeight="1" outlineLevel="6" x14ac:dyDescent="0.25">
      <c r="A221" s="38" t="s">
        <v>729</v>
      </c>
      <c r="B221" s="38" t="s">
        <v>846</v>
      </c>
      <c r="C221" s="38" t="s">
        <v>850</v>
      </c>
      <c r="D221" s="38"/>
      <c r="E221" s="46" t="s">
        <v>303</v>
      </c>
      <c r="F221" s="45">
        <v>2762.81</v>
      </c>
      <c r="G221" s="45">
        <v>2762.81</v>
      </c>
      <c r="H221" s="175">
        <f t="shared" si="3"/>
        <v>100</v>
      </c>
    </row>
    <row r="222" spans="1:8" ht="60.75" customHeight="1" outlineLevel="7" x14ac:dyDescent="0.25">
      <c r="A222" s="38" t="s">
        <v>729</v>
      </c>
      <c r="B222" s="38" t="s">
        <v>846</v>
      </c>
      <c r="C222" s="38" t="s">
        <v>850</v>
      </c>
      <c r="D222" s="38" t="s">
        <v>37</v>
      </c>
      <c r="E222" s="46" t="s">
        <v>36</v>
      </c>
      <c r="F222" s="45">
        <v>2762.81</v>
      </c>
      <c r="G222" s="45">
        <v>2762.81</v>
      </c>
      <c r="H222" s="175">
        <f t="shared" si="3"/>
        <v>100</v>
      </c>
    </row>
    <row r="223" spans="1:8" ht="15.6" outlineLevel="2" x14ac:dyDescent="0.25">
      <c r="A223" s="38" t="s">
        <v>729</v>
      </c>
      <c r="B223" s="38" t="s">
        <v>851</v>
      </c>
      <c r="C223" s="38"/>
      <c r="D223" s="38"/>
      <c r="E223" s="46" t="s">
        <v>305</v>
      </c>
      <c r="F223" s="45">
        <v>3495.2</v>
      </c>
      <c r="G223" s="45">
        <v>3466.62</v>
      </c>
      <c r="H223" s="175">
        <f t="shared" si="3"/>
        <v>99.182307164110782</v>
      </c>
    </row>
    <row r="224" spans="1:8" ht="77.25" customHeight="1" outlineLevel="3" x14ac:dyDescent="0.25">
      <c r="A224" s="38" t="s">
        <v>729</v>
      </c>
      <c r="B224" s="38" t="s">
        <v>851</v>
      </c>
      <c r="C224" s="38" t="s">
        <v>841</v>
      </c>
      <c r="D224" s="38"/>
      <c r="E224" s="46" t="s">
        <v>287</v>
      </c>
      <c r="F224" s="45">
        <v>3495.2</v>
      </c>
      <c r="G224" s="45">
        <v>3466.62</v>
      </c>
      <c r="H224" s="175">
        <f t="shared" si="3"/>
        <v>99.182307164110782</v>
      </c>
    </row>
    <row r="225" spans="1:8" ht="66.75" customHeight="1" outlineLevel="4" x14ac:dyDescent="0.25">
      <c r="A225" s="38" t="s">
        <v>729</v>
      </c>
      <c r="B225" s="38" t="s">
        <v>851</v>
      </c>
      <c r="C225" s="38" t="s">
        <v>852</v>
      </c>
      <c r="D225" s="38"/>
      <c r="E225" s="46" t="s">
        <v>299</v>
      </c>
      <c r="F225" s="45">
        <v>3495.2</v>
      </c>
      <c r="G225" s="45">
        <v>3466.62</v>
      </c>
      <c r="H225" s="175">
        <f t="shared" si="3"/>
        <v>99.182307164110782</v>
      </c>
    </row>
    <row r="226" spans="1:8" ht="64.5" customHeight="1" outlineLevel="5" x14ac:dyDescent="0.25">
      <c r="A226" s="38" t="s">
        <v>729</v>
      </c>
      <c r="B226" s="38" t="s">
        <v>851</v>
      </c>
      <c r="C226" s="38" t="s">
        <v>853</v>
      </c>
      <c r="D226" s="38"/>
      <c r="E226" s="46" t="s">
        <v>309</v>
      </c>
      <c r="F226" s="45">
        <v>3495.2</v>
      </c>
      <c r="G226" s="45">
        <v>3466.62</v>
      </c>
      <c r="H226" s="175">
        <f t="shared" si="3"/>
        <v>99.182307164110782</v>
      </c>
    </row>
    <row r="227" spans="1:8" ht="66" customHeight="1" outlineLevel="6" x14ac:dyDescent="0.25">
      <c r="A227" s="38" t="s">
        <v>729</v>
      </c>
      <c r="B227" s="38" t="s">
        <v>851</v>
      </c>
      <c r="C227" s="38" t="s">
        <v>854</v>
      </c>
      <c r="D227" s="38"/>
      <c r="E227" s="46" t="s">
        <v>311</v>
      </c>
      <c r="F227" s="45">
        <v>3495.2</v>
      </c>
      <c r="G227" s="45">
        <v>3466.62</v>
      </c>
      <c r="H227" s="175">
        <f t="shared" si="3"/>
        <v>99.182307164110782</v>
      </c>
    </row>
    <row r="228" spans="1:8" ht="57" customHeight="1" outlineLevel="7" x14ac:dyDescent="0.25">
      <c r="A228" s="38" t="s">
        <v>729</v>
      </c>
      <c r="B228" s="38" t="s">
        <v>851</v>
      </c>
      <c r="C228" s="38" t="s">
        <v>854</v>
      </c>
      <c r="D228" s="38" t="s">
        <v>37</v>
      </c>
      <c r="E228" s="46" t="s">
        <v>36</v>
      </c>
      <c r="F228" s="45">
        <v>3495.2</v>
      </c>
      <c r="G228" s="45">
        <v>3466.62</v>
      </c>
      <c r="H228" s="175">
        <f t="shared" si="3"/>
        <v>99.182307164110782</v>
      </c>
    </row>
    <row r="229" spans="1:8" ht="15.6" outlineLevel="2" x14ac:dyDescent="0.25">
      <c r="A229" s="38" t="s">
        <v>729</v>
      </c>
      <c r="B229" s="38" t="s">
        <v>855</v>
      </c>
      <c r="C229" s="38"/>
      <c r="D229" s="38"/>
      <c r="E229" s="46" t="s">
        <v>313</v>
      </c>
      <c r="F229" s="45">
        <v>5395.18</v>
      </c>
      <c r="G229" s="45">
        <v>4850.8900000000003</v>
      </c>
      <c r="H229" s="175">
        <f t="shared" si="3"/>
        <v>89.911550680422152</v>
      </c>
    </row>
    <row r="230" spans="1:8" ht="57.75" customHeight="1" outlineLevel="3" x14ac:dyDescent="0.25">
      <c r="A230" s="38" t="s">
        <v>729</v>
      </c>
      <c r="B230" s="38" t="s">
        <v>855</v>
      </c>
      <c r="C230" s="38" t="s">
        <v>856</v>
      </c>
      <c r="D230" s="38"/>
      <c r="E230" s="46" t="s">
        <v>326</v>
      </c>
      <c r="F230" s="45">
        <v>5395.18</v>
      </c>
      <c r="G230" s="45">
        <v>4850.8900000000003</v>
      </c>
      <c r="H230" s="175">
        <f t="shared" si="3"/>
        <v>89.911550680422152</v>
      </c>
    </row>
    <row r="231" spans="1:8" ht="54.75" customHeight="1" outlineLevel="4" x14ac:dyDescent="0.25">
      <c r="A231" s="38" t="s">
        <v>729</v>
      </c>
      <c r="B231" s="38" t="s">
        <v>855</v>
      </c>
      <c r="C231" s="38" t="s">
        <v>857</v>
      </c>
      <c r="D231" s="38"/>
      <c r="E231" s="46" t="s">
        <v>328</v>
      </c>
      <c r="F231" s="45">
        <v>5395.18</v>
      </c>
      <c r="G231" s="45">
        <v>4850.8900000000003</v>
      </c>
      <c r="H231" s="175">
        <f t="shared" si="3"/>
        <v>89.911550680422152</v>
      </c>
    </row>
    <row r="232" spans="1:8" ht="47.25" customHeight="1" outlineLevel="5" x14ac:dyDescent="0.25">
      <c r="A232" s="38" t="s">
        <v>729</v>
      </c>
      <c r="B232" s="38" t="s">
        <v>855</v>
      </c>
      <c r="C232" s="38" t="s">
        <v>858</v>
      </c>
      <c r="D232" s="38"/>
      <c r="E232" s="46" t="s">
        <v>330</v>
      </c>
      <c r="F232" s="45">
        <v>1874.63</v>
      </c>
      <c r="G232" s="45">
        <v>1698.54</v>
      </c>
      <c r="H232" s="175">
        <f t="shared" si="3"/>
        <v>90.606679718131033</v>
      </c>
    </row>
    <row r="233" spans="1:8" ht="48.75" customHeight="1" outlineLevel="6" x14ac:dyDescent="0.25">
      <c r="A233" s="38" t="s">
        <v>729</v>
      </c>
      <c r="B233" s="38" t="s">
        <v>855</v>
      </c>
      <c r="C233" s="38" t="s">
        <v>859</v>
      </c>
      <c r="D233" s="38"/>
      <c r="E233" s="46" t="s">
        <v>332</v>
      </c>
      <c r="F233" s="45">
        <v>93.1</v>
      </c>
      <c r="G233" s="45">
        <v>93.1</v>
      </c>
      <c r="H233" s="175">
        <f t="shared" si="3"/>
        <v>100</v>
      </c>
    </row>
    <row r="234" spans="1:8" ht="62.25" customHeight="1" outlineLevel="7" x14ac:dyDescent="0.25">
      <c r="A234" s="38" t="s">
        <v>729</v>
      </c>
      <c r="B234" s="38" t="s">
        <v>855</v>
      </c>
      <c r="C234" s="38" t="s">
        <v>859</v>
      </c>
      <c r="D234" s="38" t="s">
        <v>37</v>
      </c>
      <c r="E234" s="46" t="s">
        <v>36</v>
      </c>
      <c r="F234" s="45">
        <v>38.1</v>
      </c>
      <c r="G234" s="45">
        <v>38.1</v>
      </c>
      <c r="H234" s="175">
        <f t="shared" si="3"/>
        <v>100</v>
      </c>
    </row>
    <row r="235" spans="1:8" ht="58.5" customHeight="1" outlineLevel="7" x14ac:dyDescent="0.25">
      <c r="A235" s="38" t="s">
        <v>729</v>
      </c>
      <c r="B235" s="38" t="s">
        <v>855</v>
      </c>
      <c r="C235" s="38" t="s">
        <v>859</v>
      </c>
      <c r="D235" s="38" t="s">
        <v>126</v>
      </c>
      <c r="E235" s="46" t="s">
        <v>125</v>
      </c>
      <c r="F235" s="45">
        <v>55</v>
      </c>
      <c r="G235" s="45">
        <v>55</v>
      </c>
      <c r="H235" s="175">
        <f t="shared" si="3"/>
        <v>100</v>
      </c>
    </row>
    <row r="236" spans="1:8" ht="78" customHeight="1" outlineLevel="6" x14ac:dyDescent="0.25">
      <c r="A236" s="38" t="s">
        <v>729</v>
      </c>
      <c r="B236" s="38" t="s">
        <v>855</v>
      </c>
      <c r="C236" s="38" t="s">
        <v>860</v>
      </c>
      <c r="D236" s="38"/>
      <c r="E236" s="46" t="s">
        <v>334</v>
      </c>
      <c r="F236" s="45">
        <v>1781.53</v>
      </c>
      <c r="G236" s="45">
        <v>1605.44</v>
      </c>
      <c r="H236" s="175">
        <f t="shared" si="3"/>
        <v>90.115799341015872</v>
      </c>
    </row>
    <row r="237" spans="1:8" ht="57.75" customHeight="1" outlineLevel="7" x14ac:dyDescent="0.25">
      <c r="A237" s="38" t="s">
        <v>729</v>
      </c>
      <c r="B237" s="38" t="s">
        <v>855</v>
      </c>
      <c r="C237" s="38" t="s">
        <v>860</v>
      </c>
      <c r="D237" s="38" t="s">
        <v>37</v>
      </c>
      <c r="E237" s="46" t="s">
        <v>36</v>
      </c>
      <c r="F237" s="45">
        <v>1781.53</v>
      </c>
      <c r="G237" s="45">
        <v>1605.44</v>
      </c>
      <c r="H237" s="175">
        <f t="shared" si="3"/>
        <v>90.115799341015872</v>
      </c>
    </row>
    <row r="238" spans="1:8" ht="66" customHeight="1" outlineLevel="5" x14ac:dyDescent="0.25">
      <c r="A238" s="38" t="s">
        <v>729</v>
      </c>
      <c r="B238" s="38" t="s">
        <v>855</v>
      </c>
      <c r="C238" s="38" t="s">
        <v>861</v>
      </c>
      <c r="D238" s="38"/>
      <c r="E238" s="46" t="s">
        <v>336</v>
      </c>
      <c r="F238" s="45">
        <v>3520.56</v>
      </c>
      <c r="G238" s="45">
        <v>3152.35</v>
      </c>
      <c r="H238" s="175">
        <f t="shared" si="3"/>
        <v>89.541152543913469</v>
      </c>
    </row>
    <row r="239" spans="1:8" ht="35.25" customHeight="1" outlineLevel="6" x14ac:dyDescent="0.25">
      <c r="A239" s="38" t="s">
        <v>729</v>
      </c>
      <c r="B239" s="38" t="s">
        <v>855</v>
      </c>
      <c r="C239" s="38" t="s">
        <v>862</v>
      </c>
      <c r="D239" s="38"/>
      <c r="E239" s="46" t="s">
        <v>338</v>
      </c>
      <c r="F239" s="45">
        <v>3520.56</v>
      </c>
      <c r="G239" s="45">
        <v>3152.35</v>
      </c>
      <c r="H239" s="175">
        <f t="shared" si="3"/>
        <v>89.541152543913469</v>
      </c>
    </row>
    <row r="240" spans="1:8" ht="63" customHeight="1" outlineLevel="7" x14ac:dyDescent="0.25">
      <c r="A240" s="38" t="s">
        <v>729</v>
      </c>
      <c r="B240" s="38" t="s">
        <v>855</v>
      </c>
      <c r="C240" s="38" t="s">
        <v>862</v>
      </c>
      <c r="D240" s="38" t="s">
        <v>126</v>
      </c>
      <c r="E240" s="46" t="s">
        <v>125</v>
      </c>
      <c r="F240" s="45">
        <v>3520.56</v>
      </c>
      <c r="G240" s="45">
        <v>3152.35</v>
      </c>
      <c r="H240" s="175">
        <f t="shared" si="3"/>
        <v>89.541152543913469</v>
      </c>
    </row>
    <row r="241" spans="1:8" ht="31.2" outlineLevel="2" x14ac:dyDescent="0.25">
      <c r="A241" s="38" t="s">
        <v>729</v>
      </c>
      <c r="B241" s="38" t="s">
        <v>863</v>
      </c>
      <c r="C241" s="38"/>
      <c r="D241" s="38"/>
      <c r="E241" s="46" t="s">
        <v>340</v>
      </c>
      <c r="F241" s="45">
        <v>2149.66</v>
      </c>
      <c r="G241" s="45">
        <v>2149.66</v>
      </c>
      <c r="H241" s="175">
        <f t="shared" si="3"/>
        <v>100</v>
      </c>
    </row>
    <row r="242" spans="1:8" ht="31.2" outlineLevel="3" x14ac:dyDescent="0.25">
      <c r="A242" s="38" t="s">
        <v>729</v>
      </c>
      <c r="B242" s="38" t="s">
        <v>863</v>
      </c>
      <c r="C242" s="38" t="s">
        <v>864</v>
      </c>
      <c r="D242" s="38"/>
      <c r="E242" s="46" t="s">
        <v>343</v>
      </c>
      <c r="F242" s="45">
        <v>15.2</v>
      </c>
      <c r="G242" s="45">
        <v>15.2</v>
      </c>
      <c r="H242" s="175">
        <f t="shared" si="3"/>
        <v>100</v>
      </c>
    </row>
    <row r="243" spans="1:8" ht="62.25" customHeight="1" outlineLevel="4" x14ac:dyDescent="0.25">
      <c r="A243" s="38" t="s">
        <v>729</v>
      </c>
      <c r="B243" s="38" t="s">
        <v>863</v>
      </c>
      <c r="C243" s="38" t="s">
        <v>865</v>
      </c>
      <c r="D243" s="38"/>
      <c r="E243" s="46" t="s">
        <v>345</v>
      </c>
      <c r="F243" s="45">
        <v>15.2</v>
      </c>
      <c r="G243" s="45">
        <v>15.2</v>
      </c>
      <c r="H243" s="175">
        <f t="shared" si="3"/>
        <v>100</v>
      </c>
    </row>
    <row r="244" spans="1:8" ht="86.25" customHeight="1" outlineLevel="5" x14ac:dyDescent="0.25">
      <c r="A244" s="38" t="s">
        <v>729</v>
      </c>
      <c r="B244" s="38" t="s">
        <v>863</v>
      </c>
      <c r="C244" s="38" t="s">
        <v>866</v>
      </c>
      <c r="D244" s="38"/>
      <c r="E244" s="46" t="s">
        <v>347</v>
      </c>
      <c r="F244" s="45">
        <v>15.2</v>
      </c>
      <c r="G244" s="45">
        <v>15.2</v>
      </c>
      <c r="H244" s="175">
        <f t="shared" si="3"/>
        <v>100</v>
      </c>
    </row>
    <row r="245" spans="1:8" ht="69" customHeight="1" outlineLevel="6" x14ac:dyDescent="0.25">
      <c r="A245" s="38" t="s">
        <v>729</v>
      </c>
      <c r="B245" s="38" t="s">
        <v>863</v>
      </c>
      <c r="C245" s="38" t="s">
        <v>867</v>
      </c>
      <c r="D245" s="38"/>
      <c r="E245" s="46" t="s">
        <v>349</v>
      </c>
      <c r="F245" s="45">
        <v>15.2</v>
      </c>
      <c r="G245" s="45">
        <v>15.2</v>
      </c>
      <c r="H245" s="175">
        <f t="shared" si="3"/>
        <v>100</v>
      </c>
    </row>
    <row r="246" spans="1:8" ht="31.2" outlineLevel="7" x14ac:dyDescent="0.25">
      <c r="A246" s="38" t="s">
        <v>729</v>
      </c>
      <c r="B246" s="38" t="s">
        <v>863</v>
      </c>
      <c r="C246" s="38" t="s">
        <v>867</v>
      </c>
      <c r="D246" s="38" t="s">
        <v>37</v>
      </c>
      <c r="E246" s="46" t="s">
        <v>36</v>
      </c>
      <c r="F246" s="45">
        <v>15.2</v>
      </c>
      <c r="G246" s="45">
        <v>15.2</v>
      </c>
      <c r="H246" s="175">
        <f t="shared" si="3"/>
        <v>100</v>
      </c>
    </row>
    <row r="247" spans="1:8" ht="84.75" customHeight="1" outlineLevel="3" x14ac:dyDescent="0.25">
      <c r="A247" s="38" t="s">
        <v>729</v>
      </c>
      <c r="B247" s="38" t="s">
        <v>863</v>
      </c>
      <c r="C247" s="38" t="s">
        <v>758</v>
      </c>
      <c r="D247" s="38"/>
      <c r="E247" s="46" t="s">
        <v>105</v>
      </c>
      <c r="F247" s="45">
        <v>2134.46</v>
      </c>
      <c r="G247" s="45">
        <v>2134.46</v>
      </c>
      <c r="H247" s="175">
        <f t="shared" si="3"/>
        <v>100</v>
      </c>
    </row>
    <row r="248" spans="1:8" ht="51" customHeight="1" outlineLevel="4" x14ac:dyDescent="0.25">
      <c r="A248" s="38" t="s">
        <v>729</v>
      </c>
      <c r="B248" s="38" t="s">
        <v>863</v>
      </c>
      <c r="C248" s="38" t="s">
        <v>768</v>
      </c>
      <c r="D248" s="38"/>
      <c r="E248" s="46" t="s">
        <v>127</v>
      </c>
      <c r="F248" s="45">
        <v>0.47</v>
      </c>
      <c r="G248" s="45">
        <v>0.47</v>
      </c>
      <c r="H248" s="175">
        <f t="shared" si="3"/>
        <v>100</v>
      </c>
    </row>
    <row r="249" spans="1:8" ht="46.8" outlineLevel="5" x14ac:dyDescent="0.25">
      <c r="A249" s="38" t="s">
        <v>729</v>
      </c>
      <c r="B249" s="38" t="s">
        <v>863</v>
      </c>
      <c r="C249" s="38" t="s">
        <v>868</v>
      </c>
      <c r="D249" s="38"/>
      <c r="E249" s="46" t="s">
        <v>351</v>
      </c>
      <c r="F249" s="45">
        <v>0.47</v>
      </c>
      <c r="G249" s="45">
        <v>0.47</v>
      </c>
      <c r="H249" s="175">
        <f t="shared" si="3"/>
        <v>100</v>
      </c>
    </row>
    <row r="250" spans="1:8" ht="62.25" customHeight="1" outlineLevel="6" x14ac:dyDescent="0.25">
      <c r="A250" s="38" t="s">
        <v>729</v>
      </c>
      <c r="B250" s="38" t="s">
        <v>863</v>
      </c>
      <c r="C250" s="38" t="s">
        <v>869</v>
      </c>
      <c r="D250" s="38"/>
      <c r="E250" s="46" t="s">
        <v>353</v>
      </c>
      <c r="F250" s="45">
        <v>0.47</v>
      </c>
      <c r="G250" s="45">
        <v>0.47</v>
      </c>
      <c r="H250" s="175">
        <f t="shared" si="3"/>
        <v>100</v>
      </c>
    </row>
    <row r="251" spans="1:8" ht="60.75" customHeight="1" outlineLevel="7" x14ac:dyDescent="0.25">
      <c r="A251" s="38" t="s">
        <v>729</v>
      </c>
      <c r="B251" s="38" t="s">
        <v>863</v>
      </c>
      <c r="C251" s="38" t="s">
        <v>869</v>
      </c>
      <c r="D251" s="38" t="s">
        <v>37</v>
      </c>
      <c r="E251" s="46" t="s">
        <v>36</v>
      </c>
      <c r="F251" s="45">
        <v>0.47</v>
      </c>
      <c r="G251" s="45">
        <v>0.47</v>
      </c>
      <c r="H251" s="175">
        <f t="shared" si="3"/>
        <v>100</v>
      </c>
    </row>
    <row r="252" spans="1:8" ht="31.2" outlineLevel="4" x14ac:dyDescent="0.25">
      <c r="A252" s="38" t="s">
        <v>729</v>
      </c>
      <c r="B252" s="38" t="s">
        <v>863</v>
      </c>
      <c r="C252" s="38" t="s">
        <v>777</v>
      </c>
      <c r="D252" s="38"/>
      <c r="E252" s="46" t="s">
        <v>145</v>
      </c>
      <c r="F252" s="45">
        <v>2134</v>
      </c>
      <c r="G252" s="45">
        <v>2134</v>
      </c>
      <c r="H252" s="175">
        <f t="shared" si="3"/>
        <v>100</v>
      </c>
    </row>
    <row r="253" spans="1:8" ht="31.2" outlineLevel="5" x14ac:dyDescent="0.25">
      <c r="A253" s="38" t="s">
        <v>729</v>
      </c>
      <c r="B253" s="38" t="s">
        <v>863</v>
      </c>
      <c r="C253" s="38" t="s">
        <v>778</v>
      </c>
      <c r="D253" s="38"/>
      <c r="E253" s="46" t="s">
        <v>147</v>
      </c>
      <c r="F253" s="45">
        <v>2134</v>
      </c>
      <c r="G253" s="45">
        <v>2134</v>
      </c>
      <c r="H253" s="175">
        <f t="shared" si="3"/>
        <v>100</v>
      </c>
    </row>
    <row r="254" spans="1:8" ht="31.2" outlineLevel="6" x14ac:dyDescent="0.25">
      <c r="A254" s="38" t="s">
        <v>729</v>
      </c>
      <c r="B254" s="38" t="s">
        <v>863</v>
      </c>
      <c r="C254" s="38" t="s">
        <v>870</v>
      </c>
      <c r="D254" s="38"/>
      <c r="E254" s="46" t="s">
        <v>355</v>
      </c>
      <c r="F254" s="45">
        <v>2134</v>
      </c>
      <c r="G254" s="45">
        <v>2134</v>
      </c>
      <c r="H254" s="175">
        <f t="shared" si="3"/>
        <v>100</v>
      </c>
    </row>
    <row r="255" spans="1:8" ht="57" customHeight="1" outlineLevel="7" x14ac:dyDescent="0.25">
      <c r="A255" s="38" t="s">
        <v>729</v>
      </c>
      <c r="B255" s="38" t="s">
        <v>863</v>
      </c>
      <c r="C255" s="38" t="s">
        <v>870</v>
      </c>
      <c r="D255" s="38" t="s">
        <v>37</v>
      </c>
      <c r="E255" s="46" t="s">
        <v>36</v>
      </c>
      <c r="F255" s="45">
        <v>2134</v>
      </c>
      <c r="G255" s="45">
        <v>2134</v>
      </c>
      <c r="H255" s="175">
        <f t="shared" si="3"/>
        <v>100</v>
      </c>
    </row>
    <row r="256" spans="1:8" ht="15.6" outlineLevel="7" x14ac:dyDescent="0.25">
      <c r="A256" s="38" t="s">
        <v>729</v>
      </c>
      <c r="B256" s="38" t="s">
        <v>871</v>
      </c>
      <c r="C256" s="38"/>
      <c r="D256" s="38"/>
      <c r="E256" s="44" t="s">
        <v>357</v>
      </c>
      <c r="F256" s="50">
        <f>F257+F274+F291+F338</f>
        <v>58144.51</v>
      </c>
      <c r="G256" s="50">
        <f>G257+G274+G291+G338</f>
        <v>51234.3</v>
      </c>
      <c r="H256" s="175">
        <f t="shared" si="3"/>
        <v>88.11545578421763</v>
      </c>
    </row>
    <row r="257" spans="1:8" ht="24" customHeight="1" outlineLevel="2" x14ac:dyDescent="0.25">
      <c r="A257" s="38" t="s">
        <v>729</v>
      </c>
      <c r="B257" s="38" t="s">
        <v>872</v>
      </c>
      <c r="C257" s="38"/>
      <c r="D257" s="38"/>
      <c r="E257" s="46" t="s">
        <v>359</v>
      </c>
      <c r="F257" s="45">
        <v>3271.91</v>
      </c>
      <c r="G257" s="45">
        <v>581.35</v>
      </c>
      <c r="H257" s="175">
        <f t="shared" si="3"/>
        <v>17.767909264007876</v>
      </c>
    </row>
    <row r="258" spans="1:8" ht="78.75" customHeight="1" outlineLevel="3" x14ac:dyDescent="0.25">
      <c r="A258" s="38" t="s">
        <v>729</v>
      </c>
      <c r="B258" s="38" t="s">
        <v>872</v>
      </c>
      <c r="C258" s="38" t="s">
        <v>758</v>
      </c>
      <c r="D258" s="38"/>
      <c r="E258" s="46" t="s">
        <v>105</v>
      </c>
      <c r="F258" s="45">
        <v>556.5</v>
      </c>
      <c r="G258" s="45">
        <v>556.46</v>
      </c>
      <c r="H258" s="175">
        <f t="shared" si="3"/>
        <v>99.992812219227318</v>
      </c>
    </row>
    <row r="259" spans="1:8" ht="51" customHeight="1" outlineLevel="4" x14ac:dyDescent="0.25">
      <c r="A259" s="38" t="s">
        <v>729</v>
      </c>
      <c r="B259" s="38" t="s">
        <v>872</v>
      </c>
      <c r="C259" s="38" t="s">
        <v>759</v>
      </c>
      <c r="D259" s="38"/>
      <c r="E259" s="46" t="s">
        <v>107</v>
      </c>
      <c r="F259" s="45">
        <v>556.5</v>
      </c>
      <c r="G259" s="45">
        <v>556.46</v>
      </c>
      <c r="H259" s="175">
        <f t="shared" si="3"/>
        <v>99.992812219227318</v>
      </c>
    </row>
    <row r="260" spans="1:8" ht="66.75" customHeight="1" outlineLevel="5" x14ac:dyDescent="0.25">
      <c r="A260" s="38" t="s">
        <v>729</v>
      </c>
      <c r="B260" s="38" t="s">
        <v>872</v>
      </c>
      <c r="C260" s="38" t="s">
        <v>766</v>
      </c>
      <c r="D260" s="38"/>
      <c r="E260" s="46" t="s">
        <v>121</v>
      </c>
      <c r="F260" s="45">
        <v>556.5</v>
      </c>
      <c r="G260" s="45">
        <v>556.46</v>
      </c>
      <c r="H260" s="175">
        <f t="shared" si="3"/>
        <v>99.992812219227318</v>
      </c>
    </row>
    <row r="261" spans="1:8" ht="66" customHeight="1" outlineLevel="6" x14ac:dyDescent="0.25">
      <c r="A261" s="38" t="s">
        <v>729</v>
      </c>
      <c r="B261" s="38" t="s">
        <v>872</v>
      </c>
      <c r="C261" s="38" t="s">
        <v>873</v>
      </c>
      <c r="D261" s="38"/>
      <c r="E261" s="46" t="s">
        <v>363</v>
      </c>
      <c r="F261" s="45">
        <v>170</v>
      </c>
      <c r="G261" s="45">
        <v>170</v>
      </c>
      <c r="H261" s="175">
        <f t="shared" si="3"/>
        <v>100</v>
      </c>
    </row>
    <row r="262" spans="1:8" ht="69" customHeight="1" outlineLevel="7" x14ac:dyDescent="0.25">
      <c r="A262" s="38" t="s">
        <v>729</v>
      </c>
      <c r="B262" s="38" t="s">
        <v>872</v>
      </c>
      <c r="C262" s="38" t="s">
        <v>873</v>
      </c>
      <c r="D262" s="38" t="s">
        <v>37</v>
      </c>
      <c r="E262" s="46" t="s">
        <v>36</v>
      </c>
      <c r="F262" s="45">
        <v>170</v>
      </c>
      <c r="G262" s="45">
        <v>170</v>
      </c>
      <c r="H262" s="175">
        <f t="shared" si="3"/>
        <v>100</v>
      </c>
    </row>
    <row r="263" spans="1:8" ht="77.25" customHeight="1" outlineLevel="6" x14ac:dyDescent="0.25">
      <c r="A263" s="38" t="s">
        <v>729</v>
      </c>
      <c r="B263" s="38" t="s">
        <v>872</v>
      </c>
      <c r="C263" s="38" t="s">
        <v>874</v>
      </c>
      <c r="D263" s="38"/>
      <c r="E263" s="46" t="s">
        <v>365</v>
      </c>
      <c r="F263" s="45">
        <v>386.5</v>
      </c>
      <c r="G263" s="45">
        <v>386.46</v>
      </c>
      <c r="H263" s="175">
        <f t="shared" si="3"/>
        <v>99.989650711513576</v>
      </c>
    </row>
    <row r="264" spans="1:8" ht="64.5" customHeight="1" outlineLevel="7" x14ac:dyDescent="0.25">
      <c r="A264" s="38" t="s">
        <v>729</v>
      </c>
      <c r="B264" s="38" t="s">
        <v>872</v>
      </c>
      <c r="C264" s="38" t="s">
        <v>874</v>
      </c>
      <c r="D264" s="38" t="s">
        <v>126</v>
      </c>
      <c r="E264" s="46" t="s">
        <v>125</v>
      </c>
      <c r="F264" s="45">
        <v>386.5</v>
      </c>
      <c r="G264" s="45">
        <v>386.46</v>
      </c>
      <c r="H264" s="175">
        <f t="shared" si="3"/>
        <v>99.989650711513576</v>
      </c>
    </row>
    <row r="265" spans="1:8" ht="93.75" customHeight="1" outlineLevel="3" x14ac:dyDescent="0.25">
      <c r="A265" s="38" t="s">
        <v>729</v>
      </c>
      <c r="B265" s="38" t="s">
        <v>872</v>
      </c>
      <c r="C265" s="38" t="s">
        <v>875</v>
      </c>
      <c r="D265" s="38"/>
      <c r="E265" s="46" t="s">
        <v>367</v>
      </c>
      <c r="F265" s="45">
        <v>2715.41</v>
      </c>
      <c r="G265" s="45">
        <v>24.89</v>
      </c>
      <c r="H265" s="175">
        <f t="shared" si="3"/>
        <v>0.91662032621224798</v>
      </c>
    </row>
    <row r="266" spans="1:8" ht="122.25" customHeight="1" outlineLevel="4" x14ac:dyDescent="0.25">
      <c r="A266" s="38" t="s">
        <v>729</v>
      </c>
      <c r="B266" s="38" t="s">
        <v>872</v>
      </c>
      <c r="C266" s="38" t="s">
        <v>876</v>
      </c>
      <c r="D266" s="38"/>
      <c r="E266" s="46" t="s">
        <v>369</v>
      </c>
      <c r="F266" s="45">
        <v>2576.11</v>
      </c>
      <c r="G266" s="45">
        <v>0</v>
      </c>
      <c r="H266" s="175">
        <f t="shared" si="3"/>
        <v>0</v>
      </c>
    </row>
    <row r="267" spans="1:8" ht="73.5" customHeight="1" outlineLevel="5" x14ac:dyDescent="0.25">
      <c r="A267" s="38" t="s">
        <v>729</v>
      </c>
      <c r="B267" s="38" t="s">
        <v>872</v>
      </c>
      <c r="C267" s="38" t="s">
        <v>877</v>
      </c>
      <c r="D267" s="38"/>
      <c r="E267" s="46" t="s">
        <v>371</v>
      </c>
      <c r="F267" s="45">
        <v>2576.11</v>
      </c>
      <c r="G267" s="45">
        <v>0</v>
      </c>
      <c r="H267" s="175">
        <f t="shared" si="3"/>
        <v>0</v>
      </c>
    </row>
    <row r="268" spans="1:8" ht="46.8" outlineLevel="6" x14ac:dyDescent="0.25">
      <c r="A268" s="38" t="s">
        <v>729</v>
      </c>
      <c r="B268" s="38" t="s">
        <v>872</v>
      </c>
      <c r="C268" s="38" t="s">
        <v>878</v>
      </c>
      <c r="D268" s="38"/>
      <c r="E268" s="46" t="s">
        <v>373</v>
      </c>
      <c r="F268" s="45">
        <v>2576.11</v>
      </c>
      <c r="G268" s="45">
        <v>0</v>
      </c>
      <c r="H268" s="175">
        <f t="shared" si="3"/>
        <v>0</v>
      </c>
    </row>
    <row r="269" spans="1:8" ht="60.75" customHeight="1" outlineLevel="7" x14ac:dyDescent="0.25">
      <c r="A269" s="38" t="s">
        <v>729</v>
      </c>
      <c r="B269" s="38" t="s">
        <v>872</v>
      </c>
      <c r="C269" s="38" t="s">
        <v>878</v>
      </c>
      <c r="D269" s="38" t="s">
        <v>376</v>
      </c>
      <c r="E269" s="46" t="s">
        <v>375</v>
      </c>
      <c r="F269" s="45">
        <v>2576.11</v>
      </c>
      <c r="G269" s="45">
        <v>0</v>
      </c>
      <c r="H269" s="175">
        <f t="shared" si="3"/>
        <v>0</v>
      </c>
    </row>
    <row r="270" spans="1:8" ht="175.5" customHeight="1" outlineLevel="4" x14ac:dyDescent="0.25">
      <c r="A270" s="38" t="s">
        <v>729</v>
      </c>
      <c r="B270" s="38" t="s">
        <v>872</v>
      </c>
      <c r="C270" s="38" t="s">
        <v>879</v>
      </c>
      <c r="D270" s="38"/>
      <c r="E270" s="51" t="s">
        <v>377</v>
      </c>
      <c r="F270" s="45">
        <v>139.30000000000001</v>
      </c>
      <c r="G270" s="45">
        <v>24.89</v>
      </c>
      <c r="H270" s="175">
        <f t="shared" ref="H270:H333" si="4">(G270/F270)*100</f>
        <v>17.867910983488873</v>
      </c>
    </row>
    <row r="271" spans="1:8" ht="141" customHeight="1" outlineLevel="5" x14ac:dyDescent="0.25">
      <c r="A271" s="38" t="s">
        <v>729</v>
      </c>
      <c r="B271" s="38" t="s">
        <v>872</v>
      </c>
      <c r="C271" s="38" t="s">
        <v>880</v>
      </c>
      <c r="D271" s="38"/>
      <c r="E271" s="51" t="s">
        <v>379</v>
      </c>
      <c r="F271" s="45">
        <v>139.30000000000001</v>
      </c>
      <c r="G271" s="45">
        <v>24.89</v>
      </c>
      <c r="H271" s="175">
        <f t="shared" si="4"/>
        <v>17.867910983488873</v>
      </c>
    </row>
    <row r="272" spans="1:8" ht="77.25" customHeight="1" outlineLevel="6" x14ac:dyDescent="0.25">
      <c r="A272" s="38" t="s">
        <v>729</v>
      </c>
      <c r="B272" s="38" t="s">
        <v>872</v>
      </c>
      <c r="C272" s="38" t="s">
        <v>881</v>
      </c>
      <c r="D272" s="38"/>
      <c r="E272" s="46" t="s">
        <v>381</v>
      </c>
      <c r="F272" s="45">
        <v>139.30000000000001</v>
      </c>
      <c r="G272" s="45">
        <v>24.89</v>
      </c>
      <c r="H272" s="175">
        <f t="shared" si="4"/>
        <v>17.867910983488873</v>
      </c>
    </row>
    <row r="273" spans="1:8" ht="66" customHeight="1" outlineLevel="7" x14ac:dyDescent="0.25">
      <c r="A273" s="38" t="s">
        <v>729</v>
      </c>
      <c r="B273" s="38" t="s">
        <v>872</v>
      </c>
      <c r="C273" s="38" t="s">
        <v>881</v>
      </c>
      <c r="D273" s="38" t="s">
        <v>37</v>
      </c>
      <c r="E273" s="46" t="s">
        <v>36</v>
      </c>
      <c r="F273" s="45">
        <v>139.30000000000001</v>
      </c>
      <c r="G273" s="45">
        <v>24.89</v>
      </c>
      <c r="H273" s="175">
        <f t="shared" si="4"/>
        <v>17.867910983488873</v>
      </c>
    </row>
    <row r="274" spans="1:8" ht="27" customHeight="1" outlineLevel="2" x14ac:dyDescent="0.25">
      <c r="A274" s="38" t="s">
        <v>729</v>
      </c>
      <c r="B274" s="38" t="s">
        <v>882</v>
      </c>
      <c r="C274" s="38"/>
      <c r="D274" s="38"/>
      <c r="E274" s="46" t="s">
        <v>383</v>
      </c>
      <c r="F274" s="45">
        <v>15093.2</v>
      </c>
      <c r="G274" s="45">
        <v>15076.86</v>
      </c>
      <c r="H274" s="175">
        <f t="shared" si="4"/>
        <v>99.89173932631914</v>
      </c>
    </row>
    <row r="275" spans="1:8" ht="65.25" customHeight="1" outlineLevel="3" x14ac:dyDescent="0.25">
      <c r="A275" s="38" t="s">
        <v>729</v>
      </c>
      <c r="B275" s="38" t="s">
        <v>882</v>
      </c>
      <c r="C275" s="38" t="s">
        <v>847</v>
      </c>
      <c r="D275" s="38"/>
      <c r="E275" s="46" t="s">
        <v>278</v>
      </c>
      <c r="F275" s="45">
        <v>1761.57</v>
      </c>
      <c r="G275" s="45">
        <v>1761.57</v>
      </c>
      <c r="H275" s="175">
        <f t="shared" si="4"/>
        <v>100</v>
      </c>
    </row>
    <row r="276" spans="1:8" ht="73.5" customHeight="1" outlineLevel="4" x14ac:dyDescent="0.25">
      <c r="A276" s="38" t="s">
        <v>729</v>
      </c>
      <c r="B276" s="38" t="s">
        <v>882</v>
      </c>
      <c r="C276" s="38" t="s">
        <v>848</v>
      </c>
      <c r="D276" s="38"/>
      <c r="E276" s="46" t="s">
        <v>299</v>
      </c>
      <c r="F276" s="45">
        <v>1761.57</v>
      </c>
      <c r="G276" s="45">
        <v>1761.57</v>
      </c>
      <c r="H276" s="175">
        <f t="shared" si="4"/>
        <v>100</v>
      </c>
    </row>
    <row r="277" spans="1:8" ht="46.5" customHeight="1" outlineLevel="5" x14ac:dyDescent="0.25">
      <c r="A277" s="38" t="s">
        <v>729</v>
      </c>
      <c r="B277" s="38" t="s">
        <v>882</v>
      </c>
      <c r="C277" s="38" t="s">
        <v>883</v>
      </c>
      <c r="D277" s="38"/>
      <c r="E277" s="46" t="s">
        <v>385</v>
      </c>
      <c r="F277" s="45">
        <v>1761.57</v>
      </c>
      <c r="G277" s="45">
        <v>1761.57</v>
      </c>
      <c r="H277" s="175">
        <f t="shared" si="4"/>
        <v>100</v>
      </c>
    </row>
    <row r="278" spans="1:8" ht="220.5" customHeight="1" outlineLevel="6" x14ac:dyDescent="0.25">
      <c r="A278" s="38" t="s">
        <v>729</v>
      </c>
      <c r="B278" s="38" t="s">
        <v>882</v>
      </c>
      <c r="C278" s="38" t="s">
        <v>884</v>
      </c>
      <c r="D278" s="38"/>
      <c r="E278" s="51" t="s">
        <v>885</v>
      </c>
      <c r="F278" s="45">
        <v>1761.57</v>
      </c>
      <c r="G278" s="45">
        <v>1761.57</v>
      </c>
      <c r="H278" s="175">
        <f t="shared" si="4"/>
        <v>100</v>
      </c>
    </row>
    <row r="279" spans="1:8" ht="30" customHeight="1" outlineLevel="7" x14ac:dyDescent="0.25">
      <c r="A279" s="38" t="s">
        <v>729</v>
      </c>
      <c r="B279" s="38" t="s">
        <v>882</v>
      </c>
      <c r="C279" s="38" t="s">
        <v>884</v>
      </c>
      <c r="D279" s="38" t="s">
        <v>42</v>
      </c>
      <c r="E279" s="51" t="s">
        <v>41</v>
      </c>
      <c r="F279" s="45">
        <v>1761.57</v>
      </c>
      <c r="G279" s="45">
        <v>1761.57</v>
      </c>
      <c r="H279" s="175">
        <f t="shared" si="4"/>
        <v>100</v>
      </c>
    </row>
    <row r="280" spans="1:8" ht="62.4" outlineLevel="3" x14ac:dyDescent="0.25">
      <c r="A280" s="38" t="s">
        <v>729</v>
      </c>
      <c r="B280" s="38" t="s">
        <v>882</v>
      </c>
      <c r="C280" s="38" t="s">
        <v>841</v>
      </c>
      <c r="D280" s="38"/>
      <c r="E280" s="46" t="s">
        <v>287</v>
      </c>
      <c r="F280" s="45">
        <v>13331.63</v>
      </c>
      <c r="G280" s="45">
        <v>13315.28</v>
      </c>
      <c r="H280" s="175">
        <f t="shared" si="4"/>
        <v>99.877359332654763</v>
      </c>
    </row>
    <row r="281" spans="1:8" ht="49.5" customHeight="1" outlineLevel="4" x14ac:dyDescent="0.25">
      <c r="A281" s="38" t="s">
        <v>729</v>
      </c>
      <c r="B281" s="38" t="s">
        <v>882</v>
      </c>
      <c r="C281" s="38" t="s">
        <v>842</v>
      </c>
      <c r="D281" s="38"/>
      <c r="E281" s="46" t="s">
        <v>289</v>
      </c>
      <c r="F281" s="45">
        <v>2390</v>
      </c>
      <c r="G281" s="45">
        <v>2373.65</v>
      </c>
      <c r="H281" s="175">
        <f t="shared" si="4"/>
        <v>99.31589958158996</v>
      </c>
    </row>
    <row r="282" spans="1:8" ht="31.2" outlineLevel="5" x14ac:dyDescent="0.25">
      <c r="A282" s="38" t="s">
        <v>729</v>
      </c>
      <c r="B282" s="38" t="s">
        <v>882</v>
      </c>
      <c r="C282" s="38" t="s">
        <v>843</v>
      </c>
      <c r="D282" s="38"/>
      <c r="E282" s="46" t="s">
        <v>291</v>
      </c>
      <c r="F282" s="45">
        <v>2390</v>
      </c>
      <c r="G282" s="45">
        <v>2373.65</v>
      </c>
      <c r="H282" s="175">
        <f t="shared" si="4"/>
        <v>99.31589958158996</v>
      </c>
    </row>
    <row r="283" spans="1:8" ht="79.5" customHeight="1" outlineLevel="6" x14ac:dyDescent="0.25">
      <c r="A283" s="38" t="s">
        <v>729</v>
      </c>
      <c r="B283" s="38" t="s">
        <v>882</v>
      </c>
      <c r="C283" s="38" t="s">
        <v>886</v>
      </c>
      <c r="D283" s="38"/>
      <c r="E283" s="46" t="s">
        <v>398</v>
      </c>
      <c r="F283" s="45">
        <v>2390</v>
      </c>
      <c r="G283" s="45">
        <v>2373.65</v>
      </c>
      <c r="H283" s="175">
        <f t="shared" si="4"/>
        <v>99.31589958158996</v>
      </c>
    </row>
    <row r="284" spans="1:8" ht="58.5" customHeight="1" outlineLevel="7" x14ac:dyDescent="0.25">
      <c r="A284" s="38" t="s">
        <v>729</v>
      </c>
      <c r="B284" s="38" t="s">
        <v>882</v>
      </c>
      <c r="C284" s="38" t="s">
        <v>886</v>
      </c>
      <c r="D284" s="38" t="s">
        <v>37</v>
      </c>
      <c r="E284" s="46" t="s">
        <v>36</v>
      </c>
      <c r="F284" s="45">
        <v>2390</v>
      </c>
      <c r="G284" s="45">
        <v>2373.65</v>
      </c>
      <c r="H284" s="175">
        <f t="shared" si="4"/>
        <v>99.31589958158996</v>
      </c>
    </row>
    <row r="285" spans="1:8" ht="63.75" customHeight="1" outlineLevel="4" x14ac:dyDescent="0.25">
      <c r="A285" s="38" t="s">
        <v>729</v>
      </c>
      <c r="B285" s="38" t="s">
        <v>882</v>
      </c>
      <c r="C285" s="38" t="s">
        <v>852</v>
      </c>
      <c r="D285" s="38"/>
      <c r="E285" s="46" t="s">
        <v>299</v>
      </c>
      <c r="F285" s="45">
        <v>10941.63</v>
      </c>
      <c r="G285" s="45">
        <v>10941.63</v>
      </c>
      <c r="H285" s="175">
        <f t="shared" si="4"/>
        <v>100</v>
      </c>
    </row>
    <row r="286" spans="1:8" ht="61.5" customHeight="1" outlineLevel="5" x14ac:dyDescent="0.25">
      <c r="A286" s="38" t="s">
        <v>729</v>
      </c>
      <c r="B286" s="38" t="s">
        <v>882</v>
      </c>
      <c r="C286" s="38" t="s">
        <v>853</v>
      </c>
      <c r="D286" s="38"/>
      <c r="E286" s="46" t="s">
        <v>309</v>
      </c>
      <c r="F286" s="45">
        <v>10941.63</v>
      </c>
      <c r="G286" s="45">
        <v>10941.63</v>
      </c>
      <c r="H286" s="175">
        <f t="shared" si="4"/>
        <v>100</v>
      </c>
    </row>
    <row r="287" spans="1:8" ht="59.25" customHeight="1" outlineLevel="6" x14ac:dyDescent="0.25">
      <c r="A287" s="38" t="s">
        <v>729</v>
      </c>
      <c r="B287" s="38" t="s">
        <v>882</v>
      </c>
      <c r="C287" s="38" t="s">
        <v>854</v>
      </c>
      <c r="D287" s="38"/>
      <c r="E287" s="46" t="s">
        <v>311</v>
      </c>
      <c r="F287" s="45">
        <v>10672.07</v>
      </c>
      <c r="G287" s="45">
        <v>10672.07</v>
      </c>
      <c r="H287" s="175">
        <f t="shared" si="4"/>
        <v>100</v>
      </c>
    </row>
    <row r="288" spans="1:8" ht="24" customHeight="1" outlineLevel="7" x14ac:dyDescent="0.25">
      <c r="A288" s="38" t="s">
        <v>729</v>
      </c>
      <c r="B288" s="38" t="s">
        <v>882</v>
      </c>
      <c r="C288" s="38" t="s">
        <v>854</v>
      </c>
      <c r="D288" s="38" t="s">
        <v>42</v>
      </c>
      <c r="E288" s="51" t="s">
        <v>41</v>
      </c>
      <c r="F288" s="45">
        <v>10672.07</v>
      </c>
      <c r="G288" s="45">
        <v>10672.07</v>
      </c>
      <c r="H288" s="175">
        <f t="shared" si="4"/>
        <v>100</v>
      </c>
    </row>
    <row r="289" spans="1:8" ht="62.4" outlineLevel="6" x14ac:dyDescent="0.25">
      <c r="A289" s="38" t="s">
        <v>729</v>
      </c>
      <c r="B289" s="38" t="s">
        <v>882</v>
      </c>
      <c r="C289" s="38" t="s">
        <v>887</v>
      </c>
      <c r="D289" s="38"/>
      <c r="E289" s="46" t="s">
        <v>400</v>
      </c>
      <c r="F289" s="45">
        <v>269.56</v>
      </c>
      <c r="G289" s="45">
        <v>269.56</v>
      </c>
      <c r="H289" s="175">
        <f t="shared" si="4"/>
        <v>100</v>
      </c>
    </row>
    <row r="290" spans="1:8" ht="30.75" customHeight="1" outlineLevel="7" x14ac:dyDescent="0.25">
      <c r="A290" s="38" t="s">
        <v>729</v>
      </c>
      <c r="B290" s="38" t="s">
        <v>882</v>
      </c>
      <c r="C290" s="38" t="s">
        <v>887</v>
      </c>
      <c r="D290" s="38" t="s">
        <v>42</v>
      </c>
      <c r="E290" s="51" t="s">
        <v>41</v>
      </c>
      <c r="F290" s="45">
        <v>269.56</v>
      </c>
      <c r="G290" s="45">
        <v>269.56</v>
      </c>
      <c r="H290" s="175">
        <f t="shared" si="4"/>
        <v>100</v>
      </c>
    </row>
    <row r="291" spans="1:8" ht="27" customHeight="1" outlineLevel="2" x14ac:dyDescent="0.25">
      <c r="A291" s="38" t="s">
        <v>729</v>
      </c>
      <c r="B291" s="38" t="s">
        <v>888</v>
      </c>
      <c r="C291" s="38"/>
      <c r="D291" s="38"/>
      <c r="E291" s="46" t="s">
        <v>402</v>
      </c>
      <c r="F291" s="45">
        <v>30758.799999999999</v>
      </c>
      <c r="G291" s="45">
        <v>26555.49</v>
      </c>
      <c r="H291" s="175">
        <f t="shared" si="4"/>
        <v>86.334609932767208</v>
      </c>
    </row>
    <row r="292" spans="1:8" ht="31.2" outlineLevel="3" x14ac:dyDescent="0.25">
      <c r="A292" s="38" t="s">
        <v>729</v>
      </c>
      <c r="B292" s="38" t="s">
        <v>888</v>
      </c>
      <c r="C292" s="38" t="s">
        <v>781</v>
      </c>
      <c r="D292" s="38"/>
      <c r="E292" s="46" t="s">
        <v>153</v>
      </c>
      <c r="F292" s="45">
        <v>6649.55</v>
      </c>
      <c r="G292" s="45">
        <v>5133.8900000000003</v>
      </c>
      <c r="H292" s="175">
        <f t="shared" si="4"/>
        <v>77.206577888729313</v>
      </c>
    </row>
    <row r="293" spans="1:8" ht="47.25" customHeight="1" outlineLevel="4" x14ac:dyDescent="0.25">
      <c r="A293" s="38" t="s">
        <v>729</v>
      </c>
      <c r="B293" s="38" t="s">
        <v>888</v>
      </c>
      <c r="C293" s="38" t="s">
        <v>889</v>
      </c>
      <c r="D293" s="38"/>
      <c r="E293" s="46" t="s">
        <v>404</v>
      </c>
      <c r="F293" s="45">
        <v>6649.55</v>
      </c>
      <c r="G293" s="45">
        <v>5133.8900000000003</v>
      </c>
      <c r="H293" s="175">
        <f t="shared" si="4"/>
        <v>77.206577888729313</v>
      </c>
    </row>
    <row r="294" spans="1:8" ht="65.25" customHeight="1" outlineLevel="5" x14ac:dyDescent="0.25">
      <c r="A294" s="38" t="s">
        <v>729</v>
      </c>
      <c r="B294" s="38" t="s">
        <v>888</v>
      </c>
      <c r="C294" s="38" t="s">
        <v>890</v>
      </c>
      <c r="D294" s="38"/>
      <c r="E294" s="46" t="s">
        <v>406</v>
      </c>
      <c r="F294" s="45">
        <v>6649.55</v>
      </c>
      <c r="G294" s="45">
        <v>5133.8900000000003</v>
      </c>
      <c r="H294" s="175">
        <f t="shared" si="4"/>
        <v>77.206577888729313</v>
      </c>
    </row>
    <row r="295" spans="1:8" ht="62.25" customHeight="1" outlineLevel="6" x14ac:dyDescent="0.25">
      <c r="A295" s="38" t="s">
        <v>729</v>
      </c>
      <c r="B295" s="38" t="s">
        <v>888</v>
      </c>
      <c r="C295" s="38" t="s">
        <v>891</v>
      </c>
      <c r="D295" s="38"/>
      <c r="E295" s="46" t="s">
        <v>408</v>
      </c>
      <c r="F295" s="45">
        <v>1515.66</v>
      </c>
      <c r="G295" s="45">
        <v>0</v>
      </c>
      <c r="H295" s="175">
        <f t="shared" si="4"/>
        <v>0</v>
      </c>
    </row>
    <row r="296" spans="1:8" ht="65.25" customHeight="1" outlineLevel="7" x14ac:dyDescent="0.25">
      <c r="A296" s="38" t="s">
        <v>729</v>
      </c>
      <c r="B296" s="38" t="s">
        <v>888</v>
      </c>
      <c r="C296" s="38" t="s">
        <v>891</v>
      </c>
      <c r="D296" s="38" t="s">
        <v>37</v>
      </c>
      <c r="E296" s="46" t="s">
        <v>36</v>
      </c>
      <c r="F296" s="45">
        <v>1515.66</v>
      </c>
      <c r="G296" s="45">
        <v>0</v>
      </c>
      <c r="H296" s="175">
        <f t="shared" si="4"/>
        <v>0</v>
      </c>
    </row>
    <row r="297" spans="1:8" ht="50.25" customHeight="1" outlineLevel="6" x14ac:dyDescent="0.25">
      <c r="A297" s="38" t="s">
        <v>729</v>
      </c>
      <c r="B297" s="38" t="s">
        <v>888</v>
      </c>
      <c r="C297" s="38" t="s">
        <v>892</v>
      </c>
      <c r="D297" s="38"/>
      <c r="E297" s="46" t="s">
        <v>410</v>
      </c>
      <c r="F297" s="45">
        <v>5133.8900000000003</v>
      </c>
      <c r="G297" s="45">
        <v>5133.8900000000003</v>
      </c>
      <c r="H297" s="175">
        <f t="shared" si="4"/>
        <v>100</v>
      </c>
    </row>
    <row r="298" spans="1:8" ht="70.5" customHeight="1" outlineLevel="7" x14ac:dyDescent="0.25">
      <c r="A298" s="38" t="s">
        <v>729</v>
      </c>
      <c r="B298" s="38" t="s">
        <v>888</v>
      </c>
      <c r="C298" s="38" t="s">
        <v>892</v>
      </c>
      <c r="D298" s="38" t="s">
        <v>37</v>
      </c>
      <c r="E298" s="46" t="s">
        <v>36</v>
      </c>
      <c r="F298" s="45">
        <v>5133.8900000000003</v>
      </c>
      <c r="G298" s="45">
        <v>5133.8900000000003</v>
      </c>
      <c r="H298" s="175">
        <f t="shared" si="4"/>
        <v>100</v>
      </c>
    </row>
    <row r="299" spans="1:8" ht="66.75" customHeight="1" outlineLevel="3" x14ac:dyDescent="0.25">
      <c r="A299" s="38" t="s">
        <v>729</v>
      </c>
      <c r="B299" s="38" t="s">
        <v>888</v>
      </c>
      <c r="C299" s="38" t="s">
        <v>856</v>
      </c>
      <c r="D299" s="38"/>
      <c r="E299" s="46" t="s">
        <v>326</v>
      </c>
      <c r="F299" s="45">
        <v>7494.58</v>
      </c>
      <c r="G299" s="45">
        <v>5762.23</v>
      </c>
      <c r="H299" s="175">
        <f t="shared" si="4"/>
        <v>76.885295773745824</v>
      </c>
    </row>
    <row r="300" spans="1:8" ht="58.5" customHeight="1" outlineLevel="4" x14ac:dyDescent="0.25">
      <c r="A300" s="38" t="s">
        <v>729</v>
      </c>
      <c r="B300" s="38" t="s">
        <v>888</v>
      </c>
      <c r="C300" s="38" t="s">
        <v>857</v>
      </c>
      <c r="D300" s="38"/>
      <c r="E300" s="46" t="s">
        <v>328</v>
      </c>
      <c r="F300" s="45">
        <v>7494.58</v>
      </c>
      <c r="G300" s="45">
        <v>5762.23</v>
      </c>
      <c r="H300" s="175">
        <f t="shared" si="4"/>
        <v>76.885295773745824</v>
      </c>
    </row>
    <row r="301" spans="1:8" ht="31.2" outlineLevel="5" x14ac:dyDescent="0.25">
      <c r="A301" s="38" t="s">
        <v>729</v>
      </c>
      <c r="B301" s="38" t="s">
        <v>888</v>
      </c>
      <c r="C301" s="38" t="s">
        <v>858</v>
      </c>
      <c r="D301" s="38"/>
      <c r="E301" s="46" t="s">
        <v>330</v>
      </c>
      <c r="F301" s="45">
        <v>142.26</v>
      </c>
      <c r="G301" s="45">
        <v>142.26</v>
      </c>
      <c r="H301" s="175">
        <f t="shared" si="4"/>
        <v>100</v>
      </c>
    </row>
    <row r="302" spans="1:8" ht="50.25" customHeight="1" outlineLevel="6" x14ac:dyDescent="0.25">
      <c r="A302" s="38" t="s">
        <v>729</v>
      </c>
      <c r="B302" s="38" t="s">
        <v>888</v>
      </c>
      <c r="C302" s="38" t="s">
        <v>859</v>
      </c>
      <c r="D302" s="38"/>
      <c r="E302" s="46" t="s">
        <v>332</v>
      </c>
      <c r="F302" s="45">
        <v>142.26</v>
      </c>
      <c r="G302" s="45">
        <v>142.26</v>
      </c>
      <c r="H302" s="175">
        <f t="shared" si="4"/>
        <v>100</v>
      </c>
    </row>
    <row r="303" spans="1:8" ht="68.25" customHeight="1" outlineLevel="7" x14ac:dyDescent="0.25">
      <c r="A303" s="38" t="s">
        <v>729</v>
      </c>
      <c r="B303" s="38" t="s">
        <v>888</v>
      </c>
      <c r="C303" s="38" t="s">
        <v>859</v>
      </c>
      <c r="D303" s="38" t="s">
        <v>37</v>
      </c>
      <c r="E303" s="46" t="s">
        <v>36</v>
      </c>
      <c r="F303" s="45">
        <v>142.26</v>
      </c>
      <c r="G303" s="45">
        <v>142.26</v>
      </c>
      <c r="H303" s="175">
        <f t="shared" si="4"/>
        <v>100</v>
      </c>
    </row>
    <row r="304" spans="1:8" ht="54.75" customHeight="1" outlineLevel="5" x14ac:dyDescent="0.25">
      <c r="A304" s="38" t="s">
        <v>729</v>
      </c>
      <c r="B304" s="38" t="s">
        <v>888</v>
      </c>
      <c r="C304" s="38" t="s">
        <v>861</v>
      </c>
      <c r="D304" s="38"/>
      <c r="E304" s="46" t="s">
        <v>336</v>
      </c>
      <c r="F304" s="45">
        <v>7352.32</v>
      </c>
      <c r="G304" s="45">
        <v>5619.97</v>
      </c>
      <c r="H304" s="175">
        <f t="shared" si="4"/>
        <v>76.438049486420624</v>
      </c>
    </row>
    <row r="305" spans="1:8" ht="39" customHeight="1" outlineLevel="6" x14ac:dyDescent="0.25">
      <c r="A305" s="38" t="s">
        <v>729</v>
      </c>
      <c r="B305" s="38" t="s">
        <v>888</v>
      </c>
      <c r="C305" s="38" t="s">
        <v>862</v>
      </c>
      <c r="D305" s="38"/>
      <c r="E305" s="46" t="s">
        <v>338</v>
      </c>
      <c r="F305" s="45">
        <v>7352.32</v>
      </c>
      <c r="G305" s="45">
        <v>5619.97</v>
      </c>
      <c r="H305" s="175">
        <f t="shared" si="4"/>
        <v>76.438049486420624</v>
      </c>
    </row>
    <row r="306" spans="1:8" ht="60.75" customHeight="1" outlineLevel="7" x14ac:dyDescent="0.25">
      <c r="A306" s="38" t="s">
        <v>729</v>
      </c>
      <c r="B306" s="38" t="s">
        <v>888</v>
      </c>
      <c r="C306" s="38" t="s">
        <v>862</v>
      </c>
      <c r="D306" s="38" t="s">
        <v>37</v>
      </c>
      <c r="E306" s="46" t="s">
        <v>36</v>
      </c>
      <c r="F306" s="45">
        <v>7352.32</v>
      </c>
      <c r="G306" s="45">
        <v>5619.97</v>
      </c>
      <c r="H306" s="175">
        <f t="shared" si="4"/>
        <v>76.438049486420624</v>
      </c>
    </row>
    <row r="307" spans="1:8" ht="88.5" customHeight="1" outlineLevel="3" x14ac:dyDescent="0.25">
      <c r="A307" s="38" t="s">
        <v>729</v>
      </c>
      <c r="B307" s="38" t="s">
        <v>888</v>
      </c>
      <c r="C307" s="38" t="s">
        <v>841</v>
      </c>
      <c r="D307" s="38"/>
      <c r="E307" s="46" t="s">
        <v>287</v>
      </c>
      <c r="F307" s="45">
        <v>16614.66</v>
      </c>
      <c r="G307" s="45">
        <v>15659.37</v>
      </c>
      <c r="H307" s="175">
        <f t="shared" si="4"/>
        <v>94.25031869445418</v>
      </c>
    </row>
    <row r="308" spans="1:8" ht="52.5" customHeight="1" outlineLevel="4" x14ac:dyDescent="0.25">
      <c r="A308" s="38" t="s">
        <v>729</v>
      </c>
      <c r="B308" s="38" t="s">
        <v>888</v>
      </c>
      <c r="C308" s="38" t="s">
        <v>842</v>
      </c>
      <c r="D308" s="38"/>
      <c r="E308" s="46" t="s">
        <v>289</v>
      </c>
      <c r="F308" s="45">
        <v>15602.66</v>
      </c>
      <c r="G308" s="45">
        <v>14655.88</v>
      </c>
      <c r="H308" s="175">
        <f t="shared" si="4"/>
        <v>93.931932119266833</v>
      </c>
    </row>
    <row r="309" spans="1:8" ht="50.25" customHeight="1" outlineLevel="5" x14ac:dyDescent="0.25">
      <c r="A309" s="38" t="s">
        <v>729</v>
      </c>
      <c r="B309" s="38" t="s">
        <v>888</v>
      </c>
      <c r="C309" s="38" t="s">
        <v>843</v>
      </c>
      <c r="D309" s="38"/>
      <c r="E309" s="46" t="s">
        <v>291</v>
      </c>
      <c r="F309" s="45">
        <v>13415.58</v>
      </c>
      <c r="G309" s="45">
        <v>13070.25</v>
      </c>
      <c r="H309" s="175">
        <f t="shared" si="4"/>
        <v>97.425903315398969</v>
      </c>
    </row>
    <row r="310" spans="1:8" ht="65.25" customHeight="1" outlineLevel="6" x14ac:dyDescent="0.25">
      <c r="A310" s="38" t="s">
        <v>729</v>
      </c>
      <c r="B310" s="38" t="s">
        <v>888</v>
      </c>
      <c r="C310" s="38" t="s">
        <v>893</v>
      </c>
      <c r="D310" s="38"/>
      <c r="E310" s="46" t="s">
        <v>412</v>
      </c>
      <c r="F310" s="45">
        <v>8405.18</v>
      </c>
      <c r="G310" s="45">
        <v>8120.84</v>
      </c>
      <c r="H310" s="175">
        <f t="shared" si="4"/>
        <v>96.617086130219704</v>
      </c>
    </row>
    <row r="311" spans="1:8" ht="66.75" customHeight="1" outlineLevel="7" x14ac:dyDescent="0.25">
      <c r="A311" s="38" t="s">
        <v>729</v>
      </c>
      <c r="B311" s="38" t="s">
        <v>888</v>
      </c>
      <c r="C311" s="38" t="s">
        <v>893</v>
      </c>
      <c r="D311" s="38" t="s">
        <v>37</v>
      </c>
      <c r="E311" s="46" t="s">
        <v>36</v>
      </c>
      <c r="F311" s="45">
        <v>7210.19</v>
      </c>
      <c r="G311" s="45">
        <v>6928.29</v>
      </c>
      <c r="H311" s="175">
        <f t="shared" si="4"/>
        <v>96.090255596593153</v>
      </c>
    </row>
    <row r="312" spans="1:8" ht="62.25" customHeight="1" outlineLevel="7" x14ac:dyDescent="0.25">
      <c r="A312" s="38" t="s">
        <v>729</v>
      </c>
      <c r="B312" s="38" t="s">
        <v>888</v>
      </c>
      <c r="C312" s="38" t="s">
        <v>893</v>
      </c>
      <c r="D312" s="38" t="s">
        <v>126</v>
      </c>
      <c r="E312" s="46" t="s">
        <v>125</v>
      </c>
      <c r="F312" s="45">
        <v>1195</v>
      </c>
      <c r="G312" s="45">
        <v>1192.54</v>
      </c>
      <c r="H312" s="175">
        <f t="shared" si="4"/>
        <v>99.794142259414215</v>
      </c>
    </row>
    <row r="313" spans="1:8" ht="25.5" customHeight="1" outlineLevel="6" x14ac:dyDescent="0.25">
      <c r="A313" s="38" t="s">
        <v>729</v>
      </c>
      <c r="B313" s="38" t="s">
        <v>888</v>
      </c>
      <c r="C313" s="38" t="s">
        <v>894</v>
      </c>
      <c r="D313" s="38"/>
      <c r="E313" s="46" t="s">
        <v>414</v>
      </c>
      <c r="F313" s="45">
        <v>153.68</v>
      </c>
      <c r="G313" s="45">
        <v>153.68</v>
      </c>
      <c r="H313" s="175">
        <f t="shared" si="4"/>
        <v>100</v>
      </c>
    </row>
    <row r="314" spans="1:8" ht="75.75" customHeight="1" outlineLevel="7" x14ac:dyDescent="0.25">
      <c r="A314" s="38" t="s">
        <v>729</v>
      </c>
      <c r="B314" s="38" t="s">
        <v>888</v>
      </c>
      <c r="C314" s="38" t="s">
        <v>894</v>
      </c>
      <c r="D314" s="38" t="s">
        <v>126</v>
      </c>
      <c r="E314" s="46" t="s">
        <v>125</v>
      </c>
      <c r="F314" s="45">
        <v>153.68</v>
      </c>
      <c r="G314" s="45">
        <v>153.68</v>
      </c>
      <c r="H314" s="175">
        <f t="shared" si="4"/>
        <v>100</v>
      </c>
    </row>
    <row r="315" spans="1:8" ht="30" customHeight="1" outlineLevel="6" x14ac:dyDescent="0.25">
      <c r="A315" s="38" t="s">
        <v>729</v>
      </c>
      <c r="B315" s="38" t="s">
        <v>888</v>
      </c>
      <c r="C315" s="38" t="s">
        <v>895</v>
      </c>
      <c r="D315" s="38"/>
      <c r="E315" s="46" t="s">
        <v>416</v>
      </c>
      <c r="F315" s="45">
        <v>244.09</v>
      </c>
      <c r="G315" s="45">
        <v>244.09</v>
      </c>
      <c r="H315" s="175">
        <f t="shared" si="4"/>
        <v>100</v>
      </c>
    </row>
    <row r="316" spans="1:8" ht="69" customHeight="1" outlineLevel="7" x14ac:dyDescent="0.25">
      <c r="A316" s="38" t="s">
        <v>729</v>
      </c>
      <c r="B316" s="38" t="s">
        <v>888</v>
      </c>
      <c r="C316" s="38" t="s">
        <v>895</v>
      </c>
      <c r="D316" s="38" t="s">
        <v>126</v>
      </c>
      <c r="E316" s="46" t="s">
        <v>125</v>
      </c>
      <c r="F316" s="45">
        <v>244.09</v>
      </c>
      <c r="G316" s="45">
        <v>244.09</v>
      </c>
      <c r="H316" s="175">
        <f t="shared" si="4"/>
        <v>100</v>
      </c>
    </row>
    <row r="317" spans="1:8" ht="30.75" customHeight="1" outlineLevel="6" x14ac:dyDescent="0.25">
      <c r="A317" s="38" t="s">
        <v>729</v>
      </c>
      <c r="B317" s="38" t="s">
        <v>888</v>
      </c>
      <c r="C317" s="38" t="s">
        <v>896</v>
      </c>
      <c r="D317" s="38"/>
      <c r="E317" s="46" t="s">
        <v>418</v>
      </c>
      <c r="F317" s="45">
        <v>118.01</v>
      </c>
      <c r="G317" s="45">
        <v>118.01</v>
      </c>
      <c r="H317" s="175">
        <f t="shared" si="4"/>
        <v>100</v>
      </c>
    </row>
    <row r="318" spans="1:8" ht="59.25" customHeight="1" outlineLevel="7" x14ac:dyDescent="0.25">
      <c r="A318" s="38" t="s">
        <v>729</v>
      </c>
      <c r="B318" s="38" t="s">
        <v>888</v>
      </c>
      <c r="C318" s="38" t="s">
        <v>896</v>
      </c>
      <c r="D318" s="38" t="s">
        <v>126</v>
      </c>
      <c r="E318" s="46" t="s">
        <v>125</v>
      </c>
      <c r="F318" s="45">
        <v>118.01</v>
      </c>
      <c r="G318" s="45">
        <v>118.01</v>
      </c>
      <c r="H318" s="175">
        <f t="shared" si="4"/>
        <v>100</v>
      </c>
    </row>
    <row r="319" spans="1:8" ht="65.25" customHeight="1" outlineLevel="6" x14ac:dyDescent="0.25">
      <c r="A319" s="38" t="s">
        <v>729</v>
      </c>
      <c r="B319" s="38" t="s">
        <v>888</v>
      </c>
      <c r="C319" s="38" t="s">
        <v>897</v>
      </c>
      <c r="D319" s="38"/>
      <c r="E319" s="46" t="s">
        <v>420</v>
      </c>
      <c r="F319" s="45">
        <v>2037.97</v>
      </c>
      <c r="G319" s="45">
        <v>2037.97</v>
      </c>
      <c r="H319" s="175">
        <f t="shared" si="4"/>
        <v>100</v>
      </c>
    </row>
    <row r="320" spans="1:8" ht="63" customHeight="1" outlineLevel="7" x14ac:dyDescent="0.25">
      <c r="A320" s="38" t="s">
        <v>729</v>
      </c>
      <c r="B320" s="38" t="s">
        <v>888</v>
      </c>
      <c r="C320" s="38" t="s">
        <v>897</v>
      </c>
      <c r="D320" s="38" t="s">
        <v>37</v>
      </c>
      <c r="E320" s="46" t="s">
        <v>36</v>
      </c>
      <c r="F320" s="45">
        <v>2037.97</v>
      </c>
      <c r="G320" s="45">
        <v>2037.97</v>
      </c>
      <c r="H320" s="175">
        <f t="shared" si="4"/>
        <v>100</v>
      </c>
    </row>
    <row r="321" spans="1:8" ht="37.5" customHeight="1" outlineLevel="6" x14ac:dyDescent="0.25">
      <c r="A321" s="38" t="s">
        <v>729</v>
      </c>
      <c r="B321" s="38" t="s">
        <v>888</v>
      </c>
      <c r="C321" s="38" t="s">
        <v>898</v>
      </c>
      <c r="D321" s="38"/>
      <c r="E321" s="46" t="s">
        <v>422</v>
      </c>
      <c r="F321" s="45">
        <v>250</v>
      </c>
      <c r="G321" s="45">
        <v>250</v>
      </c>
      <c r="H321" s="175">
        <f t="shared" si="4"/>
        <v>100</v>
      </c>
    </row>
    <row r="322" spans="1:8" ht="63" customHeight="1" outlineLevel="7" x14ac:dyDescent="0.25">
      <c r="A322" s="38" t="s">
        <v>729</v>
      </c>
      <c r="B322" s="38" t="s">
        <v>888</v>
      </c>
      <c r="C322" s="38" t="s">
        <v>898</v>
      </c>
      <c r="D322" s="38" t="s">
        <v>126</v>
      </c>
      <c r="E322" s="46" t="s">
        <v>125</v>
      </c>
      <c r="F322" s="45">
        <v>250</v>
      </c>
      <c r="G322" s="45">
        <v>250</v>
      </c>
      <c r="H322" s="175">
        <f t="shared" si="4"/>
        <v>100</v>
      </c>
    </row>
    <row r="323" spans="1:8" ht="45" customHeight="1" outlineLevel="6" x14ac:dyDescent="0.25">
      <c r="A323" s="38" t="s">
        <v>729</v>
      </c>
      <c r="B323" s="38" t="s">
        <v>888</v>
      </c>
      <c r="C323" s="38" t="s">
        <v>899</v>
      </c>
      <c r="D323" s="38"/>
      <c r="E323" s="46" t="s">
        <v>424</v>
      </c>
      <c r="F323" s="45">
        <v>370</v>
      </c>
      <c r="G323" s="45">
        <v>370</v>
      </c>
      <c r="H323" s="175">
        <f t="shared" si="4"/>
        <v>100</v>
      </c>
    </row>
    <row r="324" spans="1:8" ht="46.8" outlineLevel="7" x14ac:dyDescent="0.25">
      <c r="A324" s="38" t="s">
        <v>729</v>
      </c>
      <c r="B324" s="38" t="s">
        <v>888</v>
      </c>
      <c r="C324" s="38" t="s">
        <v>899</v>
      </c>
      <c r="D324" s="38" t="s">
        <v>126</v>
      </c>
      <c r="E324" s="46" t="s">
        <v>125</v>
      </c>
      <c r="F324" s="45">
        <v>370</v>
      </c>
      <c r="G324" s="45">
        <v>370</v>
      </c>
      <c r="H324" s="175">
        <f t="shared" si="4"/>
        <v>100</v>
      </c>
    </row>
    <row r="325" spans="1:8" ht="24" customHeight="1" outlineLevel="6" x14ac:dyDescent="0.25">
      <c r="A325" s="38" t="s">
        <v>729</v>
      </c>
      <c r="B325" s="38" t="s">
        <v>888</v>
      </c>
      <c r="C325" s="38" t="s">
        <v>900</v>
      </c>
      <c r="D325" s="38"/>
      <c r="E325" s="46" t="s">
        <v>426</v>
      </c>
      <c r="F325" s="45">
        <v>68.709999999999994</v>
      </c>
      <c r="G325" s="45">
        <v>68.709999999999994</v>
      </c>
      <c r="H325" s="175">
        <f t="shared" si="4"/>
        <v>100</v>
      </c>
    </row>
    <row r="326" spans="1:8" ht="62.25" customHeight="1" outlineLevel="7" x14ac:dyDescent="0.25">
      <c r="A326" s="38" t="s">
        <v>729</v>
      </c>
      <c r="B326" s="38" t="s">
        <v>888</v>
      </c>
      <c r="C326" s="38" t="s">
        <v>900</v>
      </c>
      <c r="D326" s="38" t="s">
        <v>126</v>
      </c>
      <c r="E326" s="46" t="s">
        <v>125</v>
      </c>
      <c r="F326" s="45">
        <v>68.709999999999994</v>
      </c>
      <c r="G326" s="45">
        <v>68.709999999999994</v>
      </c>
      <c r="H326" s="175">
        <f t="shared" si="4"/>
        <v>100</v>
      </c>
    </row>
    <row r="327" spans="1:8" ht="36.75" customHeight="1" outlineLevel="6" x14ac:dyDescent="0.25">
      <c r="A327" s="38" t="s">
        <v>729</v>
      </c>
      <c r="B327" s="38" t="s">
        <v>888</v>
      </c>
      <c r="C327" s="38" t="s">
        <v>901</v>
      </c>
      <c r="D327" s="38"/>
      <c r="E327" s="46" t="s">
        <v>428</v>
      </c>
      <c r="F327" s="45">
        <v>1767.93</v>
      </c>
      <c r="G327" s="45">
        <v>1706.95</v>
      </c>
      <c r="H327" s="175">
        <f t="shared" si="4"/>
        <v>96.55076841277652</v>
      </c>
    </row>
    <row r="328" spans="1:8" ht="60.75" customHeight="1" outlineLevel="7" x14ac:dyDescent="0.25">
      <c r="A328" s="38" t="s">
        <v>729</v>
      </c>
      <c r="B328" s="38" t="s">
        <v>888</v>
      </c>
      <c r="C328" s="38" t="s">
        <v>901</v>
      </c>
      <c r="D328" s="38" t="s">
        <v>126</v>
      </c>
      <c r="E328" s="46" t="s">
        <v>125</v>
      </c>
      <c r="F328" s="45">
        <v>1767.93</v>
      </c>
      <c r="G328" s="45">
        <v>1706.95</v>
      </c>
      <c r="H328" s="175">
        <f t="shared" si="4"/>
        <v>96.55076841277652</v>
      </c>
    </row>
    <row r="329" spans="1:8" ht="64.5" customHeight="1" outlineLevel="5" x14ac:dyDescent="0.25">
      <c r="A329" s="38" t="s">
        <v>729</v>
      </c>
      <c r="B329" s="38" t="s">
        <v>888</v>
      </c>
      <c r="C329" s="38" t="s">
        <v>902</v>
      </c>
      <c r="D329" s="38"/>
      <c r="E329" s="46" t="s">
        <v>430</v>
      </c>
      <c r="F329" s="45">
        <v>2187.08</v>
      </c>
      <c r="G329" s="45">
        <v>1585.63</v>
      </c>
      <c r="H329" s="175">
        <f t="shared" si="4"/>
        <v>72.499862830806379</v>
      </c>
    </row>
    <row r="330" spans="1:8" ht="60.75" customHeight="1" outlineLevel="6" x14ac:dyDescent="0.25">
      <c r="A330" s="38" t="s">
        <v>729</v>
      </c>
      <c r="B330" s="38" t="s">
        <v>888</v>
      </c>
      <c r="C330" s="38" t="s">
        <v>903</v>
      </c>
      <c r="D330" s="38"/>
      <c r="E330" s="46" t="s">
        <v>432</v>
      </c>
      <c r="F330" s="45">
        <v>2187.08</v>
      </c>
      <c r="G330" s="45">
        <v>1585.63</v>
      </c>
      <c r="H330" s="175">
        <f t="shared" si="4"/>
        <v>72.499862830806379</v>
      </c>
    </row>
    <row r="331" spans="1:8" ht="66" customHeight="1" outlineLevel="7" x14ac:dyDescent="0.25">
      <c r="A331" s="38" t="s">
        <v>729</v>
      </c>
      <c r="B331" s="38" t="s">
        <v>888</v>
      </c>
      <c r="C331" s="38" t="s">
        <v>903</v>
      </c>
      <c r="D331" s="38" t="s">
        <v>37</v>
      </c>
      <c r="E331" s="46" t="s">
        <v>36</v>
      </c>
      <c r="F331" s="45">
        <v>2187.08</v>
      </c>
      <c r="G331" s="45">
        <v>1585.63</v>
      </c>
      <c r="H331" s="175">
        <f t="shared" si="4"/>
        <v>72.499862830806379</v>
      </c>
    </row>
    <row r="332" spans="1:8" ht="59.25" customHeight="1" outlineLevel="4" x14ac:dyDescent="0.25">
      <c r="A332" s="38" t="s">
        <v>729</v>
      </c>
      <c r="B332" s="38" t="s">
        <v>888</v>
      </c>
      <c r="C332" s="38" t="s">
        <v>852</v>
      </c>
      <c r="D332" s="38"/>
      <c r="E332" s="46" t="s">
        <v>299</v>
      </c>
      <c r="F332" s="45">
        <v>1012</v>
      </c>
      <c r="G332" s="45">
        <v>1003.48</v>
      </c>
      <c r="H332" s="175">
        <f t="shared" si="4"/>
        <v>99.158102766798422</v>
      </c>
    </row>
    <row r="333" spans="1:8" ht="46.8" outlineLevel="5" x14ac:dyDescent="0.25">
      <c r="A333" s="38" t="s">
        <v>729</v>
      </c>
      <c r="B333" s="38" t="s">
        <v>888</v>
      </c>
      <c r="C333" s="38" t="s">
        <v>904</v>
      </c>
      <c r="D333" s="38"/>
      <c r="E333" s="46" t="s">
        <v>301</v>
      </c>
      <c r="F333" s="45">
        <v>1012</v>
      </c>
      <c r="G333" s="45">
        <v>1003.48</v>
      </c>
      <c r="H333" s="175">
        <f t="shared" si="4"/>
        <v>99.158102766798422</v>
      </c>
    </row>
    <row r="334" spans="1:8" ht="33" customHeight="1" outlineLevel="6" x14ac:dyDescent="0.25">
      <c r="A334" s="38" t="s">
        <v>729</v>
      </c>
      <c r="B334" s="38" t="s">
        <v>888</v>
      </c>
      <c r="C334" s="38" t="s">
        <v>905</v>
      </c>
      <c r="D334" s="38"/>
      <c r="E334" s="46" t="s">
        <v>435</v>
      </c>
      <c r="F334" s="45">
        <v>362</v>
      </c>
      <c r="G334" s="45">
        <v>357.71</v>
      </c>
      <c r="H334" s="175">
        <f t="shared" ref="H334:H397" si="5">(G334/F334)*100</f>
        <v>98.814917127071823</v>
      </c>
    </row>
    <row r="335" spans="1:8" ht="62.25" customHeight="1" outlineLevel="7" x14ac:dyDescent="0.25">
      <c r="A335" s="38" t="s">
        <v>729</v>
      </c>
      <c r="B335" s="38" t="s">
        <v>888</v>
      </c>
      <c r="C335" s="38" t="s">
        <v>905</v>
      </c>
      <c r="D335" s="38" t="s">
        <v>126</v>
      </c>
      <c r="E335" s="46" t="s">
        <v>125</v>
      </c>
      <c r="F335" s="45">
        <v>362</v>
      </c>
      <c r="G335" s="45">
        <v>357.71</v>
      </c>
      <c r="H335" s="175">
        <f t="shared" si="5"/>
        <v>98.814917127071823</v>
      </c>
    </row>
    <row r="336" spans="1:8" ht="45.75" customHeight="1" outlineLevel="6" x14ac:dyDescent="0.25">
      <c r="A336" s="38" t="s">
        <v>729</v>
      </c>
      <c r="B336" s="38" t="s">
        <v>888</v>
      </c>
      <c r="C336" s="38" t="s">
        <v>906</v>
      </c>
      <c r="D336" s="38"/>
      <c r="E336" s="46" t="s">
        <v>437</v>
      </c>
      <c r="F336" s="45">
        <v>650</v>
      </c>
      <c r="G336" s="45">
        <v>645.77</v>
      </c>
      <c r="H336" s="175">
        <f t="shared" si="5"/>
        <v>99.349230769230772</v>
      </c>
    </row>
    <row r="337" spans="1:8" ht="69" customHeight="1" outlineLevel="7" x14ac:dyDescent="0.25">
      <c r="A337" s="38" t="s">
        <v>729</v>
      </c>
      <c r="B337" s="38" t="s">
        <v>888</v>
      </c>
      <c r="C337" s="38" t="s">
        <v>906</v>
      </c>
      <c r="D337" s="38" t="s">
        <v>126</v>
      </c>
      <c r="E337" s="46" t="s">
        <v>125</v>
      </c>
      <c r="F337" s="45">
        <v>650</v>
      </c>
      <c r="G337" s="45">
        <v>645.77</v>
      </c>
      <c r="H337" s="175">
        <f t="shared" si="5"/>
        <v>99.349230769230772</v>
      </c>
    </row>
    <row r="338" spans="1:8" ht="52.5" customHeight="1" outlineLevel="2" x14ac:dyDescent="0.25">
      <c r="A338" s="38" t="s">
        <v>729</v>
      </c>
      <c r="B338" s="38" t="s">
        <v>907</v>
      </c>
      <c r="C338" s="38"/>
      <c r="D338" s="38"/>
      <c r="E338" s="46" t="s">
        <v>439</v>
      </c>
      <c r="F338" s="45">
        <v>9020.6</v>
      </c>
      <c r="G338" s="45">
        <v>9020.6</v>
      </c>
      <c r="H338" s="175">
        <f t="shared" si="5"/>
        <v>100</v>
      </c>
    </row>
    <row r="339" spans="1:8" ht="85.5" customHeight="1" outlineLevel="3" x14ac:dyDescent="0.25">
      <c r="A339" s="38" t="s">
        <v>729</v>
      </c>
      <c r="B339" s="38" t="s">
        <v>907</v>
      </c>
      <c r="C339" s="38" t="s">
        <v>841</v>
      </c>
      <c r="D339" s="38"/>
      <c r="E339" s="46" t="s">
        <v>287</v>
      </c>
      <c r="F339" s="45">
        <v>9020.6</v>
      </c>
      <c r="G339" s="45">
        <v>9020.6</v>
      </c>
      <c r="H339" s="175">
        <f t="shared" si="5"/>
        <v>100</v>
      </c>
    </row>
    <row r="340" spans="1:8" ht="48.75" customHeight="1" outlineLevel="4" x14ac:dyDescent="0.25">
      <c r="A340" s="38" t="s">
        <v>729</v>
      </c>
      <c r="B340" s="38" t="s">
        <v>907</v>
      </c>
      <c r="C340" s="38" t="s">
        <v>908</v>
      </c>
      <c r="D340" s="38"/>
      <c r="E340" s="46" t="s">
        <v>280</v>
      </c>
      <c r="F340" s="45">
        <v>9020.6</v>
      </c>
      <c r="G340" s="45">
        <v>9020.6</v>
      </c>
      <c r="H340" s="175">
        <f t="shared" si="5"/>
        <v>100</v>
      </c>
    </row>
    <row r="341" spans="1:8" ht="74.25" customHeight="1" outlineLevel="5" x14ac:dyDescent="0.25">
      <c r="A341" s="38" t="s">
        <v>729</v>
      </c>
      <c r="B341" s="38" t="s">
        <v>907</v>
      </c>
      <c r="C341" s="38" t="s">
        <v>909</v>
      </c>
      <c r="D341" s="38"/>
      <c r="E341" s="46" t="s">
        <v>442</v>
      </c>
      <c r="F341" s="45">
        <v>9020.6</v>
      </c>
      <c r="G341" s="45">
        <v>9020.6</v>
      </c>
      <c r="H341" s="175">
        <f t="shared" si="5"/>
        <v>100</v>
      </c>
    </row>
    <row r="342" spans="1:8" ht="69" customHeight="1" outlineLevel="6" x14ac:dyDescent="0.25">
      <c r="A342" s="38" t="s">
        <v>729</v>
      </c>
      <c r="B342" s="38" t="s">
        <v>907</v>
      </c>
      <c r="C342" s="38" t="s">
        <v>910</v>
      </c>
      <c r="D342" s="38"/>
      <c r="E342" s="46" t="s">
        <v>189</v>
      </c>
      <c r="F342" s="45">
        <v>9020.6</v>
      </c>
      <c r="G342" s="45">
        <v>9020.6</v>
      </c>
      <c r="H342" s="175">
        <f t="shared" si="5"/>
        <v>100</v>
      </c>
    </row>
    <row r="343" spans="1:8" ht="63" customHeight="1" outlineLevel="7" x14ac:dyDescent="0.25">
      <c r="A343" s="38" t="s">
        <v>729</v>
      </c>
      <c r="B343" s="38" t="s">
        <v>907</v>
      </c>
      <c r="C343" s="38" t="s">
        <v>910</v>
      </c>
      <c r="D343" s="38" t="s">
        <v>126</v>
      </c>
      <c r="E343" s="46" t="s">
        <v>125</v>
      </c>
      <c r="F343" s="45">
        <v>9020.6</v>
      </c>
      <c r="G343" s="45">
        <v>9020.6</v>
      </c>
      <c r="H343" s="175">
        <f t="shared" si="5"/>
        <v>100</v>
      </c>
    </row>
    <row r="344" spans="1:8" ht="27" customHeight="1" outlineLevel="7" x14ac:dyDescent="0.25">
      <c r="A344" s="38" t="s">
        <v>729</v>
      </c>
      <c r="B344" s="38" t="s">
        <v>911</v>
      </c>
      <c r="C344" s="38"/>
      <c r="D344" s="38"/>
      <c r="E344" s="44" t="s">
        <v>459</v>
      </c>
      <c r="F344" s="45">
        <f>F345</f>
        <v>5487.87</v>
      </c>
      <c r="G344" s="45">
        <f>G345</f>
        <v>5451.8</v>
      </c>
      <c r="H344" s="175">
        <f t="shared" si="5"/>
        <v>99.342732244021832</v>
      </c>
    </row>
    <row r="345" spans="1:8" ht="24" customHeight="1" outlineLevel="2" x14ac:dyDescent="0.25">
      <c r="A345" s="38" t="s">
        <v>729</v>
      </c>
      <c r="B345" s="38" t="s">
        <v>912</v>
      </c>
      <c r="C345" s="38"/>
      <c r="D345" s="38"/>
      <c r="E345" s="46" t="s">
        <v>531</v>
      </c>
      <c r="F345" s="45">
        <v>5487.87</v>
      </c>
      <c r="G345" s="45">
        <v>5451.8</v>
      </c>
      <c r="H345" s="175">
        <f t="shared" si="5"/>
        <v>99.342732244021832</v>
      </c>
    </row>
    <row r="346" spans="1:8" ht="31.2" outlineLevel="3" x14ac:dyDescent="0.25">
      <c r="A346" s="38" t="s">
        <v>729</v>
      </c>
      <c r="B346" s="38" t="s">
        <v>912</v>
      </c>
      <c r="C346" s="38" t="s">
        <v>913</v>
      </c>
      <c r="D346" s="38"/>
      <c r="E346" s="46" t="s">
        <v>533</v>
      </c>
      <c r="F346" s="45">
        <v>5429.5</v>
      </c>
      <c r="G346" s="45">
        <v>5393.43</v>
      </c>
      <c r="H346" s="175">
        <f t="shared" si="5"/>
        <v>99.335666267612126</v>
      </c>
    </row>
    <row r="347" spans="1:8" ht="49.5" customHeight="1" outlineLevel="4" x14ac:dyDescent="0.25">
      <c r="A347" s="38" t="s">
        <v>729</v>
      </c>
      <c r="B347" s="38" t="s">
        <v>912</v>
      </c>
      <c r="C347" s="38" t="s">
        <v>914</v>
      </c>
      <c r="D347" s="38"/>
      <c r="E347" s="46" t="s">
        <v>535</v>
      </c>
      <c r="F347" s="45">
        <v>5129.5</v>
      </c>
      <c r="G347" s="45">
        <v>5129.25</v>
      </c>
      <c r="H347" s="175">
        <f t="shared" si="5"/>
        <v>99.995126230626767</v>
      </c>
    </row>
    <row r="348" spans="1:8" ht="61.5" customHeight="1" outlineLevel="5" x14ac:dyDescent="0.25">
      <c r="A348" s="38" t="s">
        <v>729</v>
      </c>
      <c r="B348" s="38" t="s">
        <v>912</v>
      </c>
      <c r="C348" s="38" t="s">
        <v>915</v>
      </c>
      <c r="D348" s="38"/>
      <c r="E348" s="46" t="s">
        <v>537</v>
      </c>
      <c r="F348" s="45">
        <v>5019.5</v>
      </c>
      <c r="G348" s="45">
        <v>5019.5</v>
      </c>
      <c r="H348" s="175">
        <f t="shared" si="5"/>
        <v>100</v>
      </c>
    </row>
    <row r="349" spans="1:8" ht="63" customHeight="1" outlineLevel="6" x14ac:dyDescent="0.25">
      <c r="A349" s="38" t="s">
        <v>729</v>
      </c>
      <c r="B349" s="38" t="s">
        <v>912</v>
      </c>
      <c r="C349" s="38" t="s">
        <v>916</v>
      </c>
      <c r="D349" s="38"/>
      <c r="E349" s="46" t="s">
        <v>189</v>
      </c>
      <c r="F349" s="45">
        <v>5019.5</v>
      </c>
      <c r="G349" s="45">
        <v>5019.5</v>
      </c>
      <c r="H349" s="175">
        <f t="shared" si="5"/>
        <v>100</v>
      </c>
    </row>
    <row r="350" spans="1:8" ht="68.25" customHeight="1" outlineLevel="7" x14ac:dyDescent="0.25">
      <c r="A350" s="38" t="s">
        <v>729</v>
      </c>
      <c r="B350" s="38" t="s">
        <v>912</v>
      </c>
      <c r="C350" s="38" t="s">
        <v>916</v>
      </c>
      <c r="D350" s="38" t="s">
        <v>126</v>
      </c>
      <c r="E350" s="46" t="s">
        <v>125</v>
      </c>
      <c r="F350" s="45">
        <v>5019.5</v>
      </c>
      <c r="G350" s="45">
        <v>5019.5</v>
      </c>
      <c r="H350" s="175">
        <f t="shared" si="5"/>
        <v>100</v>
      </c>
    </row>
    <row r="351" spans="1:8" ht="66.75" customHeight="1" outlineLevel="5" x14ac:dyDescent="0.25">
      <c r="A351" s="38" t="s">
        <v>729</v>
      </c>
      <c r="B351" s="38" t="s">
        <v>912</v>
      </c>
      <c r="C351" s="38" t="s">
        <v>917</v>
      </c>
      <c r="D351" s="38"/>
      <c r="E351" s="46" t="s">
        <v>540</v>
      </c>
      <c r="F351" s="45">
        <v>110</v>
      </c>
      <c r="G351" s="45">
        <v>109.75</v>
      </c>
      <c r="H351" s="175">
        <f t="shared" si="5"/>
        <v>99.772727272727266</v>
      </c>
    </row>
    <row r="352" spans="1:8" ht="45.75" customHeight="1" outlineLevel="6" x14ac:dyDescent="0.25">
      <c r="A352" s="38" t="s">
        <v>729</v>
      </c>
      <c r="B352" s="38" t="s">
        <v>912</v>
      </c>
      <c r="C352" s="38" t="s">
        <v>918</v>
      </c>
      <c r="D352" s="38"/>
      <c r="E352" s="46" t="s">
        <v>542</v>
      </c>
      <c r="F352" s="45">
        <v>110</v>
      </c>
      <c r="G352" s="45">
        <v>109.75</v>
      </c>
      <c r="H352" s="175">
        <f t="shared" si="5"/>
        <v>99.772727272727266</v>
      </c>
    </row>
    <row r="353" spans="1:8" ht="65.25" customHeight="1" outlineLevel="7" x14ac:dyDescent="0.25">
      <c r="A353" s="38" t="s">
        <v>729</v>
      </c>
      <c r="B353" s="38" t="s">
        <v>912</v>
      </c>
      <c r="C353" s="38" t="s">
        <v>918</v>
      </c>
      <c r="D353" s="38" t="s">
        <v>126</v>
      </c>
      <c r="E353" s="46" t="s">
        <v>125</v>
      </c>
      <c r="F353" s="45">
        <v>110</v>
      </c>
      <c r="G353" s="45">
        <v>109.75</v>
      </c>
      <c r="H353" s="175">
        <f t="shared" si="5"/>
        <v>99.772727272727266</v>
      </c>
    </row>
    <row r="354" spans="1:8" ht="45" customHeight="1" outlineLevel="4" x14ac:dyDescent="0.25">
      <c r="A354" s="38" t="s">
        <v>729</v>
      </c>
      <c r="B354" s="38" t="s">
        <v>912</v>
      </c>
      <c r="C354" s="38" t="s">
        <v>919</v>
      </c>
      <c r="D354" s="38"/>
      <c r="E354" s="46" t="s">
        <v>544</v>
      </c>
      <c r="F354" s="45">
        <v>300</v>
      </c>
      <c r="G354" s="45">
        <v>264.18</v>
      </c>
      <c r="H354" s="175">
        <f t="shared" si="5"/>
        <v>88.06</v>
      </c>
    </row>
    <row r="355" spans="1:8" ht="46.8" outlineLevel="5" x14ac:dyDescent="0.25">
      <c r="A355" s="38" t="s">
        <v>729</v>
      </c>
      <c r="B355" s="38" t="s">
        <v>912</v>
      </c>
      <c r="C355" s="38" t="s">
        <v>920</v>
      </c>
      <c r="D355" s="38"/>
      <c r="E355" s="46" t="s">
        <v>546</v>
      </c>
      <c r="F355" s="45">
        <v>42</v>
      </c>
      <c r="G355" s="45">
        <v>41.46</v>
      </c>
      <c r="H355" s="175">
        <f t="shared" si="5"/>
        <v>98.714285714285722</v>
      </c>
    </row>
    <row r="356" spans="1:8" ht="45.75" customHeight="1" outlineLevel="6" x14ac:dyDescent="0.25">
      <c r="A356" s="38" t="s">
        <v>729</v>
      </c>
      <c r="B356" s="38" t="s">
        <v>912</v>
      </c>
      <c r="C356" s="38" t="s">
        <v>921</v>
      </c>
      <c r="D356" s="38"/>
      <c r="E356" s="46" t="s">
        <v>548</v>
      </c>
      <c r="F356" s="45">
        <v>23</v>
      </c>
      <c r="G356" s="45">
        <v>22.55</v>
      </c>
      <c r="H356" s="175">
        <f t="shared" si="5"/>
        <v>98.043478260869563</v>
      </c>
    </row>
    <row r="357" spans="1:8" ht="46.8" outlineLevel="7" x14ac:dyDescent="0.25">
      <c r="A357" s="38" t="s">
        <v>729</v>
      </c>
      <c r="B357" s="38" t="s">
        <v>912</v>
      </c>
      <c r="C357" s="38" t="s">
        <v>921</v>
      </c>
      <c r="D357" s="38" t="s">
        <v>126</v>
      </c>
      <c r="E357" s="46" t="s">
        <v>125</v>
      </c>
      <c r="F357" s="45">
        <v>23</v>
      </c>
      <c r="G357" s="45">
        <v>22.55</v>
      </c>
      <c r="H357" s="175">
        <f t="shared" si="5"/>
        <v>98.043478260869563</v>
      </c>
    </row>
    <row r="358" spans="1:8" ht="46.8" outlineLevel="6" x14ac:dyDescent="0.25">
      <c r="A358" s="38" t="s">
        <v>729</v>
      </c>
      <c r="B358" s="38" t="s">
        <v>912</v>
      </c>
      <c r="C358" s="38" t="s">
        <v>922</v>
      </c>
      <c r="D358" s="38"/>
      <c r="E358" s="46" t="s">
        <v>550</v>
      </c>
      <c r="F358" s="45">
        <v>19</v>
      </c>
      <c r="G358" s="45">
        <v>18.91</v>
      </c>
      <c r="H358" s="175">
        <f t="shared" si="5"/>
        <v>99.526315789473685</v>
      </c>
    </row>
    <row r="359" spans="1:8" ht="62.25" customHeight="1" outlineLevel="7" x14ac:dyDescent="0.25">
      <c r="A359" s="38" t="s">
        <v>729</v>
      </c>
      <c r="B359" s="38" t="s">
        <v>912</v>
      </c>
      <c r="C359" s="38" t="s">
        <v>922</v>
      </c>
      <c r="D359" s="38" t="s">
        <v>126</v>
      </c>
      <c r="E359" s="46" t="s">
        <v>125</v>
      </c>
      <c r="F359" s="45">
        <v>19</v>
      </c>
      <c r="G359" s="45">
        <v>18.91</v>
      </c>
      <c r="H359" s="175">
        <f t="shared" si="5"/>
        <v>99.526315789473685</v>
      </c>
    </row>
    <row r="360" spans="1:8" ht="31.2" outlineLevel="5" x14ac:dyDescent="0.25">
      <c r="A360" s="38" t="s">
        <v>729</v>
      </c>
      <c r="B360" s="38" t="s">
        <v>912</v>
      </c>
      <c r="C360" s="38" t="s">
        <v>923</v>
      </c>
      <c r="D360" s="38"/>
      <c r="E360" s="46" t="s">
        <v>552</v>
      </c>
      <c r="F360" s="45">
        <v>76</v>
      </c>
      <c r="G360" s="45">
        <v>72.069999999999993</v>
      </c>
      <c r="H360" s="175">
        <f t="shared" si="5"/>
        <v>94.828947368421041</v>
      </c>
    </row>
    <row r="361" spans="1:8" ht="46.8" outlineLevel="6" x14ac:dyDescent="0.25">
      <c r="A361" s="38" t="s">
        <v>729</v>
      </c>
      <c r="B361" s="38" t="s">
        <v>912</v>
      </c>
      <c r="C361" s="38" t="s">
        <v>924</v>
      </c>
      <c r="D361" s="38"/>
      <c r="E361" s="46" t="s">
        <v>554</v>
      </c>
      <c r="F361" s="45">
        <v>41</v>
      </c>
      <c r="G361" s="45">
        <v>41</v>
      </c>
      <c r="H361" s="175">
        <f t="shared" si="5"/>
        <v>100</v>
      </c>
    </row>
    <row r="362" spans="1:8" ht="46.8" outlineLevel="7" x14ac:dyDescent="0.25">
      <c r="A362" s="38" t="s">
        <v>729</v>
      </c>
      <c r="B362" s="38" t="s">
        <v>912</v>
      </c>
      <c r="C362" s="38" t="s">
        <v>924</v>
      </c>
      <c r="D362" s="38" t="s">
        <v>126</v>
      </c>
      <c r="E362" s="46" t="s">
        <v>125</v>
      </c>
      <c r="F362" s="45">
        <v>41</v>
      </c>
      <c r="G362" s="45">
        <v>41</v>
      </c>
      <c r="H362" s="175">
        <f t="shared" si="5"/>
        <v>100</v>
      </c>
    </row>
    <row r="363" spans="1:8" ht="48.75" customHeight="1" outlineLevel="6" x14ac:dyDescent="0.25">
      <c r="A363" s="38" t="s">
        <v>729</v>
      </c>
      <c r="B363" s="38" t="s">
        <v>912</v>
      </c>
      <c r="C363" s="38" t="s">
        <v>925</v>
      </c>
      <c r="D363" s="38"/>
      <c r="E363" s="46" t="s">
        <v>556</v>
      </c>
      <c r="F363" s="45">
        <v>25</v>
      </c>
      <c r="G363" s="45">
        <v>25</v>
      </c>
      <c r="H363" s="175">
        <f t="shared" si="5"/>
        <v>100</v>
      </c>
    </row>
    <row r="364" spans="1:8" ht="64.5" customHeight="1" outlineLevel="7" x14ac:dyDescent="0.25">
      <c r="A364" s="38" t="s">
        <v>729</v>
      </c>
      <c r="B364" s="38" t="s">
        <v>912</v>
      </c>
      <c r="C364" s="38" t="s">
        <v>925</v>
      </c>
      <c r="D364" s="38" t="s">
        <v>126</v>
      </c>
      <c r="E364" s="46" t="s">
        <v>125</v>
      </c>
      <c r="F364" s="45">
        <v>25</v>
      </c>
      <c r="G364" s="45">
        <v>25</v>
      </c>
      <c r="H364" s="175">
        <f t="shared" si="5"/>
        <v>100</v>
      </c>
    </row>
    <row r="365" spans="1:8" ht="45" customHeight="1" outlineLevel="6" x14ac:dyDescent="0.25">
      <c r="A365" s="38" t="s">
        <v>729</v>
      </c>
      <c r="B365" s="38" t="s">
        <v>912</v>
      </c>
      <c r="C365" s="38" t="s">
        <v>926</v>
      </c>
      <c r="D365" s="38"/>
      <c r="E365" s="46" t="s">
        <v>558</v>
      </c>
      <c r="F365" s="45">
        <v>10</v>
      </c>
      <c r="G365" s="45">
        <v>6.07</v>
      </c>
      <c r="H365" s="175">
        <f t="shared" si="5"/>
        <v>60.699999999999996</v>
      </c>
    </row>
    <row r="366" spans="1:8" ht="63" customHeight="1" outlineLevel="7" x14ac:dyDescent="0.25">
      <c r="A366" s="38" t="s">
        <v>729</v>
      </c>
      <c r="B366" s="38" t="s">
        <v>912</v>
      </c>
      <c r="C366" s="38" t="s">
        <v>926</v>
      </c>
      <c r="D366" s="38" t="s">
        <v>126</v>
      </c>
      <c r="E366" s="46" t="s">
        <v>125</v>
      </c>
      <c r="F366" s="45">
        <v>10</v>
      </c>
      <c r="G366" s="45">
        <v>6.07</v>
      </c>
      <c r="H366" s="175">
        <f t="shared" si="5"/>
        <v>60.699999999999996</v>
      </c>
    </row>
    <row r="367" spans="1:8" ht="31.2" outlineLevel="5" x14ac:dyDescent="0.25">
      <c r="A367" s="38" t="s">
        <v>729</v>
      </c>
      <c r="B367" s="38" t="s">
        <v>912</v>
      </c>
      <c r="C367" s="38" t="s">
        <v>927</v>
      </c>
      <c r="D367" s="38"/>
      <c r="E367" s="46" t="s">
        <v>560</v>
      </c>
      <c r="F367" s="45">
        <v>182</v>
      </c>
      <c r="G367" s="45">
        <v>150.66</v>
      </c>
      <c r="H367" s="175">
        <f t="shared" si="5"/>
        <v>82.780219780219781</v>
      </c>
    </row>
    <row r="368" spans="1:8" ht="62.4" outlineLevel="6" x14ac:dyDescent="0.25">
      <c r="A368" s="38" t="s">
        <v>729</v>
      </c>
      <c r="B368" s="38" t="s">
        <v>912</v>
      </c>
      <c r="C368" s="38" t="s">
        <v>928</v>
      </c>
      <c r="D368" s="38"/>
      <c r="E368" s="46" t="s">
        <v>562</v>
      </c>
      <c r="F368" s="45">
        <v>93</v>
      </c>
      <c r="G368" s="45">
        <v>87.66</v>
      </c>
      <c r="H368" s="175">
        <f t="shared" si="5"/>
        <v>94.258064516129025</v>
      </c>
    </row>
    <row r="369" spans="1:8" ht="46.8" outlineLevel="7" x14ac:dyDescent="0.25">
      <c r="A369" s="38" t="s">
        <v>729</v>
      </c>
      <c r="B369" s="38" t="s">
        <v>912</v>
      </c>
      <c r="C369" s="38" t="s">
        <v>928</v>
      </c>
      <c r="D369" s="38" t="s">
        <v>126</v>
      </c>
      <c r="E369" s="46" t="s">
        <v>125</v>
      </c>
      <c r="F369" s="45">
        <v>93</v>
      </c>
      <c r="G369" s="45">
        <v>87.66</v>
      </c>
      <c r="H369" s="175">
        <f t="shared" si="5"/>
        <v>94.258064516129025</v>
      </c>
    </row>
    <row r="370" spans="1:8" ht="31.2" outlineLevel="6" x14ac:dyDescent="0.25">
      <c r="A370" s="38" t="s">
        <v>729</v>
      </c>
      <c r="B370" s="38" t="s">
        <v>912</v>
      </c>
      <c r="C370" s="38" t="s">
        <v>929</v>
      </c>
      <c r="D370" s="38"/>
      <c r="E370" s="46" t="s">
        <v>564</v>
      </c>
      <c r="F370" s="45">
        <v>18</v>
      </c>
      <c r="G370" s="45">
        <v>18</v>
      </c>
      <c r="H370" s="175">
        <f t="shared" si="5"/>
        <v>100</v>
      </c>
    </row>
    <row r="371" spans="1:8" ht="46.8" outlineLevel="7" x14ac:dyDescent="0.25">
      <c r="A371" s="38" t="s">
        <v>729</v>
      </c>
      <c r="B371" s="38" t="s">
        <v>912</v>
      </c>
      <c r="C371" s="38" t="s">
        <v>929</v>
      </c>
      <c r="D371" s="38" t="s">
        <v>126</v>
      </c>
      <c r="E371" s="46" t="s">
        <v>125</v>
      </c>
      <c r="F371" s="45">
        <v>18</v>
      </c>
      <c r="G371" s="45">
        <v>18</v>
      </c>
      <c r="H371" s="175">
        <f t="shared" si="5"/>
        <v>100</v>
      </c>
    </row>
    <row r="372" spans="1:8" ht="31.2" outlineLevel="6" x14ac:dyDescent="0.25">
      <c r="A372" s="38" t="s">
        <v>729</v>
      </c>
      <c r="B372" s="38" t="s">
        <v>912</v>
      </c>
      <c r="C372" s="38" t="s">
        <v>930</v>
      </c>
      <c r="D372" s="38"/>
      <c r="E372" s="46" t="s">
        <v>566</v>
      </c>
      <c r="F372" s="45">
        <v>71</v>
      </c>
      <c r="G372" s="45">
        <v>45</v>
      </c>
      <c r="H372" s="175">
        <f t="shared" si="5"/>
        <v>63.380281690140848</v>
      </c>
    </row>
    <row r="373" spans="1:8" ht="46.8" outlineLevel="7" x14ac:dyDescent="0.25">
      <c r="A373" s="38" t="s">
        <v>729</v>
      </c>
      <c r="B373" s="38" t="s">
        <v>912</v>
      </c>
      <c r="C373" s="38" t="s">
        <v>930</v>
      </c>
      <c r="D373" s="38" t="s">
        <v>126</v>
      </c>
      <c r="E373" s="46" t="s">
        <v>125</v>
      </c>
      <c r="F373" s="45">
        <v>71</v>
      </c>
      <c r="G373" s="45">
        <v>45</v>
      </c>
      <c r="H373" s="175">
        <f t="shared" si="5"/>
        <v>63.380281690140848</v>
      </c>
    </row>
    <row r="374" spans="1:8" ht="31.2" outlineLevel="3" x14ac:dyDescent="0.25">
      <c r="A374" s="38" t="s">
        <v>729</v>
      </c>
      <c r="B374" s="38" t="s">
        <v>912</v>
      </c>
      <c r="C374" s="38" t="s">
        <v>751</v>
      </c>
      <c r="D374" s="38"/>
      <c r="E374" s="46" t="s">
        <v>81</v>
      </c>
      <c r="F374" s="45">
        <v>58.37</v>
      </c>
      <c r="G374" s="45">
        <v>58.37</v>
      </c>
      <c r="H374" s="175">
        <f t="shared" si="5"/>
        <v>100</v>
      </c>
    </row>
    <row r="375" spans="1:8" ht="15.6" outlineLevel="4" x14ac:dyDescent="0.25">
      <c r="A375" s="38" t="s">
        <v>729</v>
      </c>
      <c r="B375" s="38" t="s">
        <v>912</v>
      </c>
      <c r="C375" s="38" t="s">
        <v>931</v>
      </c>
      <c r="D375" s="38"/>
      <c r="E375" s="46" t="s">
        <v>572</v>
      </c>
      <c r="F375" s="45">
        <v>58.37</v>
      </c>
      <c r="G375" s="45">
        <v>58.37</v>
      </c>
      <c r="H375" s="175">
        <f t="shared" si="5"/>
        <v>100</v>
      </c>
    </row>
    <row r="376" spans="1:8" ht="46.8" outlineLevel="7" x14ac:dyDescent="0.25">
      <c r="A376" s="38" t="s">
        <v>729</v>
      </c>
      <c r="B376" s="38" t="s">
        <v>912</v>
      </c>
      <c r="C376" s="38" t="s">
        <v>931</v>
      </c>
      <c r="D376" s="38" t="s">
        <v>126</v>
      </c>
      <c r="E376" s="46" t="s">
        <v>125</v>
      </c>
      <c r="F376" s="45">
        <v>58.37</v>
      </c>
      <c r="G376" s="45">
        <v>58.37</v>
      </c>
      <c r="H376" s="175">
        <f t="shared" si="5"/>
        <v>100</v>
      </c>
    </row>
    <row r="377" spans="1:8" ht="15.6" outlineLevel="7" x14ac:dyDescent="0.25">
      <c r="A377" s="38" t="s">
        <v>729</v>
      </c>
      <c r="B377" s="38" t="s">
        <v>932</v>
      </c>
      <c r="C377" s="38"/>
      <c r="D377" s="38"/>
      <c r="E377" s="44" t="s">
        <v>599</v>
      </c>
      <c r="F377" s="45">
        <f>F378</f>
        <v>39831.24</v>
      </c>
      <c r="G377" s="45">
        <f>G378</f>
        <v>39829.58</v>
      </c>
      <c r="H377" s="175">
        <f t="shared" si="5"/>
        <v>99.99583241696719</v>
      </c>
    </row>
    <row r="378" spans="1:8" ht="15.6" outlineLevel="2" x14ac:dyDescent="0.25">
      <c r="A378" s="38" t="s">
        <v>729</v>
      </c>
      <c r="B378" s="38" t="s">
        <v>933</v>
      </c>
      <c r="C378" s="38"/>
      <c r="D378" s="38"/>
      <c r="E378" s="46" t="s">
        <v>601</v>
      </c>
      <c r="F378" s="45">
        <v>39831.24</v>
      </c>
      <c r="G378" s="45">
        <v>39829.58</v>
      </c>
      <c r="H378" s="175">
        <f t="shared" si="5"/>
        <v>99.99583241696719</v>
      </c>
    </row>
    <row r="379" spans="1:8" ht="31.2" outlineLevel="3" x14ac:dyDescent="0.25">
      <c r="A379" s="38" t="s">
        <v>729</v>
      </c>
      <c r="B379" s="38" t="s">
        <v>933</v>
      </c>
      <c r="C379" s="38" t="s">
        <v>934</v>
      </c>
      <c r="D379" s="38"/>
      <c r="E379" s="46" t="s">
        <v>603</v>
      </c>
      <c r="F379" s="45">
        <v>39831.24</v>
      </c>
      <c r="G379" s="45">
        <v>39829.58</v>
      </c>
      <c r="H379" s="175">
        <f t="shared" si="5"/>
        <v>99.99583241696719</v>
      </c>
    </row>
    <row r="380" spans="1:8" ht="15.6" outlineLevel="4" x14ac:dyDescent="0.25">
      <c r="A380" s="38" t="s">
        <v>729</v>
      </c>
      <c r="B380" s="38" t="s">
        <v>933</v>
      </c>
      <c r="C380" s="38" t="s">
        <v>935</v>
      </c>
      <c r="D380" s="38"/>
      <c r="E380" s="46" t="s">
        <v>605</v>
      </c>
      <c r="F380" s="45">
        <v>39642.080000000002</v>
      </c>
      <c r="G380" s="45">
        <v>39642.080000000002</v>
      </c>
      <c r="H380" s="175">
        <f t="shared" si="5"/>
        <v>100</v>
      </c>
    </row>
    <row r="381" spans="1:8" ht="46.8" outlineLevel="5" x14ac:dyDescent="0.25">
      <c r="A381" s="38" t="s">
        <v>729</v>
      </c>
      <c r="B381" s="38" t="s">
        <v>933</v>
      </c>
      <c r="C381" s="38" t="s">
        <v>936</v>
      </c>
      <c r="D381" s="38"/>
      <c r="E381" s="46" t="s">
        <v>607</v>
      </c>
      <c r="F381" s="45">
        <v>25075.09</v>
      </c>
      <c r="G381" s="45">
        <v>25075.09</v>
      </c>
      <c r="H381" s="175">
        <f t="shared" si="5"/>
        <v>100</v>
      </c>
    </row>
    <row r="382" spans="1:8" ht="46.8" outlineLevel="6" x14ac:dyDescent="0.25">
      <c r="A382" s="38" t="s">
        <v>729</v>
      </c>
      <c r="B382" s="38" t="s">
        <v>933</v>
      </c>
      <c r="C382" s="38" t="s">
        <v>937</v>
      </c>
      <c r="D382" s="38"/>
      <c r="E382" s="46" t="s">
        <v>189</v>
      </c>
      <c r="F382" s="45">
        <v>25075.09</v>
      </c>
      <c r="G382" s="45">
        <v>25075.09</v>
      </c>
      <c r="H382" s="175">
        <f t="shared" si="5"/>
        <v>100</v>
      </c>
    </row>
    <row r="383" spans="1:8" ht="46.8" outlineLevel="7" x14ac:dyDescent="0.25">
      <c r="A383" s="38" t="s">
        <v>729</v>
      </c>
      <c r="B383" s="38" t="s">
        <v>933</v>
      </c>
      <c r="C383" s="38" t="s">
        <v>937</v>
      </c>
      <c r="D383" s="38" t="s">
        <v>126</v>
      </c>
      <c r="E383" s="46" t="s">
        <v>125</v>
      </c>
      <c r="F383" s="45">
        <v>25075.09</v>
      </c>
      <c r="G383" s="45">
        <v>25075.09</v>
      </c>
      <c r="H383" s="175">
        <f t="shared" si="5"/>
        <v>100</v>
      </c>
    </row>
    <row r="384" spans="1:8" ht="46.8" outlineLevel="5" x14ac:dyDescent="0.25">
      <c r="A384" s="38" t="s">
        <v>729</v>
      </c>
      <c r="B384" s="38" t="s">
        <v>933</v>
      </c>
      <c r="C384" s="38" t="s">
        <v>938</v>
      </c>
      <c r="D384" s="38"/>
      <c r="E384" s="46" t="s">
        <v>610</v>
      </c>
      <c r="F384" s="45">
        <v>11653.27</v>
      </c>
      <c r="G384" s="45">
        <v>11653.27</v>
      </c>
      <c r="H384" s="175">
        <f t="shared" si="5"/>
        <v>100</v>
      </c>
    </row>
    <row r="385" spans="1:8" ht="31.2" outlineLevel="6" x14ac:dyDescent="0.25">
      <c r="A385" s="38" t="s">
        <v>729</v>
      </c>
      <c r="B385" s="38" t="s">
        <v>933</v>
      </c>
      <c r="C385" s="38" t="s">
        <v>939</v>
      </c>
      <c r="D385" s="38"/>
      <c r="E385" s="46" t="s">
        <v>542</v>
      </c>
      <c r="F385" s="45">
        <v>359.34</v>
      </c>
      <c r="G385" s="45">
        <v>359.34</v>
      </c>
      <c r="H385" s="175">
        <f t="shared" si="5"/>
        <v>100</v>
      </c>
    </row>
    <row r="386" spans="1:8" ht="46.8" outlineLevel="7" x14ac:dyDescent="0.25">
      <c r="A386" s="38" t="s">
        <v>729</v>
      </c>
      <c r="B386" s="38" t="s">
        <v>933</v>
      </c>
      <c r="C386" s="38" t="s">
        <v>939</v>
      </c>
      <c r="D386" s="38" t="s">
        <v>126</v>
      </c>
      <c r="E386" s="46" t="s">
        <v>125</v>
      </c>
      <c r="F386" s="45">
        <v>359.34</v>
      </c>
      <c r="G386" s="45">
        <v>359.34</v>
      </c>
      <c r="H386" s="175">
        <f t="shared" si="5"/>
        <v>100</v>
      </c>
    </row>
    <row r="387" spans="1:8" ht="15.6" outlineLevel="6" x14ac:dyDescent="0.25">
      <c r="A387" s="38" t="s">
        <v>729</v>
      </c>
      <c r="B387" s="38" t="s">
        <v>933</v>
      </c>
      <c r="C387" s="38" t="s">
        <v>940</v>
      </c>
      <c r="D387" s="38"/>
      <c r="E387" s="46" t="s">
        <v>613</v>
      </c>
      <c r="F387" s="45">
        <v>200</v>
      </c>
      <c r="G387" s="45">
        <v>200</v>
      </c>
      <c r="H387" s="175">
        <f t="shared" si="5"/>
        <v>100</v>
      </c>
    </row>
    <row r="388" spans="1:8" ht="46.8" outlineLevel="7" x14ac:dyDescent="0.25">
      <c r="A388" s="38" t="s">
        <v>729</v>
      </c>
      <c r="B388" s="38" t="s">
        <v>933</v>
      </c>
      <c r="C388" s="38" t="s">
        <v>940</v>
      </c>
      <c r="D388" s="38" t="s">
        <v>126</v>
      </c>
      <c r="E388" s="46" t="s">
        <v>125</v>
      </c>
      <c r="F388" s="45">
        <v>200</v>
      </c>
      <c r="G388" s="45">
        <v>200</v>
      </c>
      <c r="H388" s="175">
        <f t="shared" si="5"/>
        <v>100</v>
      </c>
    </row>
    <row r="389" spans="1:8" ht="62.4" outlineLevel="6" x14ac:dyDescent="0.25">
      <c r="A389" s="38" t="s">
        <v>729</v>
      </c>
      <c r="B389" s="38" t="s">
        <v>933</v>
      </c>
      <c r="C389" s="38" t="s">
        <v>941</v>
      </c>
      <c r="D389" s="38"/>
      <c r="E389" s="46" t="s">
        <v>615</v>
      </c>
      <c r="F389" s="45">
        <v>2186.3000000000002</v>
      </c>
      <c r="G389" s="45">
        <v>2186.3000000000002</v>
      </c>
      <c r="H389" s="175">
        <f t="shared" si="5"/>
        <v>100</v>
      </c>
    </row>
    <row r="390" spans="1:8" ht="46.8" outlineLevel="7" x14ac:dyDescent="0.25">
      <c r="A390" s="38" t="s">
        <v>729</v>
      </c>
      <c r="B390" s="38" t="s">
        <v>933</v>
      </c>
      <c r="C390" s="38" t="s">
        <v>941</v>
      </c>
      <c r="D390" s="38" t="s">
        <v>126</v>
      </c>
      <c r="E390" s="46" t="s">
        <v>125</v>
      </c>
      <c r="F390" s="45">
        <v>2186.3000000000002</v>
      </c>
      <c r="G390" s="45">
        <v>2186.3000000000002</v>
      </c>
      <c r="H390" s="175">
        <f t="shared" si="5"/>
        <v>100</v>
      </c>
    </row>
    <row r="391" spans="1:8" ht="85.5" customHeight="1" outlineLevel="6" x14ac:dyDescent="0.25">
      <c r="A391" s="38" t="s">
        <v>729</v>
      </c>
      <c r="B391" s="38" t="s">
        <v>933</v>
      </c>
      <c r="C391" s="38" t="s">
        <v>942</v>
      </c>
      <c r="D391" s="38"/>
      <c r="E391" s="46" t="s">
        <v>474</v>
      </c>
      <c r="F391" s="45">
        <v>8907.6299999999992</v>
      </c>
      <c r="G391" s="45">
        <v>8907.6299999999992</v>
      </c>
      <c r="H391" s="175">
        <f t="shared" si="5"/>
        <v>100</v>
      </c>
    </row>
    <row r="392" spans="1:8" ht="46.8" outlineLevel="7" x14ac:dyDescent="0.25">
      <c r="A392" s="38" t="s">
        <v>729</v>
      </c>
      <c r="B392" s="38" t="s">
        <v>933</v>
      </c>
      <c r="C392" s="38" t="s">
        <v>942</v>
      </c>
      <c r="D392" s="38" t="s">
        <v>126</v>
      </c>
      <c r="E392" s="46" t="s">
        <v>125</v>
      </c>
      <c r="F392" s="45">
        <v>8907.6299999999992</v>
      </c>
      <c r="G392" s="45">
        <v>8907.6299999999992</v>
      </c>
      <c r="H392" s="175">
        <f t="shared" si="5"/>
        <v>100</v>
      </c>
    </row>
    <row r="393" spans="1:8" ht="75" customHeight="1" outlineLevel="5" x14ac:dyDescent="0.25">
      <c r="A393" s="38" t="s">
        <v>729</v>
      </c>
      <c r="B393" s="38" t="s">
        <v>933</v>
      </c>
      <c r="C393" s="38" t="s">
        <v>943</v>
      </c>
      <c r="D393" s="38"/>
      <c r="E393" s="46" t="s">
        <v>618</v>
      </c>
      <c r="F393" s="45">
        <v>2913.72</v>
      </c>
      <c r="G393" s="45">
        <v>2913.72</v>
      </c>
      <c r="H393" s="175">
        <f t="shared" si="5"/>
        <v>100</v>
      </c>
    </row>
    <row r="394" spans="1:8" ht="68.25" customHeight="1" outlineLevel="6" x14ac:dyDescent="0.25">
      <c r="A394" s="38" t="s">
        <v>729</v>
      </c>
      <c r="B394" s="38" t="s">
        <v>933</v>
      </c>
      <c r="C394" s="38" t="s">
        <v>944</v>
      </c>
      <c r="D394" s="38"/>
      <c r="E394" s="46" t="s">
        <v>620</v>
      </c>
      <c r="F394" s="45">
        <v>2913.72</v>
      </c>
      <c r="G394" s="45">
        <v>2913.72</v>
      </c>
      <c r="H394" s="175">
        <f t="shared" si="5"/>
        <v>100</v>
      </c>
    </row>
    <row r="395" spans="1:8" ht="46.8" outlineLevel="7" x14ac:dyDescent="0.25">
      <c r="A395" s="38" t="s">
        <v>729</v>
      </c>
      <c r="B395" s="38" t="s">
        <v>933</v>
      </c>
      <c r="C395" s="38" t="s">
        <v>944</v>
      </c>
      <c r="D395" s="38" t="s">
        <v>126</v>
      </c>
      <c r="E395" s="46" t="s">
        <v>125</v>
      </c>
      <c r="F395" s="45">
        <v>2913.72</v>
      </c>
      <c r="G395" s="45">
        <v>2913.72</v>
      </c>
      <c r="H395" s="175">
        <f t="shared" si="5"/>
        <v>100</v>
      </c>
    </row>
    <row r="396" spans="1:8" ht="15.6" outlineLevel="4" x14ac:dyDescent="0.25">
      <c r="A396" s="38" t="s">
        <v>729</v>
      </c>
      <c r="B396" s="38" t="s">
        <v>933</v>
      </c>
      <c r="C396" s="38" t="s">
        <v>945</v>
      </c>
      <c r="D396" s="38"/>
      <c r="E396" s="46" t="s">
        <v>622</v>
      </c>
      <c r="F396" s="45">
        <v>189.16</v>
      </c>
      <c r="G396" s="45">
        <v>187.51</v>
      </c>
      <c r="H396" s="175">
        <f t="shared" si="5"/>
        <v>99.12772256290971</v>
      </c>
    </row>
    <row r="397" spans="1:8" ht="77.25" customHeight="1" outlineLevel="5" x14ac:dyDescent="0.25">
      <c r="A397" s="38" t="s">
        <v>729</v>
      </c>
      <c r="B397" s="38" t="s">
        <v>933</v>
      </c>
      <c r="C397" s="38" t="s">
        <v>946</v>
      </c>
      <c r="D397" s="38"/>
      <c r="E397" s="46" t="s">
        <v>624</v>
      </c>
      <c r="F397" s="45">
        <v>164.16</v>
      </c>
      <c r="G397" s="45">
        <v>162.51</v>
      </c>
      <c r="H397" s="175">
        <f t="shared" si="5"/>
        <v>98.994883040935662</v>
      </c>
    </row>
    <row r="398" spans="1:8" ht="76.5" customHeight="1" outlineLevel="6" x14ac:dyDescent="0.25">
      <c r="A398" s="38" t="s">
        <v>729</v>
      </c>
      <c r="B398" s="38" t="s">
        <v>933</v>
      </c>
      <c r="C398" s="38" t="s">
        <v>947</v>
      </c>
      <c r="D398" s="38"/>
      <c r="E398" s="46" t="s">
        <v>626</v>
      </c>
      <c r="F398" s="45">
        <v>164.16</v>
      </c>
      <c r="G398" s="45">
        <v>162.51</v>
      </c>
      <c r="H398" s="175">
        <f t="shared" ref="H398:H461" si="6">(G398/F398)*100</f>
        <v>98.994883040935662</v>
      </c>
    </row>
    <row r="399" spans="1:8" ht="65.25" customHeight="1" outlineLevel="7" x14ac:dyDescent="0.25">
      <c r="A399" s="38" t="s">
        <v>729</v>
      </c>
      <c r="B399" s="38" t="s">
        <v>933</v>
      </c>
      <c r="C399" s="38" t="s">
        <v>947</v>
      </c>
      <c r="D399" s="38" t="s">
        <v>126</v>
      </c>
      <c r="E399" s="46" t="s">
        <v>125</v>
      </c>
      <c r="F399" s="45">
        <v>164.16</v>
      </c>
      <c r="G399" s="45">
        <v>162.51</v>
      </c>
      <c r="H399" s="175">
        <f t="shared" si="6"/>
        <v>98.994883040935662</v>
      </c>
    </row>
    <row r="400" spans="1:8" ht="69" customHeight="1" outlineLevel="5" x14ac:dyDescent="0.25">
      <c r="A400" s="38" t="s">
        <v>729</v>
      </c>
      <c r="B400" s="38" t="s">
        <v>933</v>
      </c>
      <c r="C400" s="38" t="s">
        <v>948</v>
      </c>
      <c r="D400" s="38"/>
      <c r="E400" s="46" t="s">
        <v>628</v>
      </c>
      <c r="F400" s="45">
        <v>25</v>
      </c>
      <c r="G400" s="45">
        <v>25</v>
      </c>
      <c r="H400" s="175">
        <f t="shared" si="6"/>
        <v>100</v>
      </c>
    </row>
    <row r="401" spans="1:8" ht="46.8" outlineLevel="6" x14ac:dyDescent="0.25">
      <c r="A401" s="38" t="s">
        <v>729</v>
      </c>
      <c r="B401" s="38" t="s">
        <v>933</v>
      </c>
      <c r="C401" s="38" t="s">
        <v>949</v>
      </c>
      <c r="D401" s="38"/>
      <c r="E401" s="46" t="s">
        <v>630</v>
      </c>
      <c r="F401" s="45">
        <v>25</v>
      </c>
      <c r="G401" s="45">
        <v>25</v>
      </c>
      <c r="H401" s="175">
        <f t="shared" si="6"/>
        <v>100</v>
      </c>
    </row>
    <row r="402" spans="1:8" ht="66" customHeight="1" outlineLevel="7" x14ac:dyDescent="0.25">
      <c r="A402" s="38" t="s">
        <v>729</v>
      </c>
      <c r="B402" s="38" t="s">
        <v>933</v>
      </c>
      <c r="C402" s="38" t="s">
        <v>949</v>
      </c>
      <c r="D402" s="38" t="s">
        <v>126</v>
      </c>
      <c r="E402" s="46" t="s">
        <v>125</v>
      </c>
      <c r="F402" s="45">
        <v>25</v>
      </c>
      <c r="G402" s="45">
        <v>25</v>
      </c>
      <c r="H402" s="175">
        <f t="shared" si="6"/>
        <v>100</v>
      </c>
    </row>
    <row r="403" spans="1:8" ht="15.6" outlineLevel="7" x14ac:dyDescent="0.25">
      <c r="A403" s="38" t="s">
        <v>729</v>
      </c>
      <c r="B403" s="38" t="s">
        <v>950</v>
      </c>
      <c r="C403" s="38"/>
      <c r="D403" s="38"/>
      <c r="E403" s="44" t="s">
        <v>632</v>
      </c>
      <c r="F403" s="45">
        <f>F404+F408+F422</f>
        <v>46038.240000000005</v>
      </c>
      <c r="G403" s="45">
        <f>G404+G408+G422</f>
        <v>34909.590000000004</v>
      </c>
      <c r="H403" s="175">
        <f t="shared" si="6"/>
        <v>75.827377414948955</v>
      </c>
    </row>
    <row r="404" spans="1:8" ht="15.6" outlineLevel="2" x14ac:dyDescent="0.25">
      <c r="A404" s="38" t="s">
        <v>729</v>
      </c>
      <c r="B404" s="38" t="s">
        <v>951</v>
      </c>
      <c r="C404" s="38"/>
      <c r="D404" s="38"/>
      <c r="E404" s="46" t="s">
        <v>634</v>
      </c>
      <c r="F404" s="45">
        <v>3651.4</v>
      </c>
      <c r="G404" s="45">
        <v>3651.13</v>
      </c>
      <c r="H404" s="175">
        <f t="shared" si="6"/>
        <v>99.992605575943472</v>
      </c>
    </row>
    <row r="405" spans="1:8" ht="46.5" customHeight="1" outlineLevel="3" x14ac:dyDescent="0.25">
      <c r="A405" s="38" t="s">
        <v>729</v>
      </c>
      <c r="B405" s="38" t="s">
        <v>951</v>
      </c>
      <c r="C405" s="38" t="s">
        <v>751</v>
      </c>
      <c r="D405" s="38"/>
      <c r="E405" s="46" t="s">
        <v>81</v>
      </c>
      <c r="F405" s="45">
        <v>3651.4</v>
      </c>
      <c r="G405" s="45">
        <v>3651.13</v>
      </c>
      <c r="H405" s="175">
        <f t="shared" si="6"/>
        <v>99.992605575943472</v>
      </c>
    </row>
    <row r="406" spans="1:8" ht="62.25" customHeight="1" outlineLevel="4" x14ac:dyDescent="0.25">
      <c r="A406" s="38" t="s">
        <v>729</v>
      </c>
      <c r="B406" s="38" t="s">
        <v>951</v>
      </c>
      <c r="C406" s="38" t="s">
        <v>952</v>
      </c>
      <c r="D406" s="38"/>
      <c r="E406" s="46" t="s">
        <v>636</v>
      </c>
      <c r="F406" s="45">
        <v>3651.4</v>
      </c>
      <c r="G406" s="45">
        <v>3651.13</v>
      </c>
      <c r="H406" s="175">
        <f t="shared" si="6"/>
        <v>99.992605575943472</v>
      </c>
    </row>
    <row r="407" spans="1:8" ht="31.2" outlineLevel="7" x14ac:dyDescent="0.25">
      <c r="A407" s="38" t="s">
        <v>729</v>
      </c>
      <c r="B407" s="38" t="s">
        <v>951</v>
      </c>
      <c r="C407" s="38" t="s">
        <v>952</v>
      </c>
      <c r="D407" s="38" t="s">
        <v>571</v>
      </c>
      <c r="E407" s="46" t="s">
        <v>570</v>
      </c>
      <c r="F407" s="45">
        <v>3651.4</v>
      </c>
      <c r="G407" s="45">
        <v>3651.13</v>
      </c>
      <c r="H407" s="175">
        <f t="shared" si="6"/>
        <v>99.992605575943472</v>
      </c>
    </row>
    <row r="408" spans="1:8" ht="26.25" customHeight="1" outlineLevel="2" x14ac:dyDescent="0.25">
      <c r="A408" s="38" t="s">
        <v>729</v>
      </c>
      <c r="B408" s="38" t="s">
        <v>953</v>
      </c>
      <c r="C408" s="38"/>
      <c r="D408" s="38"/>
      <c r="E408" s="46" t="s">
        <v>638</v>
      </c>
      <c r="F408" s="45">
        <v>34059.4</v>
      </c>
      <c r="G408" s="45">
        <v>22958.58</v>
      </c>
      <c r="H408" s="175">
        <f t="shared" si="6"/>
        <v>67.407470478047188</v>
      </c>
    </row>
    <row r="409" spans="1:8" ht="96" customHeight="1" outlineLevel="3" x14ac:dyDescent="0.25">
      <c r="A409" s="38" t="s">
        <v>729</v>
      </c>
      <c r="B409" s="38" t="s">
        <v>953</v>
      </c>
      <c r="C409" s="38" t="s">
        <v>875</v>
      </c>
      <c r="D409" s="38"/>
      <c r="E409" s="46" t="s">
        <v>367</v>
      </c>
      <c r="F409" s="45">
        <v>29639.45</v>
      </c>
      <c r="G409" s="45">
        <v>20082.669999999998</v>
      </c>
      <c r="H409" s="175">
        <f t="shared" si="6"/>
        <v>67.756554187071615</v>
      </c>
    </row>
    <row r="410" spans="1:8" ht="93.6" outlineLevel="4" x14ac:dyDescent="0.25">
      <c r="A410" s="38" t="s">
        <v>729</v>
      </c>
      <c r="B410" s="38" t="s">
        <v>953</v>
      </c>
      <c r="C410" s="38" t="s">
        <v>876</v>
      </c>
      <c r="D410" s="38"/>
      <c r="E410" s="46" t="s">
        <v>369</v>
      </c>
      <c r="F410" s="45">
        <v>29639.45</v>
      </c>
      <c r="G410" s="45">
        <v>20082.669999999998</v>
      </c>
      <c r="H410" s="175">
        <f t="shared" si="6"/>
        <v>67.756554187071615</v>
      </c>
    </row>
    <row r="411" spans="1:8" ht="62.4" outlineLevel="5" x14ac:dyDescent="0.25">
      <c r="A411" s="38" t="s">
        <v>729</v>
      </c>
      <c r="B411" s="38" t="s">
        <v>953</v>
      </c>
      <c r="C411" s="38" t="s">
        <v>877</v>
      </c>
      <c r="D411" s="38"/>
      <c r="E411" s="46" t="s">
        <v>371</v>
      </c>
      <c r="F411" s="45">
        <v>29625.29</v>
      </c>
      <c r="G411" s="45">
        <v>20070.669999999998</v>
      </c>
      <c r="H411" s="175">
        <f t="shared" si="6"/>
        <v>67.748433854993479</v>
      </c>
    </row>
    <row r="412" spans="1:8" ht="57" customHeight="1" outlineLevel="6" x14ac:dyDescent="0.25">
      <c r="A412" s="38" t="s">
        <v>729</v>
      </c>
      <c r="B412" s="38" t="s">
        <v>953</v>
      </c>
      <c r="C412" s="38" t="s">
        <v>878</v>
      </c>
      <c r="D412" s="38"/>
      <c r="E412" s="46" t="s">
        <v>373</v>
      </c>
      <c r="F412" s="45">
        <v>29625.29</v>
      </c>
      <c r="G412" s="45">
        <v>20070.669999999998</v>
      </c>
      <c r="H412" s="175">
        <f t="shared" si="6"/>
        <v>67.748433854993479</v>
      </c>
    </row>
    <row r="413" spans="1:8" ht="31.2" outlineLevel="7" x14ac:dyDescent="0.25">
      <c r="A413" s="38" t="s">
        <v>729</v>
      </c>
      <c r="B413" s="38" t="s">
        <v>953</v>
      </c>
      <c r="C413" s="38" t="s">
        <v>878</v>
      </c>
      <c r="D413" s="38" t="s">
        <v>571</v>
      </c>
      <c r="E413" s="46" t="s">
        <v>570</v>
      </c>
      <c r="F413" s="45">
        <v>29625.29</v>
      </c>
      <c r="G413" s="45">
        <v>20070.669999999998</v>
      </c>
      <c r="H413" s="175">
        <f t="shared" si="6"/>
        <v>67.748433854993479</v>
      </c>
    </row>
    <row r="414" spans="1:8" ht="106.5" customHeight="1" outlineLevel="5" x14ac:dyDescent="0.25">
      <c r="A414" s="38" t="s">
        <v>729</v>
      </c>
      <c r="B414" s="38" t="s">
        <v>953</v>
      </c>
      <c r="C414" s="38" t="s">
        <v>954</v>
      </c>
      <c r="D414" s="38"/>
      <c r="E414" s="46" t="s">
        <v>648</v>
      </c>
      <c r="F414" s="45">
        <v>14.16</v>
      </c>
      <c r="G414" s="45">
        <v>12</v>
      </c>
      <c r="H414" s="175">
        <f t="shared" si="6"/>
        <v>84.745762711864401</v>
      </c>
    </row>
    <row r="415" spans="1:8" ht="74.25" customHeight="1" outlineLevel="6" x14ac:dyDescent="0.25">
      <c r="A415" s="38" t="s">
        <v>729</v>
      </c>
      <c r="B415" s="38" t="s">
        <v>953</v>
      </c>
      <c r="C415" s="38" t="s">
        <v>955</v>
      </c>
      <c r="D415" s="38"/>
      <c r="E415" s="46" t="s">
        <v>650</v>
      </c>
      <c r="F415" s="45">
        <v>14.16</v>
      </c>
      <c r="G415" s="45">
        <v>12</v>
      </c>
      <c r="H415" s="175">
        <f t="shared" si="6"/>
        <v>84.745762711864401</v>
      </c>
    </row>
    <row r="416" spans="1:8" ht="43.5" customHeight="1" outlineLevel="7" x14ac:dyDescent="0.25">
      <c r="A416" s="38" t="s">
        <v>729</v>
      </c>
      <c r="B416" s="38" t="s">
        <v>953</v>
      </c>
      <c r="C416" s="38" t="s">
        <v>955</v>
      </c>
      <c r="D416" s="38" t="s">
        <v>571</v>
      </c>
      <c r="E416" s="46" t="s">
        <v>570</v>
      </c>
      <c r="F416" s="45">
        <v>14.16</v>
      </c>
      <c r="G416" s="45">
        <v>12</v>
      </c>
      <c r="H416" s="175">
        <f t="shared" si="6"/>
        <v>84.745762711864401</v>
      </c>
    </row>
    <row r="417" spans="1:8" ht="45" customHeight="1" outlineLevel="3" x14ac:dyDescent="0.25">
      <c r="A417" s="38" t="s">
        <v>729</v>
      </c>
      <c r="B417" s="38" t="s">
        <v>953</v>
      </c>
      <c r="C417" s="38" t="s">
        <v>913</v>
      </c>
      <c r="D417" s="38"/>
      <c r="E417" s="46" t="s">
        <v>533</v>
      </c>
      <c r="F417" s="45">
        <v>4419.95</v>
      </c>
      <c r="G417" s="45">
        <v>2875.92</v>
      </c>
      <c r="H417" s="175">
        <f t="shared" si="6"/>
        <v>65.066799398183235</v>
      </c>
    </row>
    <row r="418" spans="1:8" ht="24" customHeight="1" outlineLevel="4" x14ac:dyDescent="0.25">
      <c r="A418" s="38" t="s">
        <v>729</v>
      </c>
      <c r="B418" s="38" t="s">
        <v>953</v>
      </c>
      <c r="C418" s="38" t="s">
        <v>956</v>
      </c>
      <c r="D418" s="38"/>
      <c r="E418" s="46" t="s">
        <v>652</v>
      </c>
      <c r="F418" s="45">
        <v>4419.95</v>
      </c>
      <c r="G418" s="45">
        <v>2875.92</v>
      </c>
      <c r="H418" s="175">
        <f t="shared" si="6"/>
        <v>65.066799398183235</v>
      </c>
    </row>
    <row r="419" spans="1:8" ht="61.5" customHeight="1" outlineLevel="5" x14ac:dyDescent="0.25">
      <c r="A419" s="38" t="s">
        <v>729</v>
      </c>
      <c r="B419" s="38" t="s">
        <v>953</v>
      </c>
      <c r="C419" s="38" t="s">
        <v>957</v>
      </c>
      <c r="D419" s="38"/>
      <c r="E419" s="46" t="s">
        <v>654</v>
      </c>
      <c r="F419" s="45">
        <v>4419.95</v>
      </c>
      <c r="G419" s="45">
        <v>2875.92</v>
      </c>
      <c r="H419" s="175">
        <f t="shared" si="6"/>
        <v>65.066799398183235</v>
      </c>
    </row>
    <row r="420" spans="1:8" ht="15.6" outlineLevel="6" x14ac:dyDescent="0.25">
      <c r="A420" s="38" t="s">
        <v>729</v>
      </c>
      <c r="B420" s="38" t="s">
        <v>953</v>
      </c>
      <c r="C420" s="38" t="s">
        <v>958</v>
      </c>
      <c r="D420" s="38"/>
      <c r="E420" s="46" t="s">
        <v>656</v>
      </c>
      <c r="F420" s="45">
        <v>4419.95</v>
      </c>
      <c r="G420" s="45">
        <v>2875.92</v>
      </c>
      <c r="H420" s="175">
        <f t="shared" si="6"/>
        <v>65.066799398183235</v>
      </c>
    </row>
    <row r="421" spans="1:8" ht="31.2" outlineLevel="7" x14ac:dyDescent="0.25">
      <c r="A421" s="38" t="s">
        <v>729</v>
      </c>
      <c r="B421" s="38" t="s">
        <v>953</v>
      </c>
      <c r="C421" s="38" t="s">
        <v>958</v>
      </c>
      <c r="D421" s="38" t="s">
        <v>571</v>
      </c>
      <c r="E421" s="46" t="s">
        <v>570</v>
      </c>
      <c r="F421" s="45">
        <v>4419.95</v>
      </c>
      <c r="G421" s="45">
        <v>2875.92</v>
      </c>
      <c r="H421" s="175">
        <f t="shared" si="6"/>
        <v>65.066799398183235</v>
      </c>
    </row>
    <row r="422" spans="1:8" ht="15.6" outlineLevel="2" x14ac:dyDescent="0.25">
      <c r="A422" s="38" t="s">
        <v>729</v>
      </c>
      <c r="B422" s="38" t="s">
        <v>959</v>
      </c>
      <c r="C422" s="38"/>
      <c r="D422" s="38"/>
      <c r="E422" s="46" t="s">
        <v>660</v>
      </c>
      <c r="F422" s="45">
        <v>8327.44</v>
      </c>
      <c r="G422" s="45">
        <v>8299.8799999999992</v>
      </c>
      <c r="H422" s="175">
        <f t="shared" si="6"/>
        <v>99.669045949295324</v>
      </c>
    </row>
    <row r="423" spans="1:8" ht="96.75" customHeight="1" outlineLevel="3" x14ac:dyDescent="0.25">
      <c r="A423" s="38" t="s">
        <v>729</v>
      </c>
      <c r="B423" s="38" t="s">
        <v>959</v>
      </c>
      <c r="C423" s="38" t="s">
        <v>875</v>
      </c>
      <c r="D423" s="38"/>
      <c r="E423" s="46" t="s">
        <v>367</v>
      </c>
      <c r="F423" s="45">
        <v>8327.44</v>
      </c>
      <c r="G423" s="45">
        <v>8299.8799999999992</v>
      </c>
      <c r="H423" s="175">
        <f t="shared" si="6"/>
        <v>99.669045949295324</v>
      </c>
    </row>
    <row r="424" spans="1:8" ht="170.25" customHeight="1" outlineLevel="4" x14ac:dyDescent="0.25">
      <c r="A424" s="38" t="s">
        <v>729</v>
      </c>
      <c r="B424" s="38" t="s">
        <v>959</v>
      </c>
      <c r="C424" s="38" t="s">
        <v>879</v>
      </c>
      <c r="D424" s="38"/>
      <c r="E424" s="51" t="s">
        <v>377</v>
      </c>
      <c r="F424" s="45">
        <v>8327.44</v>
      </c>
      <c r="G424" s="45">
        <v>8299.8799999999992</v>
      </c>
      <c r="H424" s="175">
        <f t="shared" si="6"/>
        <v>99.669045949295324</v>
      </c>
    </row>
    <row r="425" spans="1:8" ht="137.25" customHeight="1" outlineLevel="5" x14ac:dyDescent="0.25">
      <c r="A425" s="38" t="s">
        <v>729</v>
      </c>
      <c r="B425" s="38" t="s">
        <v>959</v>
      </c>
      <c r="C425" s="38" t="s">
        <v>880</v>
      </c>
      <c r="D425" s="38"/>
      <c r="E425" s="51" t="s">
        <v>379</v>
      </c>
      <c r="F425" s="45">
        <v>8327.44</v>
      </c>
      <c r="G425" s="45">
        <v>8299.8799999999992</v>
      </c>
      <c r="H425" s="175">
        <f t="shared" si="6"/>
        <v>99.669045949295324</v>
      </c>
    </row>
    <row r="426" spans="1:8" ht="152.25" customHeight="1" outlineLevel="6" x14ac:dyDescent="0.25">
      <c r="A426" s="38" t="s">
        <v>729</v>
      </c>
      <c r="B426" s="38" t="s">
        <v>959</v>
      </c>
      <c r="C426" s="38" t="s">
        <v>960</v>
      </c>
      <c r="D426" s="38"/>
      <c r="E426" s="51" t="s">
        <v>662</v>
      </c>
      <c r="F426" s="45">
        <v>8327.44</v>
      </c>
      <c r="G426" s="45">
        <v>8299.8799999999992</v>
      </c>
      <c r="H426" s="175">
        <f t="shared" si="6"/>
        <v>99.669045949295324</v>
      </c>
    </row>
    <row r="427" spans="1:8" ht="54" customHeight="1" outlineLevel="7" x14ac:dyDescent="0.25">
      <c r="A427" s="38" t="s">
        <v>729</v>
      </c>
      <c r="B427" s="38" t="s">
        <v>959</v>
      </c>
      <c r="C427" s="38" t="s">
        <v>960</v>
      </c>
      <c r="D427" s="38" t="s">
        <v>376</v>
      </c>
      <c r="E427" s="51" t="s">
        <v>375</v>
      </c>
      <c r="F427" s="45">
        <v>8327.44</v>
      </c>
      <c r="G427" s="45">
        <v>8299.8799999999992</v>
      </c>
      <c r="H427" s="175">
        <f t="shared" si="6"/>
        <v>99.669045949295324</v>
      </c>
    </row>
    <row r="428" spans="1:8" ht="15.6" outlineLevel="7" x14ac:dyDescent="0.25">
      <c r="A428" s="38" t="s">
        <v>729</v>
      </c>
      <c r="B428" s="38" t="s">
        <v>961</v>
      </c>
      <c r="C428" s="38"/>
      <c r="D428" s="38"/>
      <c r="E428" s="44" t="s">
        <v>664</v>
      </c>
      <c r="F428" s="45">
        <f>F429</f>
        <v>6692.8</v>
      </c>
      <c r="G428" s="45">
        <f>G429</f>
        <v>6569.92</v>
      </c>
      <c r="H428" s="175">
        <f t="shared" si="6"/>
        <v>98.163997131245523</v>
      </c>
    </row>
    <row r="429" spans="1:8" ht="15.6" outlineLevel="2" x14ac:dyDescent="0.25">
      <c r="A429" s="38" t="s">
        <v>729</v>
      </c>
      <c r="B429" s="38" t="s">
        <v>962</v>
      </c>
      <c r="C429" s="38"/>
      <c r="D429" s="38"/>
      <c r="E429" s="46" t="s">
        <v>666</v>
      </c>
      <c r="F429" s="45">
        <v>6692.8</v>
      </c>
      <c r="G429" s="45">
        <v>6569.92</v>
      </c>
      <c r="H429" s="175">
        <f t="shared" si="6"/>
        <v>98.163997131245523</v>
      </c>
    </row>
    <row r="430" spans="1:8" ht="46.8" outlineLevel="3" x14ac:dyDescent="0.25">
      <c r="A430" s="38" t="s">
        <v>729</v>
      </c>
      <c r="B430" s="38" t="s">
        <v>962</v>
      </c>
      <c r="C430" s="38" t="s">
        <v>963</v>
      </c>
      <c r="D430" s="38"/>
      <c r="E430" s="46" t="s">
        <v>668</v>
      </c>
      <c r="F430" s="45">
        <v>6692.8</v>
      </c>
      <c r="G430" s="45">
        <v>6569.92</v>
      </c>
      <c r="H430" s="175">
        <f t="shared" si="6"/>
        <v>98.163997131245523</v>
      </c>
    </row>
    <row r="431" spans="1:8" ht="31.2" outlineLevel="4" x14ac:dyDescent="0.25">
      <c r="A431" s="38" t="s">
        <v>729</v>
      </c>
      <c r="B431" s="38" t="s">
        <v>962</v>
      </c>
      <c r="C431" s="38" t="s">
        <v>964</v>
      </c>
      <c r="D431" s="38"/>
      <c r="E431" s="46" t="s">
        <v>670</v>
      </c>
      <c r="F431" s="45">
        <v>6067.8</v>
      </c>
      <c r="G431" s="45">
        <v>5987.5</v>
      </c>
      <c r="H431" s="175">
        <f t="shared" si="6"/>
        <v>98.676620851049805</v>
      </c>
    </row>
    <row r="432" spans="1:8" ht="62.4" outlineLevel="5" x14ac:dyDescent="0.25">
      <c r="A432" s="38" t="s">
        <v>729</v>
      </c>
      <c r="B432" s="38" t="s">
        <v>962</v>
      </c>
      <c r="C432" s="38" t="s">
        <v>965</v>
      </c>
      <c r="D432" s="38"/>
      <c r="E432" s="46" t="s">
        <v>672</v>
      </c>
      <c r="F432" s="45">
        <v>5552.1</v>
      </c>
      <c r="G432" s="45">
        <v>5552.1</v>
      </c>
      <c r="H432" s="175">
        <f t="shared" si="6"/>
        <v>100</v>
      </c>
    </row>
    <row r="433" spans="1:8" ht="46.8" outlineLevel="6" x14ac:dyDescent="0.25">
      <c r="A433" s="38" t="s">
        <v>729</v>
      </c>
      <c r="B433" s="38" t="s">
        <v>962</v>
      </c>
      <c r="C433" s="38" t="s">
        <v>966</v>
      </c>
      <c r="D433" s="38"/>
      <c r="E433" s="46" t="s">
        <v>189</v>
      </c>
      <c r="F433" s="45">
        <v>5552.1</v>
      </c>
      <c r="G433" s="45">
        <v>5552.1</v>
      </c>
      <c r="H433" s="175">
        <f t="shared" si="6"/>
        <v>100</v>
      </c>
    </row>
    <row r="434" spans="1:8" ht="46.8" outlineLevel="7" x14ac:dyDescent="0.25">
      <c r="A434" s="38" t="s">
        <v>729</v>
      </c>
      <c r="B434" s="38" t="s">
        <v>962</v>
      </c>
      <c r="C434" s="38" t="s">
        <v>966</v>
      </c>
      <c r="D434" s="38" t="s">
        <v>126</v>
      </c>
      <c r="E434" s="46" t="s">
        <v>125</v>
      </c>
      <c r="F434" s="45">
        <v>5552.1</v>
      </c>
      <c r="G434" s="45">
        <v>5552.1</v>
      </c>
      <c r="H434" s="175">
        <f t="shared" si="6"/>
        <v>100</v>
      </c>
    </row>
    <row r="435" spans="1:8" ht="62.4" outlineLevel="5" x14ac:dyDescent="0.25">
      <c r="A435" s="38" t="s">
        <v>729</v>
      </c>
      <c r="B435" s="38" t="s">
        <v>962</v>
      </c>
      <c r="C435" s="38" t="s">
        <v>967</v>
      </c>
      <c r="D435" s="38"/>
      <c r="E435" s="46" t="s">
        <v>675</v>
      </c>
      <c r="F435" s="45">
        <v>297</v>
      </c>
      <c r="G435" s="45">
        <v>216.7</v>
      </c>
      <c r="H435" s="175">
        <f t="shared" si="6"/>
        <v>72.962962962962962</v>
      </c>
    </row>
    <row r="436" spans="1:8" ht="62.4" outlineLevel="6" x14ac:dyDescent="0.25">
      <c r="A436" s="38" t="s">
        <v>729</v>
      </c>
      <c r="B436" s="38" t="s">
        <v>962</v>
      </c>
      <c r="C436" s="38" t="s">
        <v>968</v>
      </c>
      <c r="D436" s="38"/>
      <c r="E436" s="46" t="s">
        <v>677</v>
      </c>
      <c r="F436" s="45">
        <v>242</v>
      </c>
      <c r="G436" s="45">
        <v>167.79</v>
      </c>
      <c r="H436" s="175">
        <f t="shared" si="6"/>
        <v>69.334710743801651</v>
      </c>
    </row>
    <row r="437" spans="1:8" ht="46.8" outlineLevel="7" x14ac:dyDescent="0.25">
      <c r="A437" s="38" t="s">
        <v>729</v>
      </c>
      <c r="B437" s="38" t="s">
        <v>962</v>
      </c>
      <c r="C437" s="38" t="s">
        <v>968</v>
      </c>
      <c r="D437" s="38" t="s">
        <v>126</v>
      </c>
      <c r="E437" s="46" t="s">
        <v>125</v>
      </c>
      <c r="F437" s="45">
        <v>242</v>
      </c>
      <c r="G437" s="45">
        <v>167.79</v>
      </c>
      <c r="H437" s="175">
        <f t="shared" si="6"/>
        <v>69.334710743801651</v>
      </c>
    </row>
    <row r="438" spans="1:8" ht="96" customHeight="1" outlineLevel="6" x14ac:dyDescent="0.25">
      <c r="A438" s="38" t="s">
        <v>729</v>
      </c>
      <c r="B438" s="38" t="s">
        <v>962</v>
      </c>
      <c r="C438" s="38" t="s">
        <v>969</v>
      </c>
      <c r="D438" s="38"/>
      <c r="E438" s="46" t="s">
        <v>679</v>
      </c>
      <c r="F438" s="45">
        <v>55</v>
      </c>
      <c r="G438" s="45">
        <v>48.91</v>
      </c>
      <c r="H438" s="175">
        <f t="shared" si="6"/>
        <v>88.927272727272722</v>
      </c>
    </row>
    <row r="439" spans="1:8" ht="60.75" customHeight="1" outlineLevel="7" x14ac:dyDescent="0.25">
      <c r="A439" s="38" t="s">
        <v>729</v>
      </c>
      <c r="B439" s="38" t="s">
        <v>962</v>
      </c>
      <c r="C439" s="38" t="s">
        <v>969</v>
      </c>
      <c r="D439" s="38" t="s">
        <v>126</v>
      </c>
      <c r="E439" s="46" t="s">
        <v>125</v>
      </c>
      <c r="F439" s="45">
        <v>55</v>
      </c>
      <c r="G439" s="45">
        <v>48.91</v>
      </c>
      <c r="H439" s="175">
        <f t="shared" si="6"/>
        <v>88.927272727272722</v>
      </c>
    </row>
    <row r="440" spans="1:8" ht="70.5" customHeight="1" outlineLevel="5" x14ac:dyDescent="0.25">
      <c r="A440" s="38" t="s">
        <v>729</v>
      </c>
      <c r="B440" s="38" t="s">
        <v>962</v>
      </c>
      <c r="C440" s="38" t="s">
        <v>970</v>
      </c>
      <c r="D440" s="38"/>
      <c r="E440" s="46" t="s">
        <v>681</v>
      </c>
      <c r="F440" s="45">
        <v>218.7</v>
      </c>
      <c r="G440" s="45">
        <v>218.7</v>
      </c>
      <c r="H440" s="175">
        <f t="shared" si="6"/>
        <v>100</v>
      </c>
    </row>
    <row r="441" spans="1:8" ht="53.25" customHeight="1" outlineLevel="6" x14ac:dyDescent="0.25">
      <c r="A441" s="38" t="s">
        <v>729</v>
      </c>
      <c r="B441" s="38" t="s">
        <v>962</v>
      </c>
      <c r="C441" s="38" t="s">
        <v>971</v>
      </c>
      <c r="D441" s="38"/>
      <c r="E441" s="46" t="s">
        <v>683</v>
      </c>
      <c r="F441" s="45">
        <v>218.7</v>
      </c>
      <c r="G441" s="45">
        <v>218.7</v>
      </c>
      <c r="H441" s="175">
        <f t="shared" si="6"/>
        <v>100</v>
      </c>
    </row>
    <row r="442" spans="1:8" ht="59.25" customHeight="1" outlineLevel="7" x14ac:dyDescent="0.25">
      <c r="A442" s="38" t="s">
        <v>729</v>
      </c>
      <c r="B442" s="38" t="s">
        <v>962</v>
      </c>
      <c r="C442" s="38" t="s">
        <v>971</v>
      </c>
      <c r="D442" s="38" t="s">
        <v>126</v>
      </c>
      <c r="E442" s="46" t="s">
        <v>125</v>
      </c>
      <c r="F442" s="45">
        <v>218.7</v>
      </c>
      <c r="G442" s="45">
        <v>218.7</v>
      </c>
      <c r="H442" s="175">
        <f t="shared" si="6"/>
        <v>100</v>
      </c>
    </row>
    <row r="443" spans="1:8" ht="61.5" customHeight="1" outlineLevel="4" x14ac:dyDescent="0.25">
      <c r="A443" s="38" t="s">
        <v>729</v>
      </c>
      <c r="B443" s="38" t="s">
        <v>962</v>
      </c>
      <c r="C443" s="38" t="s">
        <v>972</v>
      </c>
      <c r="D443" s="38"/>
      <c r="E443" s="46" t="s">
        <v>685</v>
      </c>
      <c r="F443" s="45">
        <v>500</v>
      </c>
      <c r="G443" s="45">
        <v>465.02</v>
      </c>
      <c r="H443" s="175">
        <f t="shared" si="6"/>
        <v>93.003999999999991</v>
      </c>
    </row>
    <row r="444" spans="1:8" ht="88.5" customHeight="1" outlineLevel="5" x14ac:dyDescent="0.25">
      <c r="A444" s="38" t="s">
        <v>729</v>
      </c>
      <c r="B444" s="38" t="s">
        <v>962</v>
      </c>
      <c r="C444" s="38" t="s">
        <v>973</v>
      </c>
      <c r="D444" s="38"/>
      <c r="E444" s="46" t="s">
        <v>687</v>
      </c>
      <c r="F444" s="45">
        <v>500</v>
      </c>
      <c r="G444" s="45">
        <v>465.02</v>
      </c>
      <c r="H444" s="175">
        <f t="shared" si="6"/>
        <v>93.003999999999991</v>
      </c>
    </row>
    <row r="445" spans="1:8" ht="43.5" customHeight="1" outlineLevel="6" x14ac:dyDescent="0.25">
      <c r="A445" s="38" t="s">
        <v>729</v>
      </c>
      <c r="B445" s="38" t="s">
        <v>962</v>
      </c>
      <c r="C445" s="38" t="s">
        <v>974</v>
      </c>
      <c r="D445" s="38"/>
      <c r="E445" s="46" t="s">
        <v>689</v>
      </c>
      <c r="F445" s="45">
        <v>450</v>
      </c>
      <c r="G445" s="45">
        <v>415.02</v>
      </c>
      <c r="H445" s="175">
        <f t="shared" si="6"/>
        <v>92.226666666666674</v>
      </c>
    </row>
    <row r="446" spans="1:8" ht="54.75" customHeight="1" outlineLevel="7" x14ac:dyDescent="0.25">
      <c r="A446" s="38" t="s">
        <v>729</v>
      </c>
      <c r="B446" s="38" t="s">
        <v>962</v>
      </c>
      <c r="C446" s="38" t="s">
        <v>974</v>
      </c>
      <c r="D446" s="38" t="s">
        <v>126</v>
      </c>
      <c r="E446" s="46" t="s">
        <v>125</v>
      </c>
      <c r="F446" s="45">
        <v>450</v>
      </c>
      <c r="G446" s="45">
        <v>415.02</v>
      </c>
      <c r="H446" s="175">
        <f t="shared" si="6"/>
        <v>92.226666666666674</v>
      </c>
    </row>
    <row r="447" spans="1:8" ht="58.5" customHeight="1" outlineLevel="6" x14ac:dyDescent="0.25">
      <c r="A447" s="38" t="s">
        <v>729</v>
      </c>
      <c r="B447" s="38" t="s">
        <v>962</v>
      </c>
      <c r="C447" s="38" t="s">
        <v>975</v>
      </c>
      <c r="D447" s="38"/>
      <c r="E447" s="46" t="s">
        <v>691</v>
      </c>
      <c r="F447" s="45">
        <v>50</v>
      </c>
      <c r="G447" s="45">
        <v>50</v>
      </c>
      <c r="H447" s="175">
        <f t="shared" si="6"/>
        <v>100</v>
      </c>
    </row>
    <row r="448" spans="1:8" ht="59.25" customHeight="1" outlineLevel="7" x14ac:dyDescent="0.25">
      <c r="A448" s="38" t="s">
        <v>729</v>
      </c>
      <c r="B448" s="38" t="s">
        <v>962</v>
      </c>
      <c r="C448" s="38" t="s">
        <v>975</v>
      </c>
      <c r="D448" s="38" t="s">
        <v>126</v>
      </c>
      <c r="E448" s="46" t="s">
        <v>125</v>
      </c>
      <c r="F448" s="45">
        <v>50</v>
      </c>
      <c r="G448" s="45">
        <v>50</v>
      </c>
      <c r="H448" s="175">
        <f t="shared" si="6"/>
        <v>100</v>
      </c>
    </row>
    <row r="449" spans="1:8" ht="62.4" outlineLevel="4" x14ac:dyDescent="0.25">
      <c r="A449" s="38" t="s">
        <v>729</v>
      </c>
      <c r="B449" s="38" t="s">
        <v>962</v>
      </c>
      <c r="C449" s="38" t="s">
        <v>976</v>
      </c>
      <c r="D449" s="38"/>
      <c r="E449" s="46" t="s">
        <v>693</v>
      </c>
      <c r="F449" s="45">
        <v>125</v>
      </c>
      <c r="G449" s="45">
        <v>117.4</v>
      </c>
      <c r="H449" s="175">
        <f t="shared" si="6"/>
        <v>93.92</v>
      </c>
    </row>
    <row r="450" spans="1:8" ht="46.8" outlineLevel="5" x14ac:dyDescent="0.25">
      <c r="A450" s="38" t="s">
        <v>729</v>
      </c>
      <c r="B450" s="38" t="s">
        <v>962</v>
      </c>
      <c r="C450" s="38" t="s">
        <v>977</v>
      </c>
      <c r="D450" s="38"/>
      <c r="E450" s="46" t="s">
        <v>695</v>
      </c>
      <c r="F450" s="45">
        <v>90</v>
      </c>
      <c r="G450" s="45">
        <v>90</v>
      </c>
      <c r="H450" s="175">
        <f t="shared" si="6"/>
        <v>100</v>
      </c>
    </row>
    <row r="451" spans="1:8" ht="46.8" outlineLevel="6" x14ac:dyDescent="0.25">
      <c r="A451" s="38" t="s">
        <v>729</v>
      </c>
      <c r="B451" s="38" t="s">
        <v>962</v>
      </c>
      <c r="C451" s="38" t="s">
        <v>978</v>
      </c>
      <c r="D451" s="38"/>
      <c r="E451" s="46" t="s">
        <v>697</v>
      </c>
      <c r="F451" s="45">
        <v>35</v>
      </c>
      <c r="G451" s="45">
        <v>35</v>
      </c>
      <c r="H451" s="175">
        <f t="shared" si="6"/>
        <v>100</v>
      </c>
    </row>
    <row r="452" spans="1:8" ht="46.8" outlineLevel="7" x14ac:dyDescent="0.25">
      <c r="A452" s="38" t="s">
        <v>729</v>
      </c>
      <c r="B452" s="38" t="s">
        <v>962</v>
      </c>
      <c r="C452" s="38" t="s">
        <v>978</v>
      </c>
      <c r="D452" s="38" t="s">
        <v>126</v>
      </c>
      <c r="E452" s="46" t="s">
        <v>125</v>
      </c>
      <c r="F452" s="45">
        <v>35</v>
      </c>
      <c r="G452" s="45">
        <v>35</v>
      </c>
      <c r="H452" s="175">
        <f t="shared" si="6"/>
        <v>100</v>
      </c>
    </row>
    <row r="453" spans="1:8" ht="57" customHeight="1" outlineLevel="6" x14ac:dyDescent="0.25">
      <c r="A453" s="38" t="s">
        <v>729</v>
      </c>
      <c r="B453" s="38" t="s">
        <v>962</v>
      </c>
      <c r="C453" s="38" t="s">
        <v>979</v>
      </c>
      <c r="D453" s="38"/>
      <c r="E453" s="46" t="s">
        <v>699</v>
      </c>
      <c r="F453" s="45">
        <v>55</v>
      </c>
      <c r="G453" s="45">
        <v>55</v>
      </c>
      <c r="H453" s="175">
        <f t="shared" si="6"/>
        <v>100</v>
      </c>
    </row>
    <row r="454" spans="1:8" ht="64.5" customHeight="1" outlineLevel="7" x14ac:dyDescent="0.25">
      <c r="A454" s="38" t="s">
        <v>729</v>
      </c>
      <c r="B454" s="38" t="s">
        <v>962</v>
      </c>
      <c r="C454" s="38" t="s">
        <v>979</v>
      </c>
      <c r="D454" s="38" t="s">
        <v>126</v>
      </c>
      <c r="E454" s="46" t="s">
        <v>125</v>
      </c>
      <c r="F454" s="45">
        <v>55</v>
      </c>
      <c r="G454" s="45">
        <v>55</v>
      </c>
      <c r="H454" s="175">
        <f t="shared" si="6"/>
        <v>100</v>
      </c>
    </row>
    <row r="455" spans="1:8" ht="76.5" customHeight="1" outlineLevel="5" x14ac:dyDescent="0.25">
      <c r="A455" s="38" t="s">
        <v>729</v>
      </c>
      <c r="B455" s="38" t="s">
        <v>962</v>
      </c>
      <c r="C455" s="38" t="s">
        <v>980</v>
      </c>
      <c r="D455" s="38"/>
      <c r="E455" s="46" t="s">
        <v>701</v>
      </c>
      <c r="F455" s="45">
        <v>35</v>
      </c>
      <c r="G455" s="45">
        <v>27.4</v>
      </c>
      <c r="H455" s="175">
        <f t="shared" si="6"/>
        <v>78.285714285714278</v>
      </c>
    </row>
    <row r="456" spans="1:8" ht="66" customHeight="1" outlineLevel="6" x14ac:dyDescent="0.25">
      <c r="A456" s="38" t="s">
        <v>729</v>
      </c>
      <c r="B456" s="38" t="s">
        <v>962</v>
      </c>
      <c r="C456" s="38" t="s">
        <v>981</v>
      </c>
      <c r="D456" s="38"/>
      <c r="E456" s="46" t="s">
        <v>703</v>
      </c>
      <c r="F456" s="45">
        <v>35</v>
      </c>
      <c r="G456" s="45">
        <v>27.4</v>
      </c>
      <c r="H456" s="175">
        <f t="shared" si="6"/>
        <v>78.285714285714278</v>
      </c>
    </row>
    <row r="457" spans="1:8" ht="62.25" customHeight="1" outlineLevel="7" x14ac:dyDescent="0.25">
      <c r="A457" s="38" t="s">
        <v>729</v>
      </c>
      <c r="B457" s="38" t="s">
        <v>962</v>
      </c>
      <c r="C457" s="38" t="s">
        <v>981</v>
      </c>
      <c r="D457" s="38" t="s">
        <v>126</v>
      </c>
      <c r="E457" s="46" t="s">
        <v>125</v>
      </c>
      <c r="F457" s="45">
        <v>35</v>
      </c>
      <c r="G457" s="45">
        <v>27.4</v>
      </c>
      <c r="H457" s="175">
        <f t="shared" si="6"/>
        <v>78.285714285714278</v>
      </c>
    </row>
    <row r="458" spans="1:8" ht="63.75" customHeight="1" x14ac:dyDescent="0.25">
      <c r="A458" s="40" t="s">
        <v>982</v>
      </c>
      <c r="B458" s="40"/>
      <c r="C458" s="40"/>
      <c r="D458" s="40"/>
      <c r="E458" s="41" t="s">
        <v>983</v>
      </c>
      <c r="F458" s="43">
        <v>376219.53</v>
      </c>
      <c r="G458" s="43">
        <v>365462.78</v>
      </c>
      <c r="H458" s="174">
        <f t="shared" si="6"/>
        <v>97.14083157777587</v>
      </c>
    </row>
    <row r="459" spans="1:8" ht="24" customHeight="1" outlineLevel="1" x14ac:dyDescent="0.25">
      <c r="A459" s="38" t="s">
        <v>982</v>
      </c>
      <c r="B459" s="38" t="s">
        <v>731</v>
      </c>
      <c r="C459" s="38"/>
      <c r="D459" s="38"/>
      <c r="E459" s="46" t="s">
        <v>13</v>
      </c>
      <c r="F459" s="45">
        <f>F460</f>
        <v>685.5</v>
      </c>
      <c r="G459" s="45">
        <f>G460</f>
        <v>685.5</v>
      </c>
      <c r="H459" s="175">
        <f t="shared" si="6"/>
        <v>100</v>
      </c>
    </row>
    <row r="460" spans="1:8" ht="29.25" customHeight="1" outlineLevel="2" x14ac:dyDescent="0.25">
      <c r="A460" s="38" t="s">
        <v>982</v>
      </c>
      <c r="B460" s="38" t="s">
        <v>753</v>
      </c>
      <c r="C460" s="38"/>
      <c r="D460" s="38"/>
      <c r="E460" s="46" t="s">
        <v>94</v>
      </c>
      <c r="F460" s="45">
        <v>685.5</v>
      </c>
      <c r="G460" s="45">
        <v>685.5</v>
      </c>
      <c r="H460" s="175">
        <f t="shared" si="6"/>
        <v>100</v>
      </c>
    </row>
    <row r="461" spans="1:8" ht="78.75" customHeight="1" outlineLevel="3" x14ac:dyDescent="0.25">
      <c r="A461" s="38" t="s">
        <v>982</v>
      </c>
      <c r="B461" s="38" t="s">
        <v>753</v>
      </c>
      <c r="C461" s="38" t="s">
        <v>758</v>
      </c>
      <c r="D461" s="38"/>
      <c r="E461" s="46" t="s">
        <v>105</v>
      </c>
      <c r="F461" s="45">
        <v>685.5</v>
      </c>
      <c r="G461" s="45">
        <v>685.5</v>
      </c>
      <c r="H461" s="175">
        <f t="shared" si="6"/>
        <v>100</v>
      </c>
    </row>
    <row r="462" spans="1:8" ht="43.5" customHeight="1" outlineLevel="4" x14ac:dyDescent="0.25">
      <c r="A462" s="38" t="s">
        <v>982</v>
      </c>
      <c r="B462" s="38" t="s">
        <v>753</v>
      </c>
      <c r="C462" s="38" t="s">
        <v>759</v>
      </c>
      <c r="D462" s="38"/>
      <c r="E462" s="46" t="s">
        <v>107</v>
      </c>
      <c r="F462" s="45">
        <v>685.5</v>
      </c>
      <c r="G462" s="45">
        <v>685.5</v>
      </c>
      <c r="H462" s="175">
        <f t="shared" ref="H462:H525" si="7">(G462/F462)*100</f>
        <v>100</v>
      </c>
    </row>
    <row r="463" spans="1:8" ht="63" customHeight="1" outlineLevel="5" x14ac:dyDescent="0.25">
      <c r="A463" s="38" t="s">
        <v>982</v>
      </c>
      <c r="B463" s="38" t="s">
        <v>753</v>
      </c>
      <c r="C463" s="38" t="s">
        <v>766</v>
      </c>
      <c r="D463" s="38"/>
      <c r="E463" s="46" t="s">
        <v>121</v>
      </c>
      <c r="F463" s="45">
        <v>685.5</v>
      </c>
      <c r="G463" s="45">
        <v>685.5</v>
      </c>
      <c r="H463" s="175">
        <f t="shared" si="7"/>
        <v>100</v>
      </c>
    </row>
    <row r="464" spans="1:8" ht="77.25" customHeight="1" outlineLevel="6" x14ac:dyDescent="0.25">
      <c r="A464" s="38" t="s">
        <v>982</v>
      </c>
      <c r="B464" s="38" t="s">
        <v>753</v>
      </c>
      <c r="C464" s="38" t="s">
        <v>767</v>
      </c>
      <c r="D464" s="38"/>
      <c r="E464" s="46" t="s">
        <v>123</v>
      </c>
      <c r="F464" s="45">
        <v>685.5</v>
      </c>
      <c r="G464" s="45">
        <v>685.5</v>
      </c>
      <c r="H464" s="175">
        <f t="shared" si="7"/>
        <v>100</v>
      </c>
    </row>
    <row r="465" spans="1:8" ht="54.75" customHeight="1" outlineLevel="7" x14ac:dyDescent="0.25">
      <c r="A465" s="38" t="s">
        <v>982</v>
      </c>
      <c r="B465" s="38" t="s">
        <v>753</v>
      </c>
      <c r="C465" s="38" t="s">
        <v>767</v>
      </c>
      <c r="D465" s="38" t="s">
        <v>126</v>
      </c>
      <c r="E465" s="46" t="s">
        <v>125</v>
      </c>
      <c r="F465" s="45">
        <v>685.5</v>
      </c>
      <c r="G465" s="45">
        <v>685.5</v>
      </c>
      <c r="H465" s="175">
        <f t="shared" si="7"/>
        <v>100</v>
      </c>
    </row>
    <row r="466" spans="1:8" ht="33" customHeight="1" outlineLevel="7" x14ac:dyDescent="0.25">
      <c r="A466" s="38" t="s">
        <v>982</v>
      </c>
      <c r="B466" s="38" t="s">
        <v>984</v>
      </c>
      <c r="C466" s="38"/>
      <c r="D466" s="38"/>
      <c r="E466" s="46" t="s">
        <v>445</v>
      </c>
      <c r="F466" s="45">
        <f>F467</f>
        <v>30</v>
      </c>
      <c r="G466" s="45">
        <f>G467</f>
        <v>30</v>
      </c>
      <c r="H466" s="175">
        <f t="shared" si="7"/>
        <v>100</v>
      </c>
    </row>
    <row r="467" spans="1:8" ht="46.5" customHeight="1" outlineLevel="2" x14ac:dyDescent="0.25">
      <c r="A467" s="38" t="s">
        <v>982</v>
      </c>
      <c r="B467" s="38" t="s">
        <v>985</v>
      </c>
      <c r="C467" s="38"/>
      <c r="D467" s="38"/>
      <c r="E467" s="46" t="s">
        <v>447</v>
      </c>
      <c r="F467" s="45">
        <v>30</v>
      </c>
      <c r="G467" s="45">
        <v>30</v>
      </c>
      <c r="H467" s="175">
        <f t="shared" si="7"/>
        <v>100</v>
      </c>
    </row>
    <row r="468" spans="1:8" ht="61.5" customHeight="1" outlineLevel="3" x14ac:dyDescent="0.25">
      <c r="A468" s="38" t="s">
        <v>982</v>
      </c>
      <c r="B468" s="38" t="s">
        <v>985</v>
      </c>
      <c r="C468" s="38" t="s">
        <v>847</v>
      </c>
      <c r="D468" s="38"/>
      <c r="E468" s="46" t="s">
        <v>278</v>
      </c>
      <c r="F468" s="45">
        <v>30</v>
      </c>
      <c r="G468" s="45">
        <v>30</v>
      </c>
      <c r="H468" s="175">
        <f t="shared" si="7"/>
        <v>100</v>
      </c>
    </row>
    <row r="469" spans="1:8" ht="30" customHeight="1" outlineLevel="4" x14ac:dyDescent="0.25">
      <c r="A469" s="38" t="s">
        <v>982</v>
      </c>
      <c r="B469" s="38" t="s">
        <v>985</v>
      </c>
      <c r="C469" s="38" t="s">
        <v>986</v>
      </c>
      <c r="D469" s="38"/>
      <c r="E469" s="46" t="s">
        <v>449</v>
      </c>
      <c r="F469" s="45">
        <v>30</v>
      </c>
      <c r="G469" s="45">
        <v>30</v>
      </c>
      <c r="H469" s="175">
        <f t="shared" si="7"/>
        <v>100</v>
      </c>
    </row>
    <row r="470" spans="1:8" ht="45" customHeight="1" outlineLevel="5" x14ac:dyDescent="0.25">
      <c r="A470" s="38" t="s">
        <v>982</v>
      </c>
      <c r="B470" s="38" t="s">
        <v>985</v>
      </c>
      <c r="C470" s="38" t="s">
        <v>987</v>
      </c>
      <c r="D470" s="38"/>
      <c r="E470" s="46" t="s">
        <v>451</v>
      </c>
      <c r="F470" s="45">
        <v>30</v>
      </c>
      <c r="G470" s="45">
        <v>30</v>
      </c>
      <c r="H470" s="175">
        <f t="shared" si="7"/>
        <v>100</v>
      </c>
    </row>
    <row r="471" spans="1:8" ht="43.5" customHeight="1" outlineLevel="6" x14ac:dyDescent="0.25">
      <c r="A471" s="38" t="s">
        <v>982</v>
      </c>
      <c r="B471" s="38" t="s">
        <v>985</v>
      </c>
      <c r="C471" s="38" t="s">
        <v>988</v>
      </c>
      <c r="D471" s="38"/>
      <c r="E471" s="46" t="s">
        <v>453</v>
      </c>
      <c r="F471" s="45">
        <v>3</v>
      </c>
      <c r="G471" s="45">
        <v>3</v>
      </c>
      <c r="H471" s="175">
        <f t="shared" si="7"/>
        <v>100</v>
      </c>
    </row>
    <row r="472" spans="1:8" ht="66" customHeight="1" outlineLevel="7" x14ac:dyDescent="0.25">
      <c r="A472" s="38" t="s">
        <v>982</v>
      </c>
      <c r="B472" s="38" t="s">
        <v>985</v>
      </c>
      <c r="C472" s="38" t="s">
        <v>988</v>
      </c>
      <c r="D472" s="38" t="s">
        <v>37</v>
      </c>
      <c r="E472" s="46" t="s">
        <v>36</v>
      </c>
      <c r="F472" s="45">
        <v>3</v>
      </c>
      <c r="G472" s="45">
        <v>3</v>
      </c>
      <c r="H472" s="175">
        <f t="shared" si="7"/>
        <v>100</v>
      </c>
    </row>
    <row r="473" spans="1:8" ht="62.4" outlineLevel="6" x14ac:dyDescent="0.25">
      <c r="A473" s="38" t="s">
        <v>982</v>
      </c>
      <c r="B473" s="38" t="s">
        <v>985</v>
      </c>
      <c r="C473" s="38" t="s">
        <v>989</v>
      </c>
      <c r="D473" s="38"/>
      <c r="E473" s="46" t="s">
        <v>455</v>
      </c>
      <c r="F473" s="45">
        <v>22</v>
      </c>
      <c r="G473" s="45">
        <v>22</v>
      </c>
      <c r="H473" s="175">
        <f t="shared" si="7"/>
        <v>100</v>
      </c>
    </row>
    <row r="474" spans="1:8" ht="60.75" customHeight="1" outlineLevel="7" x14ac:dyDescent="0.25">
      <c r="A474" s="38" t="s">
        <v>982</v>
      </c>
      <c r="B474" s="38" t="s">
        <v>985</v>
      </c>
      <c r="C474" s="38" t="s">
        <v>989</v>
      </c>
      <c r="D474" s="38" t="s">
        <v>126</v>
      </c>
      <c r="E474" s="46" t="s">
        <v>125</v>
      </c>
      <c r="F474" s="45">
        <v>22</v>
      </c>
      <c r="G474" s="45">
        <v>22</v>
      </c>
      <c r="H474" s="175">
        <f t="shared" si="7"/>
        <v>100</v>
      </c>
    </row>
    <row r="475" spans="1:8" ht="46.5" customHeight="1" outlineLevel="6" x14ac:dyDescent="0.25">
      <c r="A475" s="38" t="s">
        <v>982</v>
      </c>
      <c r="B475" s="38" t="s">
        <v>985</v>
      </c>
      <c r="C475" s="38" t="s">
        <v>990</v>
      </c>
      <c r="D475" s="38"/>
      <c r="E475" s="46" t="s">
        <v>457</v>
      </c>
      <c r="F475" s="45">
        <v>5</v>
      </c>
      <c r="G475" s="45">
        <v>5</v>
      </c>
      <c r="H475" s="175">
        <f t="shared" si="7"/>
        <v>100</v>
      </c>
    </row>
    <row r="476" spans="1:8" ht="57" customHeight="1" outlineLevel="7" x14ac:dyDescent="0.25">
      <c r="A476" s="38" t="s">
        <v>982</v>
      </c>
      <c r="B476" s="38" t="s">
        <v>985</v>
      </c>
      <c r="C476" s="38" t="s">
        <v>990</v>
      </c>
      <c r="D476" s="38" t="s">
        <v>126</v>
      </c>
      <c r="E476" s="46" t="s">
        <v>125</v>
      </c>
      <c r="F476" s="45">
        <v>5</v>
      </c>
      <c r="G476" s="45">
        <v>5</v>
      </c>
      <c r="H476" s="175">
        <f t="shared" si="7"/>
        <v>100</v>
      </c>
    </row>
    <row r="477" spans="1:8" ht="15.6" outlineLevel="7" x14ac:dyDescent="0.25">
      <c r="A477" s="38" t="s">
        <v>982</v>
      </c>
      <c r="B477" s="38" t="s">
        <v>911</v>
      </c>
      <c r="C477" s="38"/>
      <c r="D477" s="38"/>
      <c r="E477" s="44" t="s">
        <v>459</v>
      </c>
      <c r="F477" s="45">
        <f>F478+F496+F529+F552+F561</f>
        <v>351752.1</v>
      </c>
      <c r="G477" s="45">
        <f>G478+G496+G529+G552+G561</f>
        <v>344892.59</v>
      </c>
      <c r="H477" s="175">
        <f t="shared" si="7"/>
        <v>98.049902189638686</v>
      </c>
    </row>
    <row r="478" spans="1:8" ht="21.75" customHeight="1" outlineLevel="2" x14ac:dyDescent="0.25">
      <c r="A478" s="38" t="s">
        <v>982</v>
      </c>
      <c r="B478" s="38" t="s">
        <v>991</v>
      </c>
      <c r="C478" s="38"/>
      <c r="D478" s="38"/>
      <c r="E478" s="46" t="s">
        <v>461</v>
      </c>
      <c r="F478" s="45">
        <v>98190.09</v>
      </c>
      <c r="G478" s="45">
        <v>96736.89</v>
      </c>
      <c r="H478" s="175">
        <f t="shared" si="7"/>
        <v>98.520013577744976</v>
      </c>
    </row>
    <row r="479" spans="1:8" ht="31.2" outlineLevel="3" x14ac:dyDescent="0.25">
      <c r="A479" s="38" t="s">
        <v>982</v>
      </c>
      <c r="B479" s="38" t="s">
        <v>991</v>
      </c>
      <c r="C479" s="38" t="s">
        <v>992</v>
      </c>
      <c r="D479" s="38"/>
      <c r="E479" s="46" t="s">
        <v>463</v>
      </c>
      <c r="F479" s="45">
        <v>98190.09</v>
      </c>
      <c r="G479" s="45">
        <v>96736.89</v>
      </c>
      <c r="H479" s="175">
        <f t="shared" si="7"/>
        <v>98.520013577744976</v>
      </c>
    </row>
    <row r="480" spans="1:8" ht="43.5" customHeight="1" outlineLevel="4" x14ac:dyDescent="0.25">
      <c r="A480" s="38" t="s">
        <v>982</v>
      </c>
      <c r="B480" s="38" t="s">
        <v>991</v>
      </c>
      <c r="C480" s="38" t="s">
        <v>993</v>
      </c>
      <c r="D480" s="38"/>
      <c r="E480" s="46" t="s">
        <v>465</v>
      </c>
      <c r="F480" s="45">
        <v>98190.09</v>
      </c>
      <c r="G480" s="45">
        <v>96736.89</v>
      </c>
      <c r="H480" s="175">
        <f t="shared" si="7"/>
        <v>98.520013577744976</v>
      </c>
    </row>
    <row r="481" spans="1:8" ht="71.25" customHeight="1" outlineLevel="5" x14ac:dyDescent="0.25">
      <c r="A481" s="38" t="s">
        <v>982</v>
      </c>
      <c r="B481" s="38" t="s">
        <v>991</v>
      </c>
      <c r="C481" s="38" t="s">
        <v>994</v>
      </c>
      <c r="D481" s="38"/>
      <c r="E481" s="46" t="s">
        <v>467</v>
      </c>
      <c r="F481" s="45">
        <v>28431.32</v>
      </c>
      <c r="G481" s="45">
        <v>28431.32</v>
      </c>
      <c r="H481" s="175">
        <f t="shared" si="7"/>
        <v>100</v>
      </c>
    </row>
    <row r="482" spans="1:8" ht="62.25" customHeight="1" outlineLevel="6" x14ac:dyDescent="0.25">
      <c r="A482" s="38" t="s">
        <v>982</v>
      </c>
      <c r="B482" s="38" t="s">
        <v>991</v>
      </c>
      <c r="C482" s="38" t="s">
        <v>995</v>
      </c>
      <c r="D482" s="38"/>
      <c r="E482" s="46" t="s">
        <v>189</v>
      </c>
      <c r="F482" s="45">
        <v>28431.32</v>
      </c>
      <c r="G482" s="45">
        <v>28431.32</v>
      </c>
      <c r="H482" s="175">
        <f t="shared" si="7"/>
        <v>100</v>
      </c>
    </row>
    <row r="483" spans="1:8" ht="58.5" customHeight="1" outlineLevel="7" x14ac:dyDescent="0.25">
      <c r="A483" s="38" t="s">
        <v>982</v>
      </c>
      <c r="B483" s="38" t="s">
        <v>991</v>
      </c>
      <c r="C483" s="38" t="s">
        <v>995</v>
      </c>
      <c r="D483" s="38" t="s">
        <v>126</v>
      </c>
      <c r="E483" s="46" t="s">
        <v>125</v>
      </c>
      <c r="F483" s="45">
        <v>28431.32</v>
      </c>
      <c r="G483" s="45">
        <v>28431.32</v>
      </c>
      <c r="H483" s="175">
        <f t="shared" si="7"/>
        <v>100</v>
      </c>
    </row>
    <row r="484" spans="1:8" ht="75" customHeight="1" outlineLevel="5" x14ac:dyDescent="0.25">
      <c r="A484" s="38" t="s">
        <v>982</v>
      </c>
      <c r="B484" s="38" t="s">
        <v>991</v>
      </c>
      <c r="C484" s="38" t="s">
        <v>996</v>
      </c>
      <c r="D484" s="38"/>
      <c r="E484" s="46" t="s">
        <v>470</v>
      </c>
      <c r="F484" s="45">
        <v>2229.62</v>
      </c>
      <c r="G484" s="45">
        <v>2222.2199999999998</v>
      </c>
      <c r="H484" s="175">
        <f t="shared" si="7"/>
        <v>99.668104878858273</v>
      </c>
    </row>
    <row r="485" spans="1:8" ht="25.5" customHeight="1" outlineLevel="6" x14ac:dyDescent="0.25">
      <c r="A485" s="38" t="s">
        <v>982</v>
      </c>
      <c r="B485" s="38" t="s">
        <v>991</v>
      </c>
      <c r="C485" s="38" t="s">
        <v>997</v>
      </c>
      <c r="D485" s="38"/>
      <c r="E485" s="46" t="s">
        <v>472</v>
      </c>
      <c r="F485" s="45">
        <v>1488.7</v>
      </c>
      <c r="G485" s="45">
        <v>1481.3</v>
      </c>
      <c r="H485" s="175">
        <f t="shared" si="7"/>
        <v>99.502922012494125</v>
      </c>
    </row>
    <row r="486" spans="1:8" ht="61.5" customHeight="1" outlineLevel="7" x14ac:dyDescent="0.25">
      <c r="A486" s="38" t="s">
        <v>982</v>
      </c>
      <c r="B486" s="38" t="s">
        <v>991</v>
      </c>
      <c r="C486" s="38" t="s">
        <v>997</v>
      </c>
      <c r="D486" s="38" t="s">
        <v>126</v>
      </c>
      <c r="E486" s="46" t="s">
        <v>125</v>
      </c>
      <c r="F486" s="45">
        <v>1488.7</v>
      </c>
      <c r="G486" s="45">
        <v>1481.3</v>
      </c>
      <c r="H486" s="175">
        <f t="shared" si="7"/>
        <v>99.502922012494125</v>
      </c>
    </row>
    <row r="487" spans="1:8" ht="78" customHeight="1" outlineLevel="6" x14ac:dyDescent="0.25">
      <c r="A487" s="38" t="s">
        <v>982</v>
      </c>
      <c r="B487" s="38" t="s">
        <v>991</v>
      </c>
      <c r="C487" s="38" t="s">
        <v>998</v>
      </c>
      <c r="D487" s="38"/>
      <c r="E487" s="46" t="s">
        <v>474</v>
      </c>
      <c r="F487" s="45">
        <v>740.92</v>
      </c>
      <c r="G487" s="45">
        <v>740.92</v>
      </c>
      <c r="H487" s="175">
        <f t="shared" si="7"/>
        <v>100</v>
      </c>
    </row>
    <row r="488" spans="1:8" ht="59.25" customHeight="1" outlineLevel="7" x14ac:dyDescent="0.25">
      <c r="A488" s="38" t="s">
        <v>982</v>
      </c>
      <c r="B488" s="38" t="s">
        <v>991</v>
      </c>
      <c r="C488" s="38" t="s">
        <v>998</v>
      </c>
      <c r="D488" s="38" t="s">
        <v>126</v>
      </c>
      <c r="E488" s="46" t="s">
        <v>125</v>
      </c>
      <c r="F488" s="45">
        <v>740.92</v>
      </c>
      <c r="G488" s="45">
        <v>740.92</v>
      </c>
      <c r="H488" s="175">
        <f t="shared" si="7"/>
        <v>100</v>
      </c>
    </row>
    <row r="489" spans="1:8" ht="76.5" customHeight="1" outlineLevel="5" x14ac:dyDescent="0.25">
      <c r="A489" s="38" t="s">
        <v>982</v>
      </c>
      <c r="B489" s="38" t="s">
        <v>991</v>
      </c>
      <c r="C489" s="38" t="s">
        <v>999</v>
      </c>
      <c r="D489" s="38"/>
      <c r="E489" s="46" t="s">
        <v>476</v>
      </c>
      <c r="F489" s="45">
        <v>67009.149999999994</v>
      </c>
      <c r="G489" s="45">
        <v>65563.350000000006</v>
      </c>
      <c r="H489" s="175">
        <f t="shared" si="7"/>
        <v>97.842384211708421</v>
      </c>
    </row>
    <row r="490" spans="1:8" ht="60.75" customHeight="1" outlineLevel="6" x14ac:dyDescent="0.25">
      <c r="A490" s="38" t="s">
        <v>982</v>
      </c>
      <c r="B490" s="38" t="s">
        <v>991</v>
      </c>
      <c r="C490" s="38" t="s">
        <v>1000</v>
      </c>
      <c r="D490" s="38"/>
      <c r="E490" s="46" t="s">
        <v>478</v>
      </c>
      <c r="F490" s="45">
        <v>67009.149999999994</v>
      </c>
      <c r="G490" s="45">
        <v>65563.350000000006</v>
      </c>
      <c r="H490" s="175">
        <f t="shared" si="7"/>
        <v>97.842384211708421</v>
      </c>
    </row>
    <row r="491" spans="1:8" ht="59.25" customHeight="1" outlineLevel="7" x14ac:dyDescent="0.25">
      <c r="A491" s="38" t="s">
        <v>982</v>
      </c>
      <c r="B491" s="38" t="s">
        <v>991</v>
      </c>
      <c r="C491" s="38" t="s">
        <v>1000</v>
      </c>
      <c r="D491" s="38" t="s">
        <v>126</v>
      </c>
      <c r="E491" s="46" t="s">
        <v>125</v>
      </c>
      <c r="F491" s="45">
        <v>65573.63</v>
      </c>
      <c r="G491" s="45">
        <v>65563.350000000006</v>
      </c>
      <c r="H491" s="175">
        <f t="shared" si="7"/>
        <v>99.984322966411952</v>
      </c>
    </row>
    <row r="492" spans="1:8" ht="22.5" customHeight="1" outlineLevel="7" x14ac:dyDescent="0.25">
      <c r="A492" s="38" t="s">
        <v>982</v>
      </c>
      <c r="B492" s="38" t="s">
        <v>991</v>
      </c>
      <c r="C492" s="38" t="s">
        <v>1000</v>
      </c>
      <c r="D492" s="38" t="s">
        <v>42</v>
      </c>
      <c r="E492" s="46" t="s">
        <v>41</v>
      </c>
      <c r="F492" s="45">
        <v>1435.52</v>
      </c>
      <c r="G492" s="45">
        <v>0</v>
      </c>
      <c r="H492" s="175">
        <f t="shared" si="7"/>
        <v>0</v>
      </c>
    </row>
    <row r="493" spans="1:8" ht="42" customHeight="1" outlineLevel="5" x14ac:dyDescent="0.25">
      <c r="A493" s="38" t="s">
        <v>982</v>
      </c>
      <c r="B493" s="38" t="s">
        <v>991</v>
      </c>
      <c r="C493" s="38" t="s">
        <v>1001</v>
      </c>
      <c r="D493" s="38"/>
      <c r="E493" s="46" t="s">
        <v>480</v>
      </c>
      <c r="F493" s="45">
        <v>520</v>
      </c>
      <c r="G493" s="45">
        <v>520</v>
      </c>
      <c r="H493" s="175">
        <f t="shared" si="7"/>
        <v>100</v>
      </c>
    </row>
    <row r="494" spans="1:8" ht="110.25" customHeight="1" outlineLevel="6" x14ac:dyDescent="0.25">
      <c r="A494" s="38" t="s">
        <v>982</v>
      </c>
      <c r="B494" s="38" t="s">
        <v>991</v>
      </c>
      <c r="C494" s="38" t="s">
        <v>1002</v>
      </c>
      <c r="D494" s="38"/>
      <c r="E494" s="46" t="s">
        <v>482</v>
      </c>
      <c r="F494" s="45">
        <v>520</v>
      </c>
      <c r="G494" s="45">
        <v>520</v>
      </c>
      <c r="H494" s="175">
        <f t="shared" si="7"/>
        <v>100</v>
      </c>
    </row>
    <row r="495" spans="1:8" ht="62.25" customHeight="1" outlineLevel="7" x14ac:dyDescent="0.25">
      <c r="A495" s="38" t="s">
        <v>982</v>
      </c>
      <c r="B495" s="38" t="s">
        <v>991</v>
      </c>
      <c r="C495" s="38" t="s">
        <v>1002</v>
      </c>
      <c r="D495" s="38" t="s">
        <v>126</v>
      </c>
      <c r="E495" s="46" t="s">
        <v>125</v>
      </c>
      <c r="F495" s="45">
        <v>520</v>
      </c>
      <c r="G495" s="45">
        <v>520</v>
      </c>
      <c r="H495" s="175">
        <f t="shared" si="7"/>
        <v>100</v>
      </c>
    </row>
    <row r="496" spans="1:8" ht="25.5" customHeight="1" outlineLevel="2" x14ac:dyDescent="0.25">
      <c r="A496" s="38" t="s">
        <v>982</v>
      </c>
      <c r="B496" s="38" t="s">
        <v>1003</v>
      </c>
      <c r="C496" s="38"/>
      <c r="D496" s="38"/>
      <c r="E496" s="46" t="s">
        <v>484</v>
      </c>
      <c r="F496" s="45">
        <v>213523.8</v>
      </c>
      <c r="G496" s="45">
        <v>209901.36</v>
      </c>
      <c r="H496" s="175">
        <f t="shared" si="7"/>
        <v>98.303495910057805</v>
      </c>
    </row>
    <row r="497" spans="1:8" ht="31.2" outlineLevel="3" x14ac:dyDescent="0.25">
      <c r="A497" s="38" t="s">
        <v>982</v>
      </c>
      <c r="B497" s="38" t="s">
        <v>1003</v>
      </c>
      <c r="C497" s="38" t="s">
        <v>992</v>
      </c>
      <c r="D497" s="38"/>
      <c r="E497" s="46" t="s">
        <v>463</v>
      </c>
      <c r="F497" s="45">
        <v>213468.45</v>
      </c>
      <c r="G497" s="45">
        <v>209846</v>
      </c>
      <c r="H497" s="175">
        <f t="shared" si="7"/>
        <v>98.30305134084216</v>
      </c>
    </row>
    <row r="498" spans="1:8" ht="94.5" customHeight="1" outlineLevel="4" x14ac:dyDescent="0.25">
      <c r="A498" s="38" t="s">
        <v>982</v>
      </c>
      <c r="B498" s="38" t="s">
        <v>1003</v>
      </c>
      <c r="C498" s="38" t="s">
        <v>1004</v>
      </c>
      <c r="D498" s="38"/>
      <c r="E498" s="46" t="s">
        <v>486</v>
      </c>
      <c r="F498" s="45">
        <v>213468.45</v>
      </c>
      <c r="G498" s="45">
        <v>209846</v>
      </c>
      <c r="H498" s="175">
        <f t="shared" si="7"/>
        <v>98.30305134084216</v>
      </c>
    </row>
    <row r="499" spans="1:8" ht="117.75" customHeight="1" outlineLevel="5" x14ac:dyDescent="0.25">
      <c r="A499" s="38" t="s">
        <v>982</v>
      </c>
      <c r="B499" s="38" t="s">
        <v>1003</v>
      </c>
      <c r="C499" s="38" t="s">
        <v>1005</v>
      </c>
      <c r="D499" s="38"/>
      <c r="E499" s="46" t="s">
        <v>488</v>
      </c>
      <c r="F499" s="45">
        <v>34142.22</v>
      </c>
      <c r="G499" s="45">
        <v>34142.22</v>
      </c>
      <c r="H499" s="175">
        <f t="shared" si="7"/>
        <v>100</v>
      </c>
    </row>
    <row r="500" spans="1:8" ht="59.25" customHeight="1" outlineLevel="6" x14ac:dyDescent="0.25">
      <c r="A500" s="38" t="s">
        <v>982</v>
      </c>
      <c r="B500" s="38" t="s">
        <v>1003</v>
      </c>
      <c r="C500" s="38" t="s">
        <v>1006</v>
      </c>
      <c r="D500" s="38"/>
      <c r="E500" s="46" t="s">
        <v>189</v>
      </c>
      <c r="F500" s="45">
        <v>34142.22</v>
      </c>
      <c r="G500" s="45">
        <v>34142.22</v>
      </c>
      <c r="H500" s="175">
        <f t="shared" si="7"/>
        <v>100</v>
      </c>
    </row>
    <row r="501" spans="1:8" ht="60.75" customHeight="1" outlineLevel="7" x14ac:dyDescent="0.25">
      <c r="A501" s="38" t="s">
        <v>982</v>
      </c>
      <c r="B501" s="38" t="s">
        <v>1003</v>
      </c>
      <c r="C501" s="38" t="s">
        <v>1006</v>
      </c>
      <c r="D501" s="38" t="s">
        <v>126</v>
      </c>
      <c r="E501" s="46" t="s">
        <v>125</v>
      </c>
      <c r="F501" s="45">
        <v>34142.22</v>
      </c>
      <c r="G501" s="45">
        <v>34142.22</v>
      </c>
      <c r="H501" s="175">
        <f t="shared" si="7"/>
        <v>100</v>
      </c>
    </row>
    <row r="502" spans="1:8" ht="63" customHeight="1" outlineLevel="5" x14ac:dyDescent="0.25">
      <c r="A502" s="38" t="s">
        <v>982</v>
      </c>
      <c r="B502" s="38" t="s">
        <v>1003</v>
      </c>
      <c r="C502" s="38" t="s">
        <v>1007</v>
      </c>
      <c r="D502" s="38"/>
      <c r="E502" s="46" t="s">
        <v>491</v>
      </c>
      <c r="F502" s="45">
        <v>12585.18</v>
      </c>
      <c r="G502" s="45">
        <v>12581.36</v>
      </c>
      <c r="H502" s="175">
        <f t="shared" si="7"/>
        <v>99.969646838583159</v>
      </c>
    </row>
    <row r="503" spans="1:8" ht="43.5" customHeight="1" outlineLevel="6" x14ac:dyDescent="0.25">
      <c r="A503" s="38" t="s">
        <v>982</v>
      </c>
      <c r="B503" s="38" t="s">
        <v>1003</v>
      </c>
      <c r="C503" s="38" t="s">
        <v>1008</v>
      </c>
      <c r="D503" s="38"/>
      <c r="E503" s="46" t="s">
        <v>493</v>
      </c>
      <c r="F503" s="45">
        <v>591.11</v>
      </c>
      <c r="G503" s="45">
        <v>587.29999999999995</v>
      </c>
      <c r="H503" s="175">
        <f t="shared" si="7"/>
        <v>99.355449916259232</v>
      </c>
    </row>
    <row r="504" spans="1:8" ht="55.5" customHeight="1" outlineLevel="7" x14ac:dyDescent="0.25">
      <c r="A504" s="38" t="s">
        <v>982</v>
      </c>
      <c r="B504" s="38" t="s">
        <v>1003</v>
      </c>
      <c r="C504" s="38" t="s">
        <v>1008</v>
      </c>
      <c r="D504" s="38" t="s">
        <v>126</v>
      </c>
      <c r="E504" s="46" t="s">
        <v>125</v>
      </c>
      <c r="F504" s="52">
        <v>587.29999999999995</v>
      </c>
      <c r="G504" s="45">
        <v>587.29999999999995</v>
      </c>
      <c r="H504" s="175">
        <f t="shared" si="7"/>
        <v>100</v>
      </c>
    </row>
    <row r="505" spans="1:8" ht="35.25" customHeight="1" outlineLevel="7" x14ac:dyDescent="0.25">
      <c r="A505" s="38" t="s">
        <v>982</v>
      </c>
      <c r="B505" s="38" t="s">
        <v>1003</v>
      </c>
      <c r="C505" s="38" t="s">
        <v>1008</v>
      </c>
      <c r="D505" s="38" t="s">
        <v>42</v>
      </c>
      <c r="E505" s="46" t="s">
        <v>41</v>
      </c>
      <c r="F505" s="52">
        <v>3.81</v>
      </c>
      <c r="G505" s="45">
        <v>0</v>
      </c>
      <c r="H505" s="175">
        <f t="shared" si="7"/>
        <v>0</v>
      </c>
    </row>
    <row r="506" spans="1:8" ht="52.5" customHeight="1" outlineLevel="6" x14ac:dyDescent="0.25">
      <c r="A506" s="38" t="s">
        <v>982</v>
      </c>
      <c r="B506" s="38" t="s">
        <v>1003</v>
      </c>
      <c r="C506" s="38" t="s">
        <v>1009</v>
      </c>
      <c r="D506" s="38"/>
      <c r="E506" s="46" t="s">
        <v>495</v>
      </c>
      <c r="F506" s="45">
        <v>2324.4499999999998</v>
      </c>
      <c r="G506" s="45">
        <v>2324.4499999999998</v>
      </c>
      <c r="H506" s="175">
        <f t="shared" si="7"/>
        <v>100</v>
      </c>
    </row>
    <row r="507" spans="1:8" ht="65.25" customHeight="1" outlineLevel="7" x14ac:dyDescent="0.25">
      <c r="A507" s="38" t="s">
        <v>982</v>
      </c>
      <c r="B507" s="38" t="s">
        <v>1003</v>
      </c>
      <c r="C507" s="38" t="s">
        <v>1009</v>
      </c>
      <c r="D507" s="38" t="s">
        <v>126</v>
      </c>
      <c r="E507" s="46" t="s">
        <v>125</v>
      </c>
      <c r="F507" s="45">
        <v>2324.4499999999998</v>
      </c>
      <c r="G507" s="45">
        <v>2324.4499999999998</v>
      </c>
      <c r="H507" s="175">
        <f t="shared" si="7"/>
        <v>100</v>
      </c>
    </row>
    <row r="508" spans="1:8" ht="84.75" customHeight="1" outlineLevel="6" x14ac:dyDescent="0.25">
      <c r="A508" s="38" t="s">
        <v>982</v>
      </c>
      <c r="B508" s="38" t="s">
        <v>1003</v>
      </c>
      <c r="C508" s="38" t="s">
        <v>1010</v>
      </c>
      <c r="D508" s="38"/>
      <c r="E508" s="46" t="s">
        <v>474</v>
      </c>
      <c r="F508" s="50">
        <v>8961.91</v>
      </c>
      <c r="G508" s="50">
        <v>8961.91</v>
      </c>
      <c r="H508" s="175">
        <f t="shared" si="7"/>
        <v>100</v>
      </c>
    </row>
    <row r="509" spans="1:8" ht="60.75" customHeight="1" outlineLevel="7" x14ac:dyDescent="0.25">
      <c r="A509" s="38" t="s">
        <v>982</v>
      </c>
      <c r="B509" s="38" t="s">
        <v>1003</v>
      </c>
      <c r="C509" s="38" t="s">
        <v>1010</v>
      </c>
      <c r="D509" s="38" t="s">
        <v>126</v>
      </c>
      <c r="E509" s="46" t="s">
        <v>125</v>
      </c>
      <c r="F509" s="50">
        <v>8961.91</v>
      </c>
      <c r="G509" s="50">
        <v>8961.91</v>
      </c>
      <c r="H509" s="175">
        <f t="shared" si="7"/>
        <v>100</v>
      </c>
    </row>
    <row r="510" spans="1:8" ht="62.4" outlineLevel="6" x14ac:dyDescent="0.25">
      <c r="A510" s="38" t="s">
        <v>982</v>
      </c>
      <c r="B510" s="38" t="s">
        <v>1003</v>
      </c>
      <c r="C510" s="38" t="s">
        <v>1011</v>
      </c>
      <c r="D510" s="38"/>
      <c r="E510" s="46" t="s">
        <v>498</v>
      </c>
      <c r="F510" s="45">
        <v>707.7</v>
      </c>
      <c r="G510" s="45">
        <v>707.7</v>
      </c>
      <c r="H510" s="175">
        <f t="shared" si="7"/>
        <v>100</v>
      </c>
    </row>
    <row r="511" spans="1:8" ht="64.5" customHeight="1" outlineLevel="7" x14ac:dyDescent="0.25">
      <c r="A511" s="38" t="s">
        <v>982</v>
      </c>
      <c r="B511" s="38" t="s">
        <v>1003</v>
      </c>
      <c r="C511" s="38" t="s">
        <v>1011</v>
      </c>
      <c r="D511" s="38" t="s">
        <v>126</v>
      </c>
      <c r="E511" s="46" t="s">
        <v>125</v>
      </c>
      <c r="F511" s="45">
        <v>707.7</v>
      </c>
      <c r="G511" s="45">
        <v>707.7</v>
      </c>
      <c r="H511" s="175">
        <f t="shared" si="7"/>
        <v>100</v>
      </c>
    </row>
    <row r="512" spans="1:8" ht="74.25" customHeight="1" outlineLevel="5" x14ac:dyDescent="0.25">
      <c r="A512" s="38" t="s">
        <v>982</v>
      </c>
      <c r="B512" s="38" t="s">
        <v>1003</v>
      </c>
      <c r="C512" s="38" t="s">
        <v>1012</v>
      </c>
      <c r="D512" s="38"/>
      <c r="E512" s="46" t="s">
        <v>476</v>
      </c>
      <c r="F512" s="45">
        <v>137661.69</v>
      </c>
      <c r="G512" s="45">
        <v>137099.75</v>
      </c>
      <c r="H512" s="175">
        <f t="shared" si="7"/>
        <v>99.591796381404293</v>
      </c>
    </row>
    <row r="513" spans="1:8" ht="60.75" customHeight="1" outlineLevel="6" x14ac:dyDescent="0.25">
      <c r="A513" s="38" t="s">
        <v>982</v>
      </c>
      <c r="B513" s="38" t="s">
        <v>1003</v>
      </c>
      <c r="C513" s="38" t="s">
        <v>1013</v>
      </c>
      <c r="D513" s="38"/>
      <c r="E513" s="46" t="s">
        <v>478</v>
      </c>
      <c r="F513" s="45">
        <v>137661.69</v>
      </c>
      <c r="G513" s="45">
        <v>137099.75</v>
      </c>
      <c r="H513" s="175">
        <f t="shared" si="7"/>
        <v>99.591796381404293</v>
      </c>
    </row>
    <row r="514" spans="1:8" ht="57" customHeight="1" outlineLevel="7" x14ac:dyDescent="0.25">
      <c r="A514" s="38" t="s">
        <v>982</v>
      </c>
      <c r="B514" s="38" t="s">
        <v>1003</v>
      </c>
      <c r="C514" s="38" t="s">
        <v>1013</v>
      </c>
      <c r="D514" s="38" t="s">
        <v>126</v>
      </c>
      <c r="E514" s="46" t="s">
        <v>125</v>
      </c>
      <c r="F514" s="45">
        <v>137542</v>
      </c>
      <c r="G514" s="45">
        <v>137099.75</v>
      </c>
      <c r="H514" s="175">
        <f t="shared" si="7"/>
        <v>99.678461851652585</v>
      </c>
    </row>
    <row r="515" spans="1:8" ht="27" customHeight="1" outlineLevel="7" x14ac:dyDescent="0.25">
      <c r="A515" s="38" t="s">
        <v>982</v>
      </c>
      <c r="B515" s="38" t="s">
        <v>1003</v>
      </c>
      <c r="C515" s="38" t="s">
        <v>1013</v>
      </c>
      <c r="D515" s="38" t="s">
        <v>42</v>
      </c>
      <c r="E515" s="46" t="s">
        <v>41</v>
      </c>
      <c r="F515" s="45">
        <v>119.69</v>
      </c>
      <c r="G515" s="45">
        <v>0</v>
      </c>
      <c r="H515" s="175">
        <f t="shared" si="7"/>
        <v>0</v>
      </c>
    </row>
    <row r="516" spans="1:8" ht="297.75" customHeight="1" outlineLevel="5" x14ac:dyDescent="0.25">
      <c r="A516" s="38" t="s">
        <v>982</v>
      </c>
      <c r="B516" s="38" t="s">
        <v>1003</v>
      </c>
      <c r="C516" s="38" t="s">
        <v>1014</v>
      </c>
      <c r="D516" s="38"/>
      <c r="E516" s="51" t="s">
        <v>502</v>
      </c>
      <c r="F516" s="45">
        <v>5401.41</v>
      </c>
      <c r="G516" s="45">
        <v>5401.41</v>
      </c>
      <c r="H516" s="175">
        <f t="shared" si="7"/>
        <v>100</v>
      </c>
    </row>
    <row r="517" spans="1:8" ht="258.75" customHeight="1" outlineLevel="6" x14ac:dyDescent="0.25">
      <c r="A517" s="38" t="s">
        <v>982</v>
      </c>
      <c r="B517" s="38" t="s">
        <v>1003</v>
      </c>
      <c r="C517" s="38" t="s">
        <v>1015</v>
      </c>
      <c r="D517" s="38"/>
      <c r="E517" s="51" t="s">
        <v>504</v>
      </c>
      <c r="F517" s="45">
        <v>5401.41</v>
      </c>
      <c r="G517" s="45">
        <v>5401.41</v>
      </c>
      <c r="H517" s="175">
        <f t="shared" si="7"/>
        <v>100</v>
      </c>
    </row>
    <row r="518" spans="1:8" ht="58.5" customHeight="1" outlineLevel="7" x14ac:dyDescent="0.25">
      <c r="A518" s="38" t="s">
        <v>982</v>
      </c>
      <c r="B518" s="38" t="s">
        <v>1003</v>
      </c>
      <c r="C518" s="38" t="s">
        <v>1015</v>
      </c>
      <c r="D518" s="38" t="s">
        <v>126</v>
      </c>
      <c r="E518" s="46" t="s">
        <v>125</v>
      </c>
      <c r="F518" s="45">
        <v>5401.41</v>
      </c>
      <c r="G518" s="45">
        <v>5401.41</v>
      </c>
      <c r="H518" s="175">
        <f t="shared" si="7"/>
        <v>100</v>
      </c>
    </row>
    <row r="519" spans="1:8" ht="48.75" customHeight="1" outlineLevel="5" x14ac:dyDescent="0.25">
      <c r="A519" s="38" t="s">
        <v>982</v>
      </c>
      <c r="B519" s="38" t="s">
        <v>1003</v>
      </c>
      <c r="C519" s="38" t="s">
        <v>1016</v>
      </c>
      <c r="D519" s="38"/>
      <c r="E519" s="46" t="s">
        <v>506</v>
      </c>
      <c r="F519" s="45">
        <v>23677.95</v>
      </c>
      <c r="G519" s="45">
        <v>20621.259999999998</v>
      </c>
      <c r="H519" s="175">
        <f t="shared" si="7"/>
        <v>87.090563161084461</v>
      </c>
    </row>
    <row r="520" spans="1:8" ht="62.4" outlineLevel="6" x14ac:dyDescent="0.25">
      <c r="A520" s="38" t="s">
        <v>982</v>
      </c>
      <c r="B520" s="38" t="s">
        <v>1003</v>
      </c>
      <c r="C520" s="38" t="s">
        <v>1017</v>
      </c>
      <c r="D520" s="38"/>
      <c r="E520" s="46" t="s">
        <v>508</v>
      </c>
      <c r="F520" s="45">
        <v>12128.1</v>
      </c>
      <c r="G520" s="45">
        <v>10203.780000000001</v>
      </c>
      <c r="H520" s="175">
        <f t="shared" si="7"/>
        <v>84.133376208969253</v>
      </c>
    </row>
    <row r="521" spans="1:8" ht="46.8" outlineLevel="7" x14ac:dyDescent="0.25">
      <c r="A521" s="38" t="s">
        <v>982</v>
      </c>
      <c r="B521" s="38" t="s">
        <v>1003</v>
      </c>
      <c r="C521" s="38" t="s">
        <v>1017</v>
      </c>
      <c r="D521" s="38" t="s">
        <v>126</v>
      </c>
      <c r="E521" s="46" t="s">
        <v>125</v>
      </c>
      <c r="F521" s="45">
        <v>12128.1</v>
      </c>
      <c r="G521" s="45">
        <v>10203.780000000001</v>
      </c>
      <c r="H521" s="175">
        <f t="shared" si="7"/>
        <v>84.133376208969253</v>
      </c>
    </row>
    <row r="522" spans="1:8" ht="62.4" outlineLevel="6" x14ac:dyDescent="0.25">
      <c r="A522" s="38" t="s">
        <v>982</v>
      </c>
      <c r="B522" s="38" t="s">
        <v>1003</v>
      </c>
      <c r="C522" s="38" t="s">
        <v>1018</v>
      </c>
      <c r="D522" s="38"/>
      <c r="E522" s="46" t="s">
        <v>510</v>
      </c>
      <c r="F522" s="45">
        <v>11549.85</v>
      </c>
      <c r="G522" s="45">
        <v>10417.48</v>
      </c>
      <c r="H522" s="175">
        <f t="shared" si="7"/>
        <v>90.195803408702275</v>
      </c>
    </row>
    <row r="523" spans="1:8" ht="46.8" outlineLevel="7" x14ac:dyDescent="0.25">
      <c r="A523" s="38" t="s">
        <v>982</v>
      </c>
      <c r="B523" s="38" t="s">
        <v>1003</v>
      </c>
      <c r="C523" s="38" t="s">
        <v>1018</v>
      </c>
      <c r="D523" s="38" t="s">
        <v>126</v>
      </c>
      <c r="E523" s="46" t="s">
        <v>125</v>
      </c>
      <c r="F523" s="45">
        <v>11549.85</v>
      </c>
      <c r="G523" s="45">
        <v>10417.48</v>
      </c>
      <c r="H523" s="175">
        <f t="shared" si="7"/>
        <v>90.195803408702275</v>
      </c>
    </row>
    <row r="524" spans="1:8" ht="59.25" customHeight="1" outlineLevel="3" x14ac:dyDescent="0.25">
      <c r="A524" s="38" t="s">
        <v>982</v>
      </c>
      <c r="B524" s="38" t="s">
        <v>1003</v>
      </c>
      <c r="C524" s="38" t="s">
        <v>754</v>
      </c>
      <c r="D524" s="38"/>
      <c r="E524" s="46" t="s">
        <v>97</v>
      </c>
      <c r="F524" s="45">
        <v>55.35</v>
      </c>
      <c r="G524" s="45">
        <v>55.35</v>
      </c>
      <c r="H524" s="175">
        <f t="shared" si="7"/>
        <v>100</v>
      </c>
    </row>
    <row r="525" spans="1:8" ht="31.2" outlineLevel="4" x14ac:dyDescent="0.25">
      <c r="A525" s="38" t="s">
        <v>982</v>
      </c>
      <c r="B525" s="38" t="s">
        <v>1003</v>
      </c>
      <c r="C525" s="38" t="s">
        <v>1019</v>
      </c>
      <c r="D525" s="38"/>
      <c r="E525" s="46" t="s">
        <v>512</v>
      </c>
      <c r="F525" s="45">
        <v>55.35</v>
      </c>
      <c r="G525" s="45">
        <v>55.35</v>
      </c>
      <c r="H525" s="175">
        <f t="shared" si="7"/>
        <v>100</v>
      </c>
    </row>
    <row r="526" spans="1:8" ht="46.8" outlineLevel="5" x14ac:dyDescent="0.25">
      <c r="A526" s="38" t="s">
        <v>982</v>
      </c>
      <c r="B526" s="38" t="s">
        <v>1003</v>
      </c>
      <c r="C526" s="38" t="s">
        <v>1020</v>
      </c>
      <c r="D526" s="38"/>
      <c r="E526" s="46" t="s">
        <v>514</v>
      </c>
      <c r="F526" s="45">
        <v>55.35</v>
      </c>
      <c r="G526" s="45">
        <v>55.35</v>
      </c>
      <c r="H526" s="175">
        <f t="shared" ref="H526:H589" si="8">(G526/F526)*100</f>
        <v>100</v>
      </c>
    </row>
    <row r="527" spans="1:8" ht="64.5" customHeight="1" outlineLevel="6" x14ac:dyDescent="0.25">
      <c r="A527" s="38" t="s">
        <v>982</v>
      </c>
      <c r="B527" s="38" t="s">
        <v>1003</v>
      </c>
      <c r="C527" s="38" t="s">
        <v>1021</v>
      </c>
      <c r="D527" s="38"/>
      <c r="E527" s="46" t="s">
        <v>516</v>
      </c>
      <c r="F527" s="45">
        <v>55.35</v>
      </c>
      <c r="G527" s="45">
        <v>55.35</v>
      </c>
      <c r="H527" s="175">
        <f t="shared" si="8"/>
        <v>100</v>
      </c>
    </row>
    <row r="528" spans="1:8" ht="57.75" customHeight="1" outlineLevel="7" x14ac:dyDescent="0.25">
      <c r="A528" s="38" t="s">
        <v>982</v>
      </c>
      <c r="B528" s="38" t="s">
        <v>1003</v>
      </c>
      <c r="C528" s="38" t="s">
        <v>1021</v>
      </c>
      <c r="D528" s="38" t="s">
        <v>126</v>
      </c>
      <c r="E528" s="46" t="s">
        <v>125</v>
      </c>
      <c r="F528" s="45">
        <v>55.35</v>
      </c>
      <c r="G528" s="45">
        <v>55.35</v>
      </c>
      <c r="H528" s="175">
        <f t="shared" si="8"/>
        <v>100</v>
      </c>
    </row>
    <row r="529" spans="1:8" ht="15.6" outlineLevel="2" x14ac:dyDescent="0.25">
      <c r="A529" s="38" t="s">
        <v>982</v>
      </c>
      <c r="B529" s="38" t="s">
        <v>1022</v>
      </c>
      <c r="C529" s="38"/>
      <c r="D529" s="38"/>
      <c r="E529" s="46" t="s">
        <v>518</v>
      </c>
      <c r="F529" s="45">
        <v>25873.31</v>
      </c>
      <c r="G529" s="45">
        <v>25873.31</v>
      </c>
      <c r="H529" s="175">
        <f t="shared" si="8"/>
        <v>100</v>
      </c>
    </row>
    <row r="530" spans="1:8" ht="42.75" customHeight="1" outlineLevel="3" x14ac:dyDescent="0.25">
      <c r="A530" s="38" t="s">
        <v>982</v>
      </c>
      <c r="B530" s="38" t="s">
        <v>1022</v>
      </c>
      <c r="C530" s="38" t="s">
        <v>992</v>
      </c>
      <c r="D530" s="38"/>
      <c r="E530" s="46" t="s">
        <v>463</v>
      </c>
      <c r="F530" s="45">
        <v>24973.72</v>
      </c>
      <c r="G530" s="45">
        <v>24973.72</v>
      </c>
      <c r="H530" s="175">
        <f t="shared" si="8"/>
        <v>100</v>
      </c>
    </row>
    <row r="531" spans="1:8" ht="51.75" customHeight="1" outlineLevel="4" x14ac:dyDescent="0.25">
      <c r="A531" s="38" t="s">
        <v>982</v>
      </c>
      <c r="B531" s="38" t="s">
        <v>1022</v>
      </c>
      <c r="C531" s="38" t="s">
        <v>1023</v>
      </c>
      <c r="D531" s="38"/>
      <c r="E531" s="46" t="s">
        <v>520</v>
      </c>
      <c r="F531" s="45">
        <v>24973.72</v>
      </c>
      <c r="G531" s="45">
        <v>24973.72</v>
      </c>
      <c r="H531" s="175">
        <f t="shared" si="8"/>
        <v>100</v>
      </c>
    </row>
    <row r="532" spans="1:8" ht="65.25" customHeight="1" outlineLevel="5" x14ac:dyDescent="0.25">
      <c r="A532" s="38" t="s">
        <v>982</v>
      </c>
      <c r="B532" s="38" t="s">
        <v>1022</v>
      </c>
      <c r="C532" s="38" t="s">
        <v>1024</v>
      </c>
      <c r="D532" s="38"/>
      <c r="E532" s="46" t="s">
        <v>522</v>
      </c>
      <c r="F532" s="45">
        <v>20531</v>
      </c>
      <c r="G532" s="45">
        <v>20531</v>
      </c>
      <c r="H532" s="175">
        <f t="shared" si="8"/>
        <v>100</v>
      </c>
    </row>
    <row r="533" spans="1:8" ht="58.5" customHeight="1" outlineLevel="6" x14ac:dyDescent="0.25">
      <c r="A533" s="38" t="s">
        <v>982</v>
      </c>
      <c r="B533" s="38" t="s">
        <v>1022</v>
      </c>
      <c r="C533" s="38" t="s">
        <v>1025</v>
      </c>
      <c r="D533" s="38"/>
      <c r="E533" s="46" t="s">
        <v>189</v>
      </c>
      <c r="F533" s="45">
        <v>20531</v>
      </c>
      <c r="G533" s="45">
        <v>20531</v>
      </c>
      <c r="H533" s="175">
        <f t="shared" si="8"/>
        <v>100</v>
      </c>
    </row>
    <row r="534" spans="1:8" ht="69" customHeight="1" outlineLevel="7" x14ac:dyDescent="0.25">
      <c r="A534" s="38" t="s">
        <v>982</v>
      </c>
      <c r="B534" s="38" t="s">
        <v>1022</v>
      </c>
      <c r="C534" s="38" t="s">
        <v>1025</v>
      </c>
      <c r="D534" s="38" t="s">
        <v>126</v>
      </c>
      <c r="E534" s="46" t="s">
        <v>125</v>
      </c>
      <c r="F534" s="45">
        <v>20531</v>
      </c>
      <c r="G534" s="45">
        <v>20531</v>
      </c>
      <c r="H534" s="175">
        <f t="shared" si="8"/>
        <v>100</v>
      </c>
    </row>
    <row r="535" spans="1:8" ht="55.5" customHeight="1" outlineLevel="5" x14ac:dyDescent="0.25">
      <c r="A535" s="38" t="s">
        <v>982</v>
      </c>
      <c r="B535" s="38" t="s">
        <v>1022</v>
      </c>
      <c r="C535" s="38" t="s">
        <v>1026</v>
      </c>
      <c r="D535" s="38"/>
      <c r="E535" s="46" t="s">
        <v>525</v>
      </c>
      <c r="F535" s="45">
        <v>4442.72</v>
      </c>
      <c r="G535" s="45">
        <v>4442.72</v>
      </c>
      <c r="H535" s="175">
        <f t="shared" si="8"/>
        <v>100</v>
      </c>
    </row>
    <row r="536" spans="1:8" ht="45" customHeight="1" outlineLevel="6" x14ac:dyDescent="0.25">
      <c r="A536" s="38" t="s">
        <v>982</v>
      </c>
      <c r="B536" s="38" t="s">
        <v>1022</v>
      </c>
      <c r="C536" s="38" t="s">
        <v>1027</v>
      </c>
      <c r="D536" s="38"/>
      <c r="E536" s="46" t="s">
        <v>527</v>
      </c>
      <c r="F536" s="45">
        <v>9.08</v>
      </c>
      <c r="G536" s="45">
        <v>9.08</v>
      </c>
      <c r="H536" s="175">
        <f t="shared" si="8"/>
        <v>100</v>
      </c>
    </row>
    <row r="537" spans="1:8" ht="61.5" customHeight="1" outlineLevel="7" x14ac:dyDescent="0.25">
      <c r="A537" s="38" t="s">
        <v>982</v>
      </c>
      <c r="B537" s="38" t="s">
        <v>1022</v>
      </c>
      <c r="C537" s="38" t="s">
        <v>1027</v>
      </c>
      <c r="D537" s="38" t="s">
        <v>126</v>
      </c>
      <c r="E537" s="46" t="s">
        <v>125</v>
      </c>
      <c r="F537" s="45">
        <v>9.08</v>
      </c>
      <c r="G537" s="45">
        <v>9.08</v>
      </c>
      <c r="H537" s="175">
        <f t="shared" si="8"/>
        <v>100</v>
      </c>
    </row>
    <row r="538" spans="1:8" ht="86.25" customHeight="1" outlineLevel="6" x14ac:dyDescent="0.25">
      <c r="A538" s="38" t="s">
        <v>982</v>
      </c>
      <c r="B538" s="38" t="s">
        <v>1022</v>
      </c>
      <c r="C538" s="38" t="s">
        <v>1028</v>
      </c>
      <c r="D538" s="38"/>
      <c r="E538" s="46" t="s">
        <v>474</v>
      </c>
      <c r="F538" s="45">
        <v>3319.56</v>
      </c>
      <c r="G538" s="45">
        <v>3319.56</v>
      </c>
      <c r="H538" s="175">
        <f t="shared" si="8"/>
        <v>100</v>
      </c>
    </row>
    <row r="539" spans="1:8" ht="57" customHeight="1" outlineLevel="7" x14ac:dyDescent="0.25">
      <c r="A539" s="38" t="s">
        <v>982</v>
      </c>
      <c r="B539" s="38" t="s">
        <v>1022</v>
      </c>
      <c r="C539" s="38" t="s">
        <v>1028</v>
      </c>
      <c r="D539" s="38" t="s">
        <v>126</v>
      </c>
      <c r="E539" s="46" t="s">
        <v>125</v>
      </c>
      <c r="F539" s="45">
        <v>3319.56</v>
      </c>
      <c r="G539" s="45">
        <v>3319.56</v>
      </c>
      <c r="H539" s="175">
        <f t="shared" si="8"/>
        <v>100</v>
      </c>
    </row>
    <row r="540" spans="1:8" ht="80.25" customHeight="1" outlineLevel="6" x14ac:dyDescent="0.25">
      <c r="A540" s="38" t="s">
        <v>982</v>
      </c>
      <c r="B540" s="38" t="s">
        <v>1022</v>
      </c>
      <c r="C540" s="38" t="s">
        <v>1029</v>
      </c>
      <c r="D540" s="38"/>
      <c r="E540" s="46" t="s">
        <v>498</v>
      </c>
      <c r="F540" s="45">
        <v>1114.08</v>
      </c>
      <c r="G540" s="45">
        <v>1114.08</v>
      </c>
      <c r="H540" s="175">
        <f t="shared" si="8"/>
        <v>100</v>
      </c>
    </row>
    <row r="541" spans="1:8" ht="46.8" outlineLevel="7" x14ac:dyDescent="0.25">
      <c r="A541" s="38" t="s">
        <v>982</v>
      </c>
      <c r="B541" s="38" t="s">
        <v>1022</v>
      </c>
      <c r="C541" s="38" t="s">
        <v>1029</v>
      </c>
      <c r="D541" s="38" t="s">
        <v>126</v>
      </c>
      <c r="E541" s="46" t="s">
        <v>125</v>
      </c>
      <c r="F541" s="45">
        <v>1114.08</v>
      </c>
      <c r="G541" s="45">
        <v>1114.08</v>
      </c>
      <c r="H541" s="175">
        <f t="shared" si="8"/>
        <v>100</v>
      </c>
    </row>
    <row r="542" spans="1:8" ht="54" customHeight="1" outlineLevel="3" x14ac:dyDescent="0.25">
      <c r="A542" s="38" t="s">
        <v>982</v>
      </c>
      <c r="B542" s="38" t="s">
        <v>1022</v>
      </c>
      <c r="C542" s="38" t="s">
        <v>754</v>
      </c>
      <c r="D542" s="38"/>
      <c r="E542" s="46" t="s">
        <v>97</v>
      </c>
      <c r="F542" s="45">
        <v>75.03</v>
      </c>
      <c r="G542" s="45">
        <v>75.03</v>
      </c>
      <c r="H542" s="175">
        <f t="shared" si="8"/>
        <v>100</v>
      </c>
    </row>
    <row r="543" spans="1:8" ht="45.75" customHeight="1" outlineLevel="4" x14ac:dyDescent="0.25">
      <c r="A543" s="38" t="s">
        <v>982</v>
      </c>
      <c r="B543" s="38" t="s">
        <v>1022</v>
      </c>
      <c r="C543" s="38" t="s">
        <v>1019</v>
      </c>
      <c r="D543" s="38"/>
      <c r="E543" s="46" t="s">
        <v>512</v>
      </c>
      <c r="F543" s="45">
        <v>75.03</v>
      </c>
      <c r="G543" s="45">
        <v>75.03</v>
      </c>
      <c r="H543" s="175">
        <f t="shared" si="8"/>
        <v>100</v>
      </c>
    </row>
    <row r="544" spans="1:8" ht="46.8" outlineLevel="5" x14ac:dyDescent="0.25">
      <c r="A544" s="38" t="s">
        <v>982</v>
      </c>
      <c r="B544" s="38" t="s">
        <v>1022</v>
      </c>
      <c r="C544" s="38" t="s">
        <v>1020</v>
      </c>
      <c r="D544" s="38"/>
      <c r="E544" s="46" t="s">
        <v>514</v>
      </c>
      <c r="F544" s="45">
        <v>75.03</v>
      </c>
      <c r="G544" s="45">
        <v>75.03</v>
      </c>
      <c r="H544" s="175">
        <f t="shared" si="8"/>
        <v>100</v>
      </c>
    </row>
    <row r="545" spans="1:8" ht="64.5" customHeight="1" outlineLevel="6" x14ac:dyDescent="0.25">
      <c r="A545" s="38" t="s">
        <v>982</v>
      </c>
      <c r="B545" s="38" t="s">
        <v>1022</v>
      </c>
      <c r="C545" s="38" t="s">
        <v>1021</v>
      </c>
      <c r="D545" s="38"/>
      <c r="E545" s="46" t="s">
        <v>516</v>
      </c>
      <c r="F545" s="45">
        <v>75.03</v>
      </c>
      <c r="G545" s="45">
        <v>75.03</v>
      </c>
      <c r="H545" s="175">
        <f t="shared" si="8"/>
        <v>100</v>
      </c>
    </row>
    <row r="546" spans="1:8" ht="72.75" customHeight="1" outlineLevel="7" x14ac:dyDescent="0.25">
      <c r="A546" s="38" t="s">
        <v>982</v>
      </c>
      <c r="B546" s="38" t="s">
        <v>1022</v>
      </c>
      <c r="C546" s="38" t="s">
        <v>1021</v>
      </c>
      <c r="D546" s="38" t="s">
        <v>126</v>
      </c>
      <c r="E546" s="46" t="s">
        <v>125</v>
      </c>
      <c r="F546" s="45">
        <v>75.03</v>
      </c>
      <c r="G546" s="45">
        <v>75.03</v>
      </c>
      <c r="H546" s="175">
        <f t="shared" si="8"/>
        <v>100</v>
      </c>
    </row>
    <row r="547" spans="1:8" ht="43.5" customHeight="1" outlineLevel="3" x14ac:dyDescent="0.25">
      <c r="A547" s="38" t="s">
        <v>982</v>
      </c>
      <c r="B547" s="38" t="s">
        <v>1022</v>
      </c>
      <c r="C547" s="38" t="s">
        <v>781</v>
      </c>
      <c r="D547" s="38"/>
      <c r="E547" s="46" t="s">
        <v>153</v>
      </c>
      <c r="F547" s="45">
        <v>824.56</v>
      </c>
      <c r="G547" s="45">
        <v>824.56</v>
      </c>
      <c r="H547" s="175">
        <f t="shared" si="8"/>
        <v>100</v>
      </c>
    </row>
    <row r="548" spans="1:8" ht="50.25" customHeight="1" outlineLevel="4" x14ac:dyDescent="0.25">
      <c r="A548" s="38" t="s">
        <v>982</v>
      </c>
      <c r="B548" s="38" t="s">
        <v>1022</v>
      </c>
      <c r="C548" s="38" t="s">
        <v>889</v>
      </c>
      <c r="D548" s="38"/>
      <c r="E548" s="46" t="s">
        <v>404</v>
      </c>
      <c r="F548" s="45">
        <v>824.56</v>
      </c>
      <c r="G548" s="45">
        <v>824.56</v>
      </c>
      <c r="H548" s="175">
        <f t="shared" si="8"/>
        <v>100</v>
      </c>
    </row>
    <row r="549" spans="1:8" ht="60.75" customHeight="1" outlineLevel="5" x14ac:dyDescent="0.25">
      <c r="A549" s="38" t="s">
        <v>982</v>
      </c>
      <c r="B549" s="38" t="s">
        <v>1022</v>
      </c>
      <c r="C549" s="38" t="s">
        <v>890</v>
      </c>
      <c r="D549" s="38"/>
      <c r="E549" s="46" t="s">
        <v>406</v>
      </c>
      <c r="F549" s="45">
        <v>824.56</v>
      </c>
      <c r="G549" s="45">
        <v>824.56</v>
      </c>
      <c r="H549" s="175">
        <f t="shared" si="8"/>
        <v>100</v>
      </c>
    </row>
    <row r="550" spans="1:8" ht="45" customHeight="1" outlineLevel="6" x14ac:dyDescent="0.25">
      <c r="A550" s="38" t="s">
        <v>982</v>
      </c>
      <c r="B550" s="38" t="s">
        <v>1022</v>
      </c>
      <c r="C550" s="38" t="s">
        <v>892</v>
      </c>
      <c r="D550" s="38"/>
      <c r="E550" s="46" t="s">
        <v>410</v>
      </c>
      <c r="F550" s="45">
        <v>824.56</v>
      </c>
      <c r="G550" s="45">
        <v>824.56</v>
      </c>
      <c r="H550" s="175">
        <f t="shared" si="8"/>
        <v>100</v>
      </c>
    </row>
    <row r="551" spans="1:8" ht="64.5" customHeight="1" outlineLevel="7" x14ac:dyDescent="0.25">
      <c r="A551" s="38" t="s">
        <v>982</v>
      </c>
      <c r="B551" s="38" t="s">
        <v>1022</v>
      </c>
      <c r="C551" s="38" t="s">
        <v>892</v>
      </c>
      <c r="D551" s="38" t="s">
        <v>126</v>
      </c>
      <c r="E551" s="46" t="s">
        <v>125</v>
      </c>
      <c r="F551" s="45">
        <v>824.56</v>
      </c>
      <c r="G551" s="45">
        <v>824.56</v>
      </c>
      <c r="H551" s="175">
        <f t="shared" si="8"/>
        <v>100</v>
      </c>
    </row>
    <row r="552" spans="1:8" ht="15.6" outlineLevel="2" x14ac:dyDescent="0.25">
      <c r="A552" s="38" t="s">
        <v>982</v>
      </c>
      <c r="B552" s="38" t="s">
        <v>912</v>
      </c>
      <c r="C552" s="38"/>
      <c r="D552" s="38"/>
      <c r="E552" s="46" t="s">
        <v>531</v>
      </c>
      <c r="F552" s="45">
        <v>6114.43</v>
      </c>
      <c r="G552" s="45">
        <v>4353.07</v>
      </c>
      <c r="H552" s="175">
        <f t="shared" si="8"/>
        <v>71.193390062524216</v>
      </c>
    </row>
    <row r="553" spans="1:8" ht="43.5" customHeight="1" outlineLevel="3" x14ac:dyDescent="0.25">
      <c r="A553" s="38" t="s">
        <v>982</v>
      </c>
      <c r="B553" s="38" t="s">
        <v>912</v>
      </c>
      <c r="C553" s="38" t="s">
        <v>751</v>
      </c>
      <c r="D553" s="38"/>
      <c r="E553" s="46" t="s">
        <v>81</v>
      </c>
      <c r="F553" s="45">
        <v>6114.43</v>
      </c>
      <c r="G553" s="45">
        <v>4353.07</v>
      </c>
      <c r="H553" s="175">
        <f t="shared" si="8"/>
        <v>71.193390062524216</v>
      </c>
    </row>
    <row r="554" spans="1:8" ht="31.2" outlineLevel="4" x14ac:dyDescent="0.25">
      <c r="A554" s="38" t="s">
        <v>982</v>
      </c>
      <c r="B554" s="38" t="s">
        <v>912</v>
      </c>
      <c r="C554" s="38" t="s">
        <v>1030</v>
      </c>
      <c r="D554" s="38"/>
      <c r="E554" s="46" t="s">
        <v>568</v>
      </c>
      <c r="F554" s="45">
        <v>4172.8</v>
      </c>
      <c r="G554" s="45">
        <v>2411.44</v>
      </c>
      <c r="H554" s="175">
        <f t="shared" si="8"/>
        <v>57.789493865030671</v>
      </c>
    </row>
    <row r="555" spans="1:8" ht="31.2" outlineLevel="7" x14ac:dyDescent="0.25">
      <c r="A555" s="38" t="s">
        <v>982</v>
      </c>
      <c r="B555" s="38" t="s">
        <v>912</v>
      </c>
      <c r="C555" s="38" t="s">
        <v>1030</v>
      </c>
      <c r="D555" s="38" t="s">
        <v>571</v>
      </c>
      <c r="E555" s="46" t="s">
        <v>570</v>
      </c>
      <c r="F555" s="45">
        <v>588</v>
      </c>
      <c r="G555" s="45">
        <v>0</v>
      </c>
      <c r="H555" s="175">
        <f t="shared" si="8"/>
        <v>0</v>
      </c>
    </row>
    <row r="556" spans="1:8" ht="46.8" outlineLevel="7" x14ac:dyDescent="0.25">
      <c r="A556" s="38" t="s">
        <v>982</v>
      </c>
      <c r="B556" s="38" t="s">
        <v>912</v>
      </c>
      <c r="C556" s="38" t="s">
        <v>1030</v>
      </c>
      <c r="D556" s="38" t="s">
        <v>126</v>
      </c>
      <c r="E556" s="46" t="s">
        <v>125</v>
      </c>
      <c r="F556" s="45">
        <v>2433.04</v>
      </c>
      <c r="G556" s="45">
        <v>2411.44</v>
      </c>
      <c r="H556" s="175">
        <f t="shared" si="8"/>
        <v>99.112221747279122</v>
      </c>
    </row>
    <row r="557" spans="1:8" ht="15.6" outlineLevel="7" x14ac:dyDescent="0.25">
      <c r="A557" s="38" t="s">
        <v>982</v>
      </c>
      <c r="B557" s="38" t="s">
        <v>912</v>
      </c>
      <c r="C557" s="38" t="s">
        <v>1030</v>
      </c>
      <c r="D557" s="38" t="s">
        <v>42</v>
      </c>
      <c r="E557" s="46" t="s">
        <v>41</v>
      </c>
      <c r="F557" s="45">
        <v>1151.76</v>
      </c>
      <c r="G557" s="45">
        <v>0</v>
      </c>
      <c r="H557" s="175">
        <f t="shared" si="8"/>
        <v>0</v>
      </c>
    </row>
    <row r="558" spans="1:8" ht="15.6" outlineLevel="4" x14ac:dyDescent="0.25">
      <c r="A558" s="38" t="s">
        <v>982</v>
      </c>
      <c r="B558" s="38" t="s">
        <v>912</v>
      </c>
      <c r="C558" s="38" t="s">
        <v>931</v>
      </c>
      <c r="D558" s="38"/>
      <c r="E558" s="46" t="s">
        <v>572</v>
      </c>
      <c r="F558" s="45">
        <v>1941.63</v>
      </c>
      <c r="G558" s="45">
        <v>1941.63</v>
      </c>
      <c r="H558" s="175">
        <f t="shared" si="8"/>
        <v>100</v>
      </c>
    </row>
    <row r="559" spans="1:8" ht="60.75" customHeight="1" outlineLevel="7" x14ac:dyDescent="0.25">
      <c r="A559" s="38" t="s">
        <v>982</v>
      </c>
      <c r="B559" s="38" t="s">
        <v>912</v>
      </c>
      <c r="C559" s="38" t="s">
        <v>931</v>
      </c>
      <c r="D559" s="38" t="s">
        <v>37</v>
      </c>
      <c r="E559" s="46" t="s">
        <v>36</v>
      </c>
      <c r="F559" s="45">
        <v>137.6</v>
      </c>
      <c r="G559" s="45">
        <v>137.6</v>
      </c>
      <c r="H559" s="175">
        <f t="shared" si="8"/>
        <v>100</v>
      </c>
    </row>
    <row r="560" spans="1:8" ht="64.5" customHeight="1" outlineLevel="7" x14ac:dyDescent="0.25">
      <c r="A560" s="38" t="s">
        <v>982</v>
      </c>
      <c r="B560" s="38" t="s">
        <v>912</v>
      </c>
      <c r="C560" s="38" t="s">
        <v>931</v>
      </c>
      <c r="D560" s="38" t="s">
        <v>126</v>
      </c>
      <c r="E560" s="46" t="s">
        <v>125</v>
      </c>
      <c r="F560" s="45">
        <v>1804.03</v>
      </c>
      <c r="G560" s="45">
        <v>1804.03</v>
      </c>
      <c r="H560" s="175">
        <f t="shared" si="8"/>
        <v>100</v>
      </c>
    </row>
    <row r="561" spans="1:8" ht="15.6" outlineLevel="2" x14ac:dyDescent="0.25">
      <c r="A561" s="38" t="s">
        <v>982</v>
      </c>
      <c r="B561" s="38" t="s">
        <v>1031</v>
      </c>
      <c r="C561" s="38"/>
      <c r="D561" s="38"/>
      <c r="E561" s="46" t="s">
        <v>574</v>
      </c>
      <c r="F561" s="45">
        <v>8050.47</v>
      </c>
      <c r="G561" s="45">
        <v>8027.96</v>
      </c>
      <c r="H561" s="175">
        <f t="shared" si="8"/>
        <v>99.720388995921965</v>
      </c>
    </row>
    <row r="562" spans="1:8" ht="31.2" outlineLevel="3" x14ac:dyDescent="0.25">
      <c r="A562" s="38" t="s">
        <v>982</v>
      </c>
      <c r="B562" s="38" t="s">
        <v>1031</v>
      </c>
      <c r="C562" s="38" t="s">
        <v>992</v>
      </c>
      <c r="D562" s="38"/>
      <c r="E562" s="46" t="s">
        <v>463</v>
      </c>
      <c r="F562" s="45">
        <v>7927.9</v>
      </c>
      <c r="G562" s="45">
        <v>7905.4</v>
      </c>
      <c r="H562" s="175">
        <f t="shared" si="8"/>
        <v>99.716192182040643</v>
      </c>
    </row>
    <row r="563" spans="1:8" ht="15.6" outlineLevel="4" x14ac:dyDescent="0.25">
      <c r="A563" s="38" t="s">
        <v>982</v>
      </c>
      <c r="B563" s="38" t="s">
        <v>1031</v>
      </c>
      <c r="C563" s="38" t="s">
        <v>1032</v>
      </c>
      <c r="D563" s="38"/>
      <c r="E563" s="46" t="s">
        <v>576</v>
      </c>
      <c r="F563" s="45">
        <v>73.25</v>
      </c>
      <c r="G563" s="45">
        <v>60</v>
      </c>
      <c r="H563" s="175">
        <f t="shared" si="8"/>
        <v>81.911262798634809</v>
      </c>
    </row>
    <row r="564" spans="1:8" ht="30.75" customHeight="1" outlineLevel="5" x14ac:dyDescent="0.25">
      <c r="A564" s="38" t="s">
        <v>982</v>
      </c>
      <c r="B564" s="38" t="s">
        <v>1031</v>
      </c>
      <c r="C564" s="38" t="s">
        <v>1033</v>
      </c>
      <c r="D564" s="38"/>
      <c r="E564" s="46" t="s">
        <v>578</v>
      </c>
      <c r="F564" s="45">
        <v>60</v>
      </c>
      <c r="G564" s="45">
        <v>60</v>
      </c>
      <c r="H564" s="175">
        <f t="shared" si="8"/>
        <v>100</v>
      </c>
    </row>
    <row r="565" spans="1:8" ht="42.75" customHeight="1" outlineLevel="6" x14ac:dyDescent="0.25">
      <c r="A565" s="38" t="s">
        <v>982</v>
      </c>
      <c r="B565" s="38" t="s">
        <v>1031</v>
      </c>
      <c r="C565" s="38" t="s">
        <v>1034</v>
      </c>
      <c r="D565" s="38"/>
      <c r="E565" s="46" t="s">
        <v>580</v>
      </c>
      <c r="F565" s="45">
        <v>60</v>
      </c>
      <c r="G565" s="45">
        <v>60</v>
      </c>
      <c r="H565" s="175">
        <f t="shared" si="8"/>
        <v>100</v>
      </c>
    </row>
    <row r="566" spans="1:8" ht="31.2" outlineLevel="7" x14ac:dyDescent="0.25">
      <c r="A566" s="38" t="s">
        <v>982</v>
      </c>
      <c r="B566" s="38" t="s">
        <v>1031</v>
      </c>
      <c r="C566" s="38" t="s">
        <v>1034</v>
      </c>
      <c r="D566" s="38" t="s">
        <v>37</v>
      </c>
      <c r="E566" s="46" t="s">
        <v>36</v>
      </c>
      <c r="F566" s="45">
        <v>60</v>
      </c>
      <c r="G566" s="45">
        <v>60</v>
      </c>
      <c r="H566" s="175">
        <f t="shared" si="8"/>
        <v>100</v>
      </c>
    </row>
    <row r="567" spans="1:8" ht="59.25" customHeight="1" outlineLevel="5" x14ac:dyDescent="0.25">
      <c r="A567" s="38" t="s">
        <v>982</v>
      </c>
      <c r="B567" s="38" t="s">
        <v>1031</v>
      </c>
      <c r="C567" s="38" t="s">
        <v>1035</v>
      </c>
      <c r="D567" s="38"/>
      <c r="E567" s="46" t="s">
        <v>582</v>
      </c>
      <c r="F567" s="45">
        <v>13.25</v>
      </c>
      <c r="G567" s="45">
        <v>0</v>
      </c>
      <c r="H567" s="175">
        <f t="shared" si="8"/>
        <v>0</v>
      </c>
    </row>
    <row r="568" spans="1:8" ht="62.4" outlineLevel="6" x14ac:dyDescent="0.25">
      <c r="A568" s="38" t="s">
        <v>982</v>
      </c>
      <c r="B568" s="38" t="s">
        <v>1031</v>
      </c>
      <c r="C568" s="38" t="s">
        <v>1036</v>
      </c>
      <c r="D568" s="38"/>
      <c r="E568" s="46" t="s">
        <v>584</v>
      </c>
      <c r="F568" s="45">
        <v>13.25</v>
      </c>
      <c r="G568" s="45">
        <v>0</v>
      </c>
      <c r="H568" s="175">
        <f t="shared" si="8"/>
        <v>0</v>
      </c>
    </row>
    <row r="569" spans="1:8" ht="64.5" customHeight="1" outlineLevel="7" x14ac:dyDescent="0.25">
      <c r="A569" s="38" t="s">
        <v>982</v>
      </c>
      <c r="B569" s="38" t="s">
        <v>1031</v>
      </c>
      <c r="C569" s="38" t="s">
        <v>1036</v>
      </c>
      <c r="D569" s="38" t="s">
        <v>126</v>
      </c>
      <c r="E569" s="46" t="s">
        <v>125</v>
      </c>
      <c r="F569" s="45">
        <v>13.25</v>
      </c>
      <c r="G569" s="45">
        <v>0</v>
      </c>
      <c r="H569" s="175">
        <f t="shared" si="8"/>
        <v>0</v>
      </c>
    </row>
    <row r="570" spans="1:8" ht="55.5" customHeight="1" outlineLevel="4" x14ac:dyDescent="0.25">
      <c r="A570" s="38" t="s">
        <v>982</v>
      </c>
      <c r="B570" s="38" t="s">
        <v>1031</v>
      </c>
      <c r="C570" s="38" t="s">
        <v>1037</v>
      </c>
      <c r="D570" s="38"/>
      <c r="E570" s="46" t="s">
        <v>586</v>
      </c>
      <c r="F570" s="45">
        <v>7854.65</v>
      </c>
      <c r="G570" s="45">
        <v>7845.4</v>
      </c>
      <c r="H570" s="175">
        <f t="shared" si="8"/>
        <v>99.882235363765417</v>
      </c>
    </row>
    <row r="571" spans="1:8" ht="43.5" customHeight="1" outlineLevel="5" x14ac:dyDescent="0.25">
      <c r="A571" s="38" t="s">
        <v>982</v>
      </c>
      <c r="B571" s="38" t="s">
        <v>1031</v>
      </c>
      <c r="C571" s="38" t="s">
        <v>1038</v>
      </c>
      <c r="D571" s="38"/>
      <c r="E571" s="46" t="s">
        <v>588</v>
      </c>
      <c r="F571" s="45">
        <v>7675.81</v>
      </c>
      <c r="G571" s="45">
        <v>7666.56</v>
      </c>
      <c r="H571" s="175">
        <f t="shared" si="8"/>
        <v>99.879491545517681</v>
      </c>
    </row>
    <row r="572" spans="1:8" ht="15.6" outlineLevel="6" x14ac:dyDescent="0.25">
      <c r="A572" s="38" t="s">
        <v>982</v>
      </c>
      <c r="B572" s="38" t="s">
        <v>1031</v>
      </c>
      <c r="C572" s="38" t="s">
        <v>1039</v>
      </c>
      <c r="D572" s="38"/>
      <c r="E572" s="46" t="s">
        <v>34</v>
      </c>
      <c r="F572" s="45">
        <v>7659.06</v>
      </c>
      <c r="G572" s="45">
        <v>7649.81</v>
      </c>
      <c r="H572" s="175">
        <f t="shared" si="8"/>
        <v>99.87922799925839</v>
      </c>
    </row>
    <row r="573" spans="1:8" ht="100.5" customHeight="1" outlineLevel="7" x14ac:dyDescent="0.3">
      <c r="A573" s="38" t="s">
        <v>982</v>
      </c>
      <c r="B573" s="38" t="s">
        <v>1031</v>
      </c>
      <c r="C573" s="38" t="s">
        <v>1039</v>
      </c>
      <c r="D573" s="38" t="s">
        <v>24</v>
      </c>
      <c r="E573" s="44" t="s">
        <v>23</v>
      </c>
      <c r="F573" s="53">
        <v>6920.31</v>
      </c>
      <c r="G573" s="54">
        <v>6919.94</v>
      </c>
      <c r="H573" s="175">
        <f t="shared" si="8"/>
        <v>99.994653418705212</v>
      </c>
    </row>
    <row r="574" spans="1:8" ht="57" customHeight="1" outlineLevel="7" x14ac:dyDescent="0.3">
      <c r="A574" s="38" t="s">
        <v>982</v>
      </c>
      <c r="B574" s="38" t="s">
        <v>1031</v>
      </c>
      <c r="C574" s="38" t="s">
        <v>1039</v>
      </c>
      <c r="D574" s="38" t="s">
        <v>37</v>
      </c>
      <c r="E574" s="44" t="s">
        <v>36</v>
      </c>
      <c r="F574" s="55">
        <v>734.53</v>
      </c>
      <c r="G574" s="54">
        <v>725.65</v>
      </c>
      <c r="H574" s="175">
        <f t="shared" si="8"/>
        <v>98.791063673369365</v>
      </c>
    </row>
    <row r="575" spans="1:8" ht="21.75" customHeight="1" outlineLevel="7" x14ac:dyDescent="0.3">
      <c r="A575" s="38" t="s">
        <v>982</v>
      </c>
      <c r="B575" s="38" t="s">
        <v>1031</v>
      </c>
      <c r="C575" s="38" t="s">
        <v>1039</v>
      </c>
      <c r="D575" s="38" t="s">
        <v>42</v>
      </c>
      <c r="E575" s="44" t="s">
        <v>41</v>
      </c>
      <c r="F575" s="53">
        <v>4.22</v>
      </c>
      <c r="G575" s="54">
        <v>4.22</v>
      </c>
      <c r="H575" s="175">
        <f t="shared" si="8"/>
        <v>100</v>
      </c>
    </row>
    <row r="576" spans="1:8" ht="64.5" customHeight="1" outlineLevel="6" x14ac:dyDescent="0.25">
      <c r="A576" s="38" t="s">
        <v>982</v>
      </c>
      <c r="B576" s="38" t="s">
        <v>1031</v>
      </c>
      <c r="C576" s="38" t="s">
        <v>1040</v>
      </c>
      <c r="D576" s="38"/>
      <c r="E576" s="46" t="s">
        <v>591</v>
      </c>
      <c r="F576" s="45">
        <v>16.75</v>
      </c>
      <c r="G576" s="45">
        <v>16.75</v>
      </c>
      <c r="H576" s="175">
        <f t="shared" si="8"/>
        <v>100</v>
      </c>
    </row>
    <row r="577" spans="1:8" ht="70.5" customHeight="1" outlineLevel="7" x14ac:dyDescent="0.25">
      <c r="A577" s="38" t="s">
        <v>982</v>
      </c>
      <c r="B577" s="38" t="s">
        <v>1031</v>
      </c>
      <c r="C577" s="38" t="s">
        <v>1040</v>
      </c>
      <c r="D577" s="38" t="s">
        <v>37</v>
      </c>
      <c r="E577" s="44" t="s">
        <v>36</v>
      </c>
      <c r="F577" s="45">
        <v>16.75</v>
      </c>
      <c r="G577" s="45">
        <v>16.75</v>
      </c>
      <c r="H577" s="175">
        <f t="shared" si="8"/>
        <v>100</v>
      </c>
    </row>
    <row r="578" spans="1:8" ht="66" customHeight="1" outlineLevel="5" x14ac:dyDescent="0.25">
      <c r="A578" s="38" t="s">
        <v>982</v>
      </c>
      <c r="B578" s="38" t="s">
        <v>1031</v>
      </c>
      <c r="C578" s="38" t="s">
        <v>1041</v>
      </c>
      <c r="D578" s="38"/>
      <c r="E578" s="46" t="s">
        <v>593</v>
      </c>
      <c r="F578" s="45">
        <v>178.84</v>
      </c>
      <c r="G578" s="45">
        <v>178.84</v>
      </c>
      <c r="H578" s="175">
        <f t="shared" si="8"/>
        <v>100</v>
      </c>
    </row>
    <row r="579" spans="1:8" ht="75.75" customHeight="1" outlineLevel="6" x14ac:dyDescent="0.25">
      <c r="A579" s="38" t="s">
        <v>982</v>
      </c>
      <c r="B579" s="38" t="s">
        <v>1031</v>
      </c>
      <c r="C579" s="38" t="s">
        <v>1042</v>
      </c>
      <c r="D579" s="38"/>
      <c r="E579" s="46" t="s">
        <v>595</v>
      </c>
      <c r="F579" s="45">
        <v>178.84</v>
      </c>
      <c r="G579" s="45">
        <v>178.84</v>
      </c>
      <c r="H579" s="175">
        <f t="shared" si="8"/>
        <v>100</v>
      </c>
    </row>
    <row r="580" spans="1:8" ht="72" customHeight="1" outlineLevel="7" x14ac:dyDescent="0.25">
      <c r="A580" s="38" t="s">
        <v>982</v>
      </c>
      <c r="B580" s="38" t="s">
        <v>1031</v>
      </c>
      <c r="C580" s="38" t="s">
        <v>1042</v>
      </c>
      <c r="D580" s="38" t="s">
        <v>126</v>
      </c>
      <c r="E580" s="46" t="s">
        <v>125</v>
      </c>
      <c r="F580" s="45">
        <v>178.84</v>
      </c>
      <c r="G580" s="45">
        <v>178.84</v>
      </c>
      <c r="H580" s="175">
        <f t="shared" si="8"/>
        <v>100</v>
      </c>
    </row>
    <row r="581" spans="1:8" ht="66" customHeight="1" outlineLevel="3" x14ac:dyDescent="0.25">
      <c r="A581" s="38" t="s">
        <v>982</v>
      </c>
      <c r="B581" s="38" t="s">
        <v>1031</v>
      </c>
      <c r="C581" s="38" t="s">
        <v>733</v>
      </c>
      <c r="D581" s="38"/>
      <c r="E581" s="46" t="s">
        <v>19</v>
      </c>
      <c r="F581" s="45">
        <v>102.57</v>
      </c>
      <c r="G581" s="45">
        <v>102.57</v>
      </c>
      <c r="H581" s="175">
        <f t="shared" si="8"/>
        <v>100</v>
      </c>
    </row>
    <row r="582" spans="1:8" ht="46.5" customHeight="1" outlineLevel="4" x14ac:dyDescent="0.25">
      <c r="A582" s="38" t="s">
        <v>982</v>
      </c>
      <c r="B582" s="38" t="s">
        <v>1031</v>
      </c>
      <c r="C582" s="38" t="s">
        <v>736</v>
      </c>
      <c r="D582" s="38"/>
      <c r="E582" s="46" t="s">
        <v>27</v>
      </c>
      <c r="F582" s="45">
        <v>102.57</v>
      </c>
      <c r="G582" s="45">
        <v>102.57</v>
      </c>
      <c r="H582" s="175">
        <f t="shared" si="8"/>
        <v>100</v>
      </c>
    </row>
    <row r="583" spans="1:8" ht="108.75" customHeight="1" outlineLevel="7" x14ac:dyDescent="0.25">
      <c r="A583" s="38" t="s">
        <v>982</v>
      </c>
      <c r="B583" s="38" t="s">
        <v>1031</v>
      </c>
      <c r="C583" s="38" t="s">
        <v>736</v>
      </c>
      <c r="D583" s="38" t="s">
        <v>24</v>
      </c>
      <c r="E583" s="46" t="s">
        <v>23</v>
      </c>
      <c r="F583" s="45">
        <v>102.57</v>
      </c>
      <c r="G583" s="45">
        <v>102.57</v>
      </c>
      <c r="H583" s="175">
        <f t="shared" si="8"/>
        <v>100</v>
      </c>
    </row>
    <row r="584" spans="1:8" ht="47.25" customHeight="1" outlineLevel="3" x14ac:dyDescent="0.25">
      <c r="A584" s="38" t="s">
        <v>982</v>
      </c>
      <c r="B584" s="38" t="s">
        <v>1031</v>
      </c>
      <c r="C584" s="38" t="s">
        <v>751</v>
      </c>
      <c r="D584" s="38"/>
      <c r="E584" s="46" t="s">
        <v>81</v>
      </c>
      <c r="F584" s="45">
        <v>20</v>
      </c>
      <c r="G584" s="45">
        <v>20</v>
      </c>
      <c r="H584" s="175">
        <f t="shared" si="8"/>
        <v>100</v>
      </c>
    </row>
    <row r="585" spans="1:8" ht="42.75" customHeight="1" outlineLevel="4" x14ac:dyDescent="0.25">
      <c r="A585" s="38" t="s">
        <v>982</v>
      </c>
      <c r="B585" s="38" t="s">
        <v>1031</v>
      </c>
      <c r="C585" s="38" t="s">
        <v>1030</v>
      </c>
      <c r="D585" s="38"/>
      <c r="E585" s="46" t="s">
        <v>568</v>
      </c>
      <c r="F585" s="45">
        <v>20</v>
      </c>
      <c r="G585" s="45">
        <v>20</v>
      </c>
      <c r="H585" s="175">
        <f t="shared" si="8"/>
        <v>100</v>
      </c>
    </row>
    <row r="586" spans="1:8" ht="57.75" customHeight="1" outlineLevel="7" x14ac:dyDescent="0.25">
      <c r="A586" s="38" t="s">
        <v>982</v>
      </c>
      <c r="B586" s="38" t="s">
        <v>1031</v>
      </c>
      <c r="C586" s="38" t="s">
        <v>1030</v>
      </c>
      <c r="D586" s="38" t="s">
        <v>37</v>
      </c>
      <c r="E586" s="46" t="s">
        <v>36</v>
      </c>
      <c r="F586" s="45">
        <v>20</v>
      </c>
      <c r="G586" s="45">
        <v>20</v>
      </c>
      <c r="H586" s="175">
        <f t="shared" si="8"/>
        <v>100</v>
      </c>
    </row>
    <row r="587" spans="1:8" ht="22.5" customHeight="1" outlineLevel="7" x14ac:dyDescent="0.25">
      <c r="A587" s="38" t="s">
        <v>982</v>
      </c>
      <c r="B587" s="38" t="s">
        <v>932</v>
      </c>
      <c r="C587" s="38"/>
      <c r="D587" s="38"/>
      <c r="E587" s="44" t="s">
        <v>599</v>
      </c>
      <c r="F587" s="45">
        <f>F588</f>
        <v>25.19</v>
      </c>
      <c r="G587" s="45">
        <f>G588</f>
        <v>20.69</v>
      </c>
      <c r="H587" s="175">
        <f t="shared" si="8"/>
        <v>82.13576816196904</v>
      </c>
    </row>
    <row r="588" spans="1:8" ht="21.75" customHeight="1" outlineLevel="2" x14ac:dyDescent="0.25">
      <c r="A588" s="38" t="s">
        <v>982</v>
      </c>
      <c r="B588" s="38" t="s">
        <v>933</v>
      </c>
      <c r="C588" s="38"/>
      <c r="D588" s="38"/>
      <c r="E588" s="46" t="s">
        <v>601</v>
      </c>
      <c r="F588" s="45">
        <v>25.19</v>
      </c>
      <c r="G588" s="45">
        <v>20.69</v>
      </c>
      <c r="H588" s="175">
        <f t="shared" si="8"/>
        <v>82.13576816196904</v>
      </c>
    </row>
    <row r="589" spans="1:8" ht="34.5" customHeight="1" outlineLevel="3" x14ac:dyDescent="0.25">
      <c r="A589" s="38" t="s">
        <v>982</v>
      </c>
      <c r="B589" s="38" t="s">
        <v>933</v>
      </c>
      <c r="C589" s="38" t="s">
        <v>934</v>
      </c>
      <c r="D589" s="38"/>
      <c r="E589" s="46" t="s">
        <v>603</v>
      </c>
      <c r="F589" s="45">
        <v>25.19</v>
      </c>
      <c r="G589" s="45">
        <v>20.69</v>
      </c>
      <c r="H589" s="175">
        <f t="shared" si="8"/>
        <v>82.13576816196904</v>
      </c>
    </row>
    <row r="590" spans="1:8" ht="22.5" customHeight="1" outlineLevel="4" x14ac:dyDescent="0.25">
      <c r="A590" s="38" t="s">
        <v>982</v>
      </c>
      <c r="B590" s="38" t="s">
        <v>933</v>
      </c>
      <c r="C590" s="38" t="s">
        <v>945</v>
      </c>
      <c r="D590" s="38"/>
      <c r="E590" s="46" t="s">
        <v>622</v>
      </c>
      <c r="F590" s="45">
        <v>25.19</v>
      </c>
      <c r="G590" s="45">
        <v>20.69</v>
      </c>
      <c r="H590" s="175">
        <f t="shared" ref="H590:H653" si="9">(G590/F590)*100</f>
        <v>82.13576816196904</v>
      </c>
    </row>
    <row r="591" spans="1:8" ht="78" customHeight="1" outlineLevel="5" x14ac:dyDescent="0.25">
      <c r="A591" s="38" t="s">
        <v>982</v>
      </c>
      <c r="B591" s="38" t="s">
        <v>933</v>
      </c>
      <c r="C591" s="38" t="s">
        <v>946</v>
      </c>
      <c r="D591" s="38"/>
      <c r="E591" s="46" t="s">
        <v>624</v>
      </c>
      <c r="F591" s="45">
        <v>25.19</v>
      </c>
      <c r="G591" s="45">
        <v>20.69</v>
      </c>
      <c r="H591" s="175">
        <f t="shared" si="9"/>
        <v>82.13576816196904</v>
      </c>
    </row>
    <row r="592" spans="1:8" ht="71.25" customHeight="1" outlineLevel="6" x14ac:dyDescent="0.25">
      <c r="A592" s="38" t="s">
        <v>982</v>
      </c>
      <c r="B592" s="38" t="s">
        <v>933</v>
      </c>
      <c r="C592" s="38" t="s">
        <v>947</v>
      </c>
      <c r="D592" s="38"/>
      <c r="E592" s="46" t="s">
        <v>626</v>
      </c>
      <c r="F592" s="45">
        <v>25.19</v>
      </c>
      <c r="G592" s="45">
        <v>20.69</v>
      </c>
      <c r="H592" s="175">
        <f t="shared" si="9"/>
        <v>82.13576816196904</v>
      </c>
    </row>
    <row r="593" spans="1:8" ht="72.75" customHeight="1" outlineLevel="7" x14ac:dyDescent="0.25">
      <c r="A593" s="38" t="s">
        <v>982</v>
      </c>
      <c r="B593" s="38" t="s">
        <v>933</v>
      </c>
      <c r="C593" s="38" t="s">
        <v>947</v>
      </c>
      <c r="D593" s="38" t="s">
        <v>126</v>
      </c>
      <c r="E593" s="46" t="s">
        <v>125</v>
      </c>
      <c r="F593" s="45">
        <v>25.19</v>
      </c>
      <c r="G593" s="45">
        <v>20.69</v>
      </c>
      <c r="H593" s="175">
        <f t="shared" si="9"/>
        <v>82.13576816196904</v>
      </c>
    </row>
    <row r="594" spans="1:8" ht="15.6" outlineLevel="7" x14ac:dyDescent="0.25">
      <c r="A594" s="38" t="s">
        <v>982</v>
      </c>
      <c r="B594" s="38" t="s">
        <v>950</v>
      </c>
      <c r="C594" s="38"/>
      <c r="D594" s="38"/>
      <c r="E594" s="44" t="s">
        <v>632</v>
      </c>
      <c r="F594" s="45">
        <f>F595+F615</f>
        <v>20546.400000000001</v>
      </c>
      <c r="G594" s="45">
        <f>G595+G615</f>
        <v>16653.66</v>
      </c>
      <c r="H594" s="175">
        <f t="shared" si="9"/>
        <v>81.053907253825486</v>
      </c>
    </row>
    <row r="595" spans="1:8" ht="15.6" outlineLevel="2" x14ac:dyDescent="0.25">
      <c r="A595" s="38" t="s">
        <v>982</v>
      </c>
      <c r="B595" s="38" t="s">
        <v>953</v>
      </c>
      <c r="C595" s="38"/>
      <c r="D595" s="38"/>
      <c r="E595" s="46" t="s">
        <v>638</v>
      </c>
      <c r="F595" s="45">
        <v>17411.2</v>
      </c>
      <c r="G595" s="45">
        <v>15491.84</v>
      </c>
      <c r="H595" s="175">
        <f t="shared" si="9"/>
        <v>88.976291122955331</v>
      </c>
    </row>
    <row r="596" spans="1:8" ht="31.2" outlineLevel="3" x14ac:dyDescent="0.25">
      <c r="A596" s="38" t="s">
        <v>982</v>
      </c>
      <c r="B596" s="38" t="s">
        <v>953</v>
      </c>
      <c r="C596" s="38" t="s">
        <v>992</v>
      </c>
      <c r="D596" s="38"/>
      <c r="E596" s="46" t="s">
        <v>463</v>
      </c>
      <c r="F596" s="45">
        <v>17210.2</v>
      </c>
      <c r="G596" s="45">
        <v>15290.84</v>
      </c>
      <c r="H596" s="175">
        <f t="shared" si="9"/>
        <v>88.847543898385837</v>
      </c>
    </row>
    <row r="597" spans="1:8" ht="94.5" customHeight="1" outlineLevel="4" x14ac:dyDescent="0.25">
      <c r="A597" s="38" t="s">
        <v>982</v>
      </c>
      <c r="B597" s="38" t="s">
        <v>953</v>
      </c>
      <c r="C597" s="38" t="s">
        <v>1004</v>
      </c>
      <c r="D597" s="38"/>
      <c r="E597" s="46" t="s">
        <v>486</v>
      </c>
      <c r="F597" s="45">
        <v>9292.2000000000007</v>
      </c>
      <c r="G597" s="45">
        <v>7460.34</v>
      </c>
      <c r="H597" s="175">
        <f t="shared" si="9"/>
        <v>80.286046361464443</v>
      </c>
    </row>
    <row r="598" spans="1:8" ht="46.8" outlineLevel="5" x14ac:dyDescent="0.25">
      <c r="A598" s="38" t="s">
        <v>982</v>
      </c>
      <c r="B598" s="38" t="s">
        <v>953</v>
      </c>
      <c r="C598" s="38" t="s">
        <v>1012</v>
      </c>
      <c r="D598" s="38"/>
      <c r="E598" s="46" t="s">
        <v>476</v>
      </c>
      <c r="F598" s="45">
        <v>9292.2000000000007</v>
      </c>
      <c r="G598" s="45">
        <v>7460.34</v>
      </c>
      <c r="H598" s="175">
        <f t="shared" si="9"/>
        <v>80.286046361464443</v>
      </c>
    </row>
    <row r="599" spans="1:8" ht="62.25" customHeight="1" outlineLevel="6" x14ac:dyDescent="0.25">
      <c r="A599" s="38" t="s">
        <v>982</v>
      </c>
      <c r="B599" s="38" t="s">
        <v>953</v>
      </c>
      <c r="C599" s="38" t="s">
        <v>1013</v>
      </c>
      <c r="D599" s="38"/>
      <c r="E599" s="46" t="s">
        <v>478</v>
      </c>
      <c r="F599" s="45">
        <v>9292.2000000000007</v>
      </c>
      <c r="G599" s="45">
        <v>7460.34</v>
      </c>
      <c r="H599" s="175">
        <f t="shared" si="9"/>
        <v>80.286046361464443</v>
      </c>
    </row>
    <row r="600" spans="1:8" ht="60.75" customHeight="1" outlineLevel="7" x14ac:dyDescent="0.25">
      <c r="A600" s="38" t="s">
        <v>982</v>
      </c>
      <c r="B600" s="38" t="s">
        <v>953</v>
      </c>
      <c r="C600" s="38" t="s">
        <v>1013</v>
      </c>
      <c r="D600" s="38" t="s">
        <v>126</v>
      </c>
      <c r="E600" s="46" t="s">
        <v>125</v>
      </c>
      <c r="F600" s="45">
        <v>9292.2000000000007</v>
      </c>
      <c r="G600" s="45">
        <v>7460.34</v>
      </c>
      <c r="H600" s="175">
        <f t="shared" si="9"/>
        <v>80.286046361464443</v>
      </c>
    </row>
    <row r="601" spans="1:8" ht="61.5" customHeight="1" outlineLevel="4" x14ac:dyDescent="0.25">
      <c r="A601" s="38" t="s">
        <v>982</v>
      </c>
      <c r="B601" s="38" t="s">
        <v>953</v>
      </c>
      <c r="C601" s="38" t="s">
        <v>1037</v>
      </c>
      <c r="D601" s="38"/>
      <c r="E601" s="46" t="s">
        <v>586</v>
      </c>
      <c r="F601" s="45">
        <v>7918</v>
      </c>
      <c r="G601" s="45">
        <v>7830.5</v>
      </c>
      <c r="H601" s="175">
        <f t="shared" si="9"/>
        <v>98.894922960343521</v>
      </c>
    </row>
    <row r="602" spans="1:8" ht="77.25" customHeight="1" outlineLevel="5" x14ac:dyDescent="0.25">
      <c r="A602" s="38" t="s">
        <v>982</v>
      </c>
      <c r="B602" s="38" t="s">
        <v>953</v>
      </c>
      <c r="C602" s="38" t="s">
        <v>1043</v>
      </c>
      <c r="D602" s="38"/>
      <c r="E602" s="46" t="s">
        <v>476</v>
      </c>
      <c r="F602" s="45">
        <v>300</v>
      </c>
      <c r="G602" s="45">
        <v>212.5</v>
      </c>
      <c r="H602" s="175">
        <f t="shared" si="9"/>
        <v>70.833333333333343</v>
      </c>
    </row>
    <row r="603" spans="1:8" ht="60.75" customHeight="1" outlineLevel="6" x14ac:dyDescent="0.25">
      <c r="A603" s="38" t="s">
        <v>982</v>
      </c>
      <c r="B603" s="38" t="s">
        <v>953</v>
      </c>
      <c r="C603" s="38" t="s">
        <v>1044</v>
      </c>
      <c r="D603" s="38"/>
      <c r="E603" s="46" t="s">
        <v>478</v>
      </c>
      <c r="F603" s="45">
        <v>300</v>
      </c>
      <c r="G603" s="45">
        <v>212.5</v>
      </c>
      <c r="H603" s="175">
        <f t="shared" si="9"/>
        <v>70.833333333333343</v>
      </c>
    </row>
    <row r="604" spans="1:8" ht="60.75" customHeight="1" outlineLevel="7" x14ac:dyDescent="0.25">
      <c r="A604" s="38" t="s">
        <v>982</v>
      </c>
      <c r="B604" s="38" t="s">
        <v>953</v>
      </c>
      <c r="C604" s="38" t="s">
        <v>1044</v>
      </c>
      <c r="D604" s="38" t="s">
        <v>126</v>
      </c>
      <c r="E604" s="46" t="s">
        <v>125</v>
      </c>
      <c r="F604" s="45">
        <v>300</v>
      </c>
      <c r="G604" s="45">
        <v>212.5</v>
      </c>
      <c r="H604" s="175">
        <f t="shared" si="9"/>
        <v>70.833333333333343</v>
      </c>
    </row>
    <row r="605" spans="1:8" ht="143.25" customHeight="1" outlineLevel="5" x14ac:dyDescent="0.25">
      <c r="A605" s="38" t="s">
        <v>982</v>
      </c>
      <c r="B605" s="38" t="s">
        <v>953</v>
      </c>
      <c r="C605" s="38" t="s">
        <v>1045</v>
      </c>
      <c r="D605" s="38"/>
      <c r="E605" s="51" t="s">
        <v>640</v>
      </c>
      <c r="F605" s="45">
        <v>7608</v>
      </c>
      <c r="G605" s="45">
        <v>7608</v>
      </c>
      <c r="H605" s="175">
        <f t="shared" si="9"/>
        <v>100</v>
      </c>
    </row>
    <row r="606" spans="1:8" ht="116.25" customHeight="1" outlineLevel="6" x14ac:dyDescent="0.25">
      <c r="A606" s="38" t="s">
        <v>982</v>
      </c>
      <c r="B606" s="38" t="s">
        <v>953</v>
      </c>
      <c r="C606" s="38" t="s">
        <v>1046</v>
      </c>
      <c r="D606" s="38"/>
      <c r="E606" s="46" t="s">
        <v>642</v>
      </c>
      <c r="F606" s="45">
        <v>7608</v>
      </c>
      <c r="G606" s="45">
        <v>7608</v>
      </c>
      <c r="H606" s="175">
        <f t="shared" si="9"/>
        <v>100</v>
      </c>
    </row>
    <row r="607" spans="1:8" ht="31.2" outlineLevel="7" x14ac:dyDescent="0.25">
      <c r="A607" s="38" t="s">
        <v>982</v>
      </c>
      <c r="B607" s="38" t="s">
        <v>953</v>
      </c>
      <c r="C607" s="38" t="s">
        <v>1046</v>
      </c>
      <c r="D607" s="38" t="s">
        <v>571</v>
      </c>
      <c r="E607" s="46" t="s">
        <v>570</v>
      </c>
      <c r="F607" s="45">
        <v>2972.06</v>
      </c>
      <c r="G607" s="45">
        <v>2972.06</v>
      </c>
      <c r="H607" s="175">
        <f t="shared" si="9"/>
        <v>100</v>
      </c>
    </row>
    <row r="608" spans="1:8" ht="57" customHeight="1" outlineLevel="7" x14ac:dyDescent="0.25">
      <c r="A608" s="38" t="s">
        <v>982</v>
      </c>
      <c r="B608" s="38" t="s">
        <v>953</v>
      </c>
      <c r="C608" s="38" t="s">
        <v>1046</v>
      </c>
      <c r="D608" s="38" t="s">
        <v>126</v>
      </c>
      <c r="E608" s="46" t="s">
        <v>125</v>
      </c>
      <c r="F608" s="45">
        <v>4635.9399999999996</v>
      </c>
      <c r="G608" s="45">
        <v>4635.9399999999996</v>
      </c>
      <c r="H608" s="175">
        <f t="shared" si="9"/>
        <v>100</v>
      </c>
    </row>
    <row r="609" spans="1:8" ht="72.75" customHeight="1" outlineLevel="5" x14ac:dyDescent="0.25">
      <c r="A609" s="38" t="s">
        <v>982</v>
      </c>
      <c r="B609" s="38" t="s">
        <v>953</v>
      </c>
      <c r="C609" s="38" t="s">
        <v>1047</v>
      </c>
      <c r="D609" s="38"/>
      <c r="E609" s="46" t="s">
        <v>644</v>
      </c>
      <c r="F609" s="45">
        <v>10</v>
      </c>
      <c r="G609" s="45">
        <v>10</v>
      </c>
      <c r="H609" s="175">
        <f t="shared" si="9"/>
        <v>100</v>
      </c>
    </row>
    <row r="610" spans="1:8" ht="58.5" customHeight="1" outlineLevel="6" x14ac:dyDescent="0.25">
      <c r="A610" s="38" t="s">
        <v>982</v>
      </c>
      <c r="B610" s="38" t="s">
        <v>953</v>
      </c>
      <c r="C610" s="38" t="s">
        <v>1048</v>
      </c>
      <c r="D610" s="38"/>
      <c r="E610" s="46" t="s">
        <v>646</v>
      </c>
      <c r="F610" s="45">
        <v>10</v>
      </c>
      <c r="G610" s="45">
        <v>10</v>
      </c>
      <c r="H610" s="175">
        <f t="shared" si="9"/>
        <v>100</v>
      </c>
    </row>
    <row r="611" spans="1:8" ht="60.75" customHeight="1" outlineLevel="7" x14ac:dyDescent="0.25">
      <c r="A611" s="38" t="s">
        <v>982</v>
      </c>
      <c r="B611" s="38" t="s">
        <v>953</v>
      </c>
      <c r="C611" s="38" t="s">
        <v>1048</v>
      </c>
      <c r="D611" s="38" t="s">
        <v>126</v>
      </c>
      <c r="E611" s="46" t="s">
        <v>125</v>
      </c>
      <c r="F611" s="45">
        <v>10</v>
      </c>
      <c r="G611" s="45">
        <v>10</v>
      </c>
      <c r="H611" s="175">
        <f t="shared" si="9"/>
        <v>100</v>
      </c>
    </row>
    <row r="612" spans="1:8" ht="48.75" customHeight="1" outlineLevel="3" x14ac:dyDescent="0.25">
      <c r="A612" s="38" t="s">
        <v>982</v>
      </c>
      <c r="B612" s="38" t="s">
        <v>953</v>
      </c>
      <c r="C612" s="38" t="s">
        <v>751</v>
      </c>
      <c r="D612" s="38"/>
      <c r="E612" s="46" t="s">
        <v>81</v>
      </c>
      <c r="F612" s="45">
        <v>201</v>
      </c>
      <c r="G612" s="45">
        <v>201</v>
      </c>
      <c r="H612" s="175">
        <f t="shared" si="9"/>
        <v>100</v>
      </c>
    </row>
    <row r="613" spans="1:8" ht="77.25" customHeight="1" outlineLevel="4" x14ac:dyDescent="0.25">
      <c r="A613" s="38" t="s">
        <v>982</v>
      </c>
      <c r="B613" s="38" t="s">
        <v>953</v>
      </c>
      <c r="C613" s="38" t="s">
        <v>1049</v>
      </c>
      <c r="D613" s="38"/>
      <c r="E613" s="46" t="s">
        <v>658</v>
      </c>
      <c r="F613" s="45">
        <v>201</v>
      </c>
      <c r="G613" s="45">
        <v>201</v>
      </c>
      <c r="H613" s="175">
        <f t="shared" si="9"/>
        <v>100</v>
      </c>
    </row>
    <row r="614" spans="1:8" ht="31.2" outlineLevel="7" x14ac:dyDescent="0.25">
      <c r="A614" s="38" t="s">
        <v>982</v>
      </c>
      <c r="B614" s="38" t="s">
        <v>953</v>
      </c>
      <c r="C614" s="38" t="s">
        <v>1049</v>
      </c>
      <c r="D614" s="38" t="s">
        <v>37</v>
      </c>
      <c r="E614" s="46" t="s">
        <v>36</v>
      </c>
      <c r="F614" s="45">
        <v>201</v>
      </c>
      <c r="G614" s="45">
        <v>201</v>
      </c>
      <c r="H614" s="175">
        <f t="shared" si="9"/>
        <v>100</v>
      </c>
    </row>
    <row r="615" spans="1:8" ht="23.25" customHeight="1" outlineLevel="2" x14ac:dyDescent="0.25">
      <c r="A615" s="38" t="s">
        <v>982</v>
      </c>
      <c r="B615" s="38" t="s">
        <v>959</v>
      </c>
      <c r="C615" s="38"/>
      <c r="D615" s="38"/>
      <c r="E615" s="46" t="s">
        <v>660</v>
      </c>
      <c r="F615" s="45">
        <v>3135.2</v>
      </c>
      <c r="G615" s="45">
        <v>1161.82</v>
      </c>
      <c r="H615" s="175">
        <f t="shared" si="9"/>
        <v>37.057285021689204</v>
      </c>
    </row>
    <row r="616" spans="1:8" ht="42" customHeight="1" outlineLevel="3" x14ac:dyDescent="0.25">
      <c r="A616" s="38" t="s">
        <v>982</v>
      </c>
      <c r="B616" s="38" t="s">
        <v>959</v>
      </c>
      <c r="C616" s="38" t="s">
        <v>992</v>
      </c>
      <c r="D616" s="38"/>
      <c r="E616" s="46" t="s">
        <v>463</v>
      </c>
      <c r="F616" s="45">
        <v>3135.2</v>
      </c>
      <c r="G616" s="45">
        <v>1161.82</v>
      </c>
      <c r="H616" s="175">
        <f t="shared" si="9"/>
        <v>37.057285021689204</v>
      </c>
    </row>
    <row r="617" spans="1:8" ht="46.5" customHeight="1" outlineLevel="4" x14ac:dyDescent="0.25">
      <c r="A617" s="38" t="s">
        <v>982</v>
      </c>
      <c r="B617" s="38" t="s">
        <v>959</v>
      </c>
      <c r="C617" s="38" t="s">
        <v>993</v>
      </c>
      <c r="D617" s="38"/>
      <c r="E617" s="46" t="s">
        <v>465</v>
      </c>
      <c r="F617" s="45">
        <v>3135.2</v>
      </c>
      <c r="G617" s="45">
        <v>1161.82</v>
      </c>
      <c r="H617" s="175">
        <f t="shared" si="9"/>
        <v>37.057285021689204</v>
      </c>
    </row>
    <row r="618" spans="1:8" ht="46.8" outlineLevel="5" x14ac:dyDescent="0.25">
      <c r="A618" s="38" t="s">
        <v>982</v>
      </c>
      <c r="B618" s="38" t="s">
        <v>959</v>
      </c>
      <c r="C618" s="38" t="s">
        <v>999</v>
      </c>
      <c r="D618" s="38"/>
      <c r="E618" s="46" t="s">
        <v>476</v>
      </c>
      <c r="F618" s="45">
        <v>3135.2</v>
      </c>
      <c r="G618" s="45">
        <v>1161.82</v>
      </c>
      <c r="H618" s="175">
        <f t="shared" si="9"/>
        <v>37.057285021689204</v>
      </c>
    </row>
    <row r="619" spans="1:8" ht="59.25" customHeight="1" outlineLevel="6" x14ac:dyDescent="0.25">
      <c r="A619" s="38" t="s">
        <v>982</v>
      </c>
      <c r="B619" s="38" t="s">
        <v>959</v>
      </c>
      <c r="C619" s="38" t="s">
        <v>1000</v>
      </c>
      <c r="D619" s="38"/>
      <c r="E619" s="46" t="s">
        <v>478</v>
      </c>
      <c r="F619" s="45">
        <v>3135.2</v>
      </c>
      <c r="G619" s="45">
        <v>1161.82</v>
      </c>
      <c r="H619" s="175">
        <f t="shared" si="9"/>
        <v>37.057285021689204</v>
      </c>
    </row>
    <row r="620" spans="1:8" ht="45" customHeight="1" outlineLevel="7" x14ac:dyDescent="0.25">
      <c r="A620" s="38" t="s">
        <v>982</v>
      </c>
      <c r="B620" s="38" t="s">
        <v>959</v>
      </c>
      <c r="C620" s="38" t="s">
        <v>1000</v>
      </c>
      <c r="D620" s="38" t="s">
        <v>571</v>
      </c>
      <c r="E620" s="46" t="s">
        <v>570</v>
      </c>
      <c r="F620" s="45">
        <v>65.430000000000007</v>
      </c>
      <c r="G620" s="45">
        <v>27.06</v>
      </c>
      <c r="H620" s="175">
        <f t="shared" si="9"/>
        <v>41.35717560751948</v>
      </c>
    </row>
    <row r="621" spans="1:8" ht="54" customHeight="1" outlineLevel="7" x14ac:dyDescent="0.25">
      <c r="A621" s="38" t="s">
        <v>982</v>
      </c>
      <c r="B621" s="38" t="s">
        <v>959</v>
      </c>
      <c r="C621" s="38" t="s">
        <v>1000</v>
      </c>
      <c r="D621" s="38" t="s">
        <v>126</v>
      </c>
      <c r="E621" s="46" t="s">
        <v>125</v>
      </c>
      <c r="F621" s="45">
        <v>3069.78</v>
      </c>
      <c r="G621" s="45">
        <v>1134.77</v>
      </c>
      <c r="H621" s="175">
        <f t="shared" si="9"/>
        <v>36.965841200346603</v>
      </c>
    </row>
    <row r="622" spans="1:8" ht="27" customHeight="1" outlineLevel="7" x14ac:dyDescent="0.25">
      <c r="A622" s="38" t="s">
        <v>982</v>
      </c>
      <c r="B622" s="38" t="s">
        <v>961</v>
      </c>
      <c r="C622" s="38"/>
      <c r="D622" s="38"/>
      <c r="E622" s="44" t="s">
        <v>664</v>
      </c>
      <c r="F622" s="45">
        <f>F623+F629</f>
        <v>3180.34</v>
      </c>
      <c r="G622" s="45">
        <f>G623+G629</f>
        <v>3180.34</v>
      </c>
      <c r="H622" s="175">
        <f t="shared" si="9"/>
        <v>100</v>
      </c>
    </row>
    <row r="623" spans="1:8" ht="23.25" customHeight="1" outlineLevel="2" x14ac:dyDescent="0.25">
      <c r="A623" s="38" t="s">
        <v>982</v>
      </c>
      <c r="B623" s="38" t="s">
        <v>962</v>
      </c>
      <c r="C623" s="38"/>
      <c r="D623" s="38"/>
      <c r="E623" s="46" t="s">
        <v>666</v>
      </c>
      <c r="F623" s="45">
        <v>56.5</v>
      </c>
      <c r="G623" s="45">
        <v>56.5</v>
      </c>
      <c r="H623" s="175">
        <f t="shared" si="9"/>
        <v>100</v>
      </c>
    </row>
    <row r="624" spans="1:8" ht="62.25" customHeight="1" outlineLevel="3" x14ac:dyDescent="0.25">
      <c r="A624" s="38" t="s">
        <v>982</v>
      </c>
      <c r="B624" s="38" t="s">
        <v>962</v>
      </c>
      <c r="C624" s="38" t="s">
        <v>963</v>
      </c>
      <c r="D624" s="38"/>
      <c r="E624" s="46" t="s">
        <v>668</v>
      </c>
      <c r="F624" s="45">
        <v>56.5</v>
      </c>
      <c r="G624" s="45">
        <v>56.5</v>
      </c>
      <c r="H624" s="175">
        <f t="shared" si="9"/>
        <v>100</v>
      </c>
    </row>
    <row r="625" spans="1:8" ht="43.5" customHeight="1" outlineLevel="4" x14ac:dyDescent="0.25">
      <c r="A625" s="38" t="s">
        <v>982</v>
      </c>
      <c r="B625" s="38" t="s">
        <v>962</v>
      </c>
      <c r="C625" s="38" t="s">
        <v>964</v>
      </c>
      <c r="D625" s="38"/>
      <c r="E625" s="46" t="s">
        <v>670</v>
      </c>
      <c r="F625" s="45">
        <v>56.5</v>
      </c>
      <c r="G625" s="45">
        <v>56.5</v>
      </c>
      <c r="H625" s="175">
        <f t="shared" si="9"/>
        <v>100</v>
      </c>
    </row>
    <row r="626" spans="1:8" ht="78.75" customHeight="1" outlineLevel="5" x14ac:dyDescent="0.25">
      <c r="A626" s="38" t="s">
        <v>982</v>
      </c>
      <c r="B626" s="38" t="s">
        <v>962</v>
      </c>
      <c r="C626" s="38" t="s">
        <v>967</v>
      </c>
      <c r="D626" s="38"/>
      <c r="E626" s="46" t="s">
        <v>675</v>
      </c>
      <c r="F626" s="45">
        <v>56.5</v>
      </c>
      <c r="G626" s="45">
        <v>56.5</v>
      </c>
      <c r="H626" s="175">
        <f t="shared" si="9"/>
        <v>100</v>
      </c>
    </row>
    <row r="627" spans="1:8" ht="74.25" customHeight="1" outlineLevel="6" x14ac:dyDescent="0.25">
      <c r="A627" s="38" t="s">
        <v>982</v>
      </c>
      <c r="B627" s="38" t="s">
        <v>962</v>
      </c>
      <c r="C627" s="38" t="s">
        <v>968</v>
      </c>
      <c r="D627" s="38"/>
      <c r="E627" s="46" t="s">
        <v>677</v>
      </c>
      <c r="F627" s="45">
        <v>56.5</v>
      </c>
      <c r="G627" s="45">
        <v>56.5</v>
      </c>
      <c r="H627" s="175">
        <f t="shared" si="9"/>
        <v>100</v>
      </c>
    </row>
    <row r="628" spans="1:8" ht="61.5" customHeight="1" outlineLevel="7" x14ac:dyDescent="0.25">
      <c r="A628" s="38" t="s">
        <v>982</v>
      </c>
      <c r="B628" s="38" t="s">
        <v>962</v>
      </c>
      <c r="C628" s="38" t="s">
        <v>968</v>
      </c>
      <c r="D628" s="38" t="s">
        <v>126</v>
      </c>
      <c r="E628" s="46" t="s">
        <v>125</v>
      </c>
      <c r="F628" s="45">
        <v>56.5</v>
      </c>
      <c r="G628" s="45">
        <v>56.5</v>
      </c>
      <c r="H628" s="175">
        <f t="shared" si="9"/>
        <v>100</v>
      </c>
    </row>
    <row r="629" spans="1:8" ht="27.75" customHeight="1" outlineLevel="2" x14ac:dyDescent="0.25">
      <c r="A629" s="38" t="s">
        <v>982</v>
      </c>
      <c r="B629" s="38" t="s">
        <v>1050</v>
      </c>
      <c r="C629" s="38"/>
      <c r="D629" s="38"/>
      <c r="E629" s="46" t="s">
        <v>705</v>
      </c>
      <c r="F629" s="45">
        <v>3123.84</v>
      </c>
      <c r="G629" s="45">
        <v>3123.84</v>
      </c>
      <c r="H629" s="175">
        <f t="shared" si="9"/>
        <v>100</v>
      </c>
    </row>
    <row r="630" spans="1:8" ht="59.25" customHeight="1" outlineLevel="3" x14ac:dyDescent="0.25">
      <c r="A630" s="38" t="s">
        <v>982</v>
      </c>
      <c r="B630" s="38" t="s">
        <v>1050</v>
      </c>
      <c r="C630" s="38" t="s">
        <v>963</v>
      </c>
      <c r="D630" s="38"/>
      <c r="E630" s="46" t="s">
        <v>668</v>
      </c>
      <c r="F630" s="45">
        <v>3123.84</v>
      </c>
      <c r="G630" s="45">
        <v>3123.84</v>
      </c>
      <c r="H630" s="175">
        <f t="shared" si="9"/>
        <v>100</v>
      </c>
    </row>
    <row r="631" spans="1:8" ht="54.75" customHeight="1" outlineLevel="4" x14ac:dyDescent="0.25">
      <c r="A631" s="38" t="s">
        <v>982</v>
      </c>
      <c r="B631" s="38" t="s">
        <v>1050</v>
      </c>
      <c r="C631" s="38" t="s">
        <v>964</v>
      </c>
      <c r="D631" s="38"/>
      <c r="E631" s="46" t="s">
        <v>670</v>
      </c>
      <c r="F631" s="45">
        <v>3123.84</v>
      </c>
      <c r="G631" s="45">
        <v>3123.84</v>
      </c>
      <c r="H631" s="175">
        <f t="shared" si="9"/>
        <v>100</v>
      </c>
    </row>
    <row r="632" spans="1:8" ht="72.75" customHeight="1" outlineLevel="5" x14ac:dyDescent="0.25">
      <c r="A632" s="38" t="s">
        <v>982</v>
      </c>
      <c r="B632" s="38" t="s">
        <v>1050</v>
      </c>
      <c r="C632" s="38" t="s">
        <v>970</v>
      </c>
      <c r="D632" s="38"/>
      <c r="E632" s="46" t="s">
        <v>681</v>
      </c>
      <c r="F632" s="45">
        <v>3123.84</v>
      </c>
      <c r="G632" s="45">
        <v>3123.84</v>
      </c>
      <c r="H632" s="175">
        <f t="shared" si="9"/>
        <v>100</v>
      </c>
    </row>
    <row r="633" spans="1:8" ht="74.25" customHeight="1" outlineLevel="6" x14ac:dyDescent="0.25">
      <c r="A633" s="38" t="s">
        <v>982</v>
      </c>
      <c r="B633" s="38" t="s">
        <v>1050</v>
      </c>
      <c r="C633" s="38" t="s">
        <v>1051</v>
      </c>
      <c r="D633" s="38"/>
      <c r="E633" s="46" t="s">
        <v>707</v>
      </c>
      <c r="F633" s="45">
        <v>3123.84</v>
      </c>
      <c r="G633" s="45">
        <v>3123.84</v>
      </c>
      <c r="H633" s="175">
        <f t="shared" si="9"/>
        <v>100</v>
      </c>
    </row>
    <row r="634" spans="1:8" ht="66" customHeight="1" outlineLevel="7" x14ac:dyDescent="0.25">
      <c r="A634" s="38" t="s">
        <v>982</v>
      </c>
      <c r="B634" s="38" t="s">
        <v>1050</v>
      </c>
      <c r="C634" s="38" t="s">
        <v>1051</v>
      </c>
      <c r="D634" s="38" t="s">
        <v>126</v>
      </c>
      <c r="E634" s="46" t="s">
        <v>125</v>
      </c>
      <c r="F634" s="45">
        <v>3123.84</v>
      </c>
      <c r="G634" s="45">
        <v>3123.84</v>
      </c>
      <c r="H634" s="175">
        <f t="shared" si="9"/>
        <v>100</v>
      </c>
    </row>
    <row r="635" spans="1:8" ht="64.5" customHeight="1" outlineLevel="1" x14ac:dyDescent="0.25">
      <c r="A635" s="40" t="s">
        <v>1052</v>
      </c>
      <c r="B635" s="40"/>
      <c r="C635" s="40"/>
      <c r="D635" s="40"/>
      <c r="E635" s="41" t="s">
        <v>1053</v>
      </c>
      <c r="F635" s="43">
        <v>193266.72</v>
      </c>
      <c r="G635" s="43">
        <v>167912.16</v>
      </c>
      <c r="H635" s="174">
        <f t="shared" si="9"/>
        <v>86.881052257729635</v>
      </c>
    </row>
    <row r="636" spans="1:8" ht="34.5" customHeight="1" outlineLevel="1" x14ac:dyDescent="0.25">
      <c r="A636" s="38" t="s">
        <v>1052</v>
      </c>
      <c r="B636" s="56" t="s">
        <v>731</v>
      </c>
      <c r="C636" s="57"/>
      <c r="D636" s="57"/>
      <c r="E636" s="58" t="s">
        <v>13</v>
      </c>
      <c r="F636" s="50">
        <f>F637</f>
        <v>206.42</v>
      </c>
      <c r="G636" s="50">
        <f>G637</f>
        <v>206.42</v>
      </c>
      <c r="H636" s="175">
        <f t="shared" si="9"/>
        <v>100</v>
      </c>
    </row>
    <row r="637" spans="1:8" ht="30" customHeight="1" outlineLevel="2" x14ac:dyDescent="0.25">
      <c r="A637" s="38" t="s">
        <v>1052</v>
      </c>
      <c r="B637" s="38" t="s">
        <v>753</v>
      </c>
      <c r="C637" s="38"/>
      <c r="D637" s="38"/>
      <c r="E637" s="46" t="s">
        <v>94</v>
      </c>
      <c r="F637" s="45">
        <v>206.42</v>
      </c>
      <c r="G637" s="45">
        <v>206.42</v>
      </c>
      <c r="H637" s="175">
        <f t="shared" si="9"/>
        <v>100</v>
      </c>
    </row>
    <row r="638" spans="1:8" ht="38.25" customHeight="1" outlineLevel="3" x14ac:dyDescent="0.25">
      <c r="A638" s="38" t="s">
        <v>1052</v>
      </c>
      <c r="B638" s="38" t="s">
        <v>753</v>
      </c>
      <c r="C638" s="38" t="s">
        <v>751</v>
      </c>
      <c r="D638" s="38"/>
      <c r="E638" s="46" t="s">
        <v>81</v>
      </c>
      <c r="F638" s="45">
        <v>206.42</v>
      </c>
      <c r="G638" s="45">
        <v>206.42</v>
      </c>
      <c r="H638" s="175">
        <f t="shared" si="9"/>
        <v>100</v>
      </c>
    </row>
    <row r="639" spans="1:8" ht="59.25" customHeight="1" outlineLevel="4" x14ac:dyDescent="0.25">
      <c r="A639" s="38" t="s">
        <v>1052</v>
      </c>
      <c r="B639" s="38" t="s">
        <v>753</v>
      </c>
      <c r="C639" s="38" t="s">
        <v>802</v>
      </c>
      <c r="D639" s="38"/>
      <c r="E639" s="46" t="s">
        <v>195</v>
      </c>
      <c r="F639" s="45">
        <v>206.42</v>
      </c>
      <c r="G639" s="45">
        <v>206.42</v>
      </c>
      <c r="H639" s="175">
        <f t="shared" si="9"/>
        <v>100</v>
      </c>
    </row>
    <row r="640" spans="1:8" ht="24" customHeight="1" outlineLevel="7" x14ac:dyDescent="0.25">
      <c r="A640" s="38" t="s">
        <v>1052</v>
      </c>
      <c r="B640" s="38" t="s">
        <v>753</v>
      </c>
      <c r="C640" s="38" t="s">
        <v>802</v>
      </c>
      <c r="D640" s="38" t="s">
        <v>42</v>
      </c>
      <c r="E640" s="46" t="s">
        <v>41</v>
      </c>
      <c r="F640" s="45">
        <v>206.42</v>
      </c>
      <c r="G640" s="45">
        <v>206.42</v>
      </c>
      <c r="H640" s="175">
        <f t="shared" si="9"/>
        <v>100</v>
      </c>
    </row>
    <row r="641" spans="1:8" ht="47.25" customHeight="1" outlineLevel="7" x14ac:dyDescent="0.25">
      <c r="A641" s="38" t="s">
        <v>1052</v>
      </c>
      <c r="B641" s="38" t="s">
        <v>809</v>
      </c>
      <c r="C641" s="38"/>
      <c r="D641" s="38"/>
      <c r="E641" s="44" t="s">
        <v>209</v>
      </c>
      <c r="F641" s="45">
        <f>F642</f>
        <v>538.97</v>
      </c>
      <c r="G641" s="45">
        <f>G642</f>
        <v>538.15</v>
      </c>
      <c r="H641" s="175">
        <f t="shared" si="9"/>
        <v>99.847857951277433</v>
      </c>
    </row>
    <row r="642" spans="1:8" ht="46.8" outlineLevel="2" x14ac:dyDescent="0.25">
      <c r="A642" s="38" t="s">
        <v>1052</v>
      </c>
      <c r="B642" s="38" t="s">
        <v>810</v>
      </c>
      <c r="C642" s="38"/>
      <c r="D642" s="38"/>
      <c r="E642" s="46" t="s">
        <v>211</v>
      </c>
      <c r="F642" s="45">
        <v>538.97</v>
      </c>
      <c r="G642" s="45">
        <v>538.15</v>
      </c>
      <c r="H642" s="175">
        <f t="shared" si="9"/>
        <v>99.847857951277433</v>
      </c>
    </row>
    <row r="643" spans="1:8" ht="46.5" customHeight="1" outlineLevel="3" x14ac:dyDescent="0.25">
      <c r="A643" s="38" t="s">
        <v>1052</v>
      </c>
      <c r="B643" s="38" t="s">
        <v>810</v>
      </c>
      <c r="C643" s="38" t="s">
        <v>751</v>
      </c>
      <c r="D643" s="38"/>
      <c r="E643" s="46" t="s">
        <v>81</v>
      </c>
      <c r="F643" s="45">
        <v>538.97</v>
      </c>
      <c r="G643" s="45">
        <v>538.15</v>
      </c>
      <c r="H643" s="175">
        <f t="shared" si="9"/>
        <v>99.847857951277433</v>
      </c>
    </row>
    <row r="644" spans="1:8" ht="59.25" customHeight="1" outlineLevel="4" x14ac:dyDescent="0.25">
      <c r="A644" s="38" t="s">
        <v>1052</v>
      </c>
      <c r="B644" s="38" t="s">
        <v>810</v>
      </c>
      <c r="C644" s="38" t="s">
        <v>1054</v>
      </c>
      <c r="D644" s="38"/>
      <c r="E644" s="46" t="s">
        <v>260</v>
      </c>
      <c r="F644" s="45">
        <v>538.97</v>
      </c>
      <c r="G644" s="45">
        <v>538.15</v>
      </c>
      <c r="H644" s="175">
        <f t="shared" si="9"/>
        <v>99.847857951277433</v>
      </c>
    </row>
    <row r="645" spans="1:8" ht="57" customHeight="1" outlineLevel="7" x14ac:dyDescent="0.25">
      <c r="A645" s="38" t="s">
        <v>1052</v>
      </c>
      <c r="B645" s="38" t="s">
        <v>810</v>
      </c>
      <c r="C645" s="38" t="s">
        <v>1054</v>
      </c>
      <c r="D645" s="38" t="s">
        <v>37</v>
      </c>
      <c r="E645" s="46" t="s">
        <v>36</v>
      </c>
      <c r="F645" s="45">
        <v>538.97</v>
      </c>
      <c r="G645" s="45">
        <v>538.15</v>
      </c>
      <c r="H645" s="175">
        <f t="shared" si="9"/>
        <v>99.847857951277433</v>
      </c>
    </row>
    <row r="646" spans="1:8" ht="15.6" outlineLevel="7" x14ac:dyDescent="0.25">
      <c r="A646" s="38" t="s">
        <v>1052</v>
      </c>
      <c r="B646" s="38" t="s">
        <v>839</v>
      </c>
      <c r="C646" s="38"/>
      <c r="D646" s="38"/>
      <c r="E646" s="46" t="s">
        <v>273</v>
      </c>
      <c r="F646" s="45">
        <f>F647+F658+F664</f>
        <v>153747.35999999999</v>
      </c>
      <c r="G646" s="45">
        <f>G647+G658+G664</f>
        <v>153672.62999999998</v>
      </c>
      <c r="H646" s="175">
        <f t="shared" si="9"/>
        <v>99.951394287355569</v>
      </c>
    </row>
    <row r="647" spans="1:8" ht="15.6" outlineLevel="2" x14ac:dyDescent="0.25">
      <c r="A647" s="38" t="s">
        <v>1052</v>
      </c>
      <c r="B647" s="38" t="s">
        <v>1055</v>
      </c>
      <c r="C647" s="38"/>
      <c r="D647" s="38"/>
      <c r="E647" s="46" t="s">
        <v>275</v>
      </c>
      <c r="F647" s="45">
        <v>4214.55</v>
      </c>
      <c r="G647" s="45">
        <v>4148.8</v>
      </c>
      <c r="H647" s="175">
        <f t="shared" si="9"/>
        <v>98.439928343476765</v>
      </c>
    </row>
    <row r="648" spans="1:8" ht="46.8" outlineLevel="3" x14ac:dyDescent="0.25">
      <c r="A648" s="38" t="s">
        <v>1052</v>
      </c>
      <c r="B648" s="38" t="s">
        <v>1055</v>
      </c>
      <c r="C648" s="38" t="s">
        <v>847</v>
      </c>
      <c r="D648" s="38"/>
      <c r="E648" s="46" t="s">
        <v>278</v>
      </c>
      <c r="F648" s="45">
        <v>4129.2</v>
      </c>
      <c r="G648" s="45">
        <v>4063.45</v>
      </c>
      <c r="H648" s="175">
        <f t="shared" si="9"/>
        <v>98.407681875423819</v>
      </c>
    </row>
    <row r="649" spans="1:8" ht="54.75" customHeight="1" outlineLevel="4" x14ac:dyDescent="0.25">
      <c r="A649" s="38" t="s">
        <v>1052</v>
      </c>
      <c r="B649" s="38" t="s">
        <v>1055</v>
      </c>
      <c r="C649" s="38" t="s">
        <v>1056</v>
      </c>
      <c r="D649" s="38"/>
      <c r="E649" s="46" t="s">
        <v>280</v>
      </c>
      <c r="F649" s="45">
        <v>4129.2</v>
      </c>
      <c r="G649" s="45">
        <v>4063.45</v>
      </c>
      <c r="H649" s="175">
        <f t="shared" si="9"/>
        <v>98.407681875423819</v>
      </c>
    </row>
    <row r="650" spans="1:8" ht="72" customHeight="1" outlineLevel="5" x14ac:dyDescent="0.25">
      <c r="A650" s="38" t="s">
        <v>1052</v>
      </c>
      <c r="B650" s="38" t="s">
        <v>1055</v>
      </c>
      <c r="C650" s="38" t="s">
        <v>1057</v>
      </c>
      <c r="D650" s="38"/>
      <c r="E650" s="46" t="s">
        <v>282</v>
      </c>
      <c r="F650" s="45">
        <v>4129.2</v>
      </c>
      <c r="G650" s="45">
        <v>4063.45</v>
      </c>
      <c r="H650" s="175">
        <f t="shared" si="9"/>
        <v>98.407681875423819</v>
      </c>
    </row>
    <row r="651" spans="1:8" ht="15.6" outlineLevel="6" x14ac:dyDescent="0.25">
      <c r="A651" s="38" t="s">
        <v>1052</v>
      </c>
      <c r="B651" s="38" t="s">
        <v>1055</v>
      </c>
      <c r="C651" s="38" t="s">
        <v>1058</v>
      </c>
      <c r="D651" s="38"/>
      <c r="E651" s="46" t="s">
        <v>34</v>
      </c>
      <c r="F651" s="45">
        <v>4129.2</v>
      </c>
      <c r="G651" s="45">
        <v>4063.45</v>
      </c>
      <c r="H651" s="175">
        <f t="shared" si="9"/>
        <v>98.407681875423819</v>
      </c>
    </row>
    <row r="652" spans="1:8" ht="111.75" customHeight="1" outlineLevel="7" x14ac:dyDescent="0.25">
      <c r="A652" s="38" t="s">
        <v>1052</v>
      </c>
      <c r="B652" s="38" t="s">
        <v>1055</v>
      </c>
      <c r="C652" s="38" t="s">
        <v>1058</v>
      </c>
      <c r="D652" s="38" t="s">
        <v>24</v>
      </c>
      <c r="E652" s="46" t="s">
        <v>23</v>
      </c>
      <c r="F652" s="45">
        <v>3904.58</v>
      </c>
      <c r="G652" s="45">
        <v>3838.89</v>
      </c>
      <c r="H652" s="175">
        <f t="shared" si="9"/>
        <v>98.317616747511892</v>
      </c>
    </row>
    <row r="653" spans="1:8" ht="57" customHeight="1" outlineLevel="7" x14ac:dyDescent="0.25">
      <c r="A653" s="38" t="s">
        <v>1052</v>
      </c>
      <c r="B653" s="38" t="s">
        <v>1055</v>
      </c>
      <c r="C653" s="38" t="s">
        <v>1058</v>
      </c>
      <c r="D653" s="38" t="s">
        <v>37</v>
      </c>
      <c r="E653" s="46" t="s">
        <v>36</v>
      </c>
      <c r="F653" s="45">
        <v>71.62</v>
      </c>
      <c r="G653" s="45">
        <v>71.62</v>
      </c>
      <c r="H653" s="175">
        <f t="shared" si="9"/>
        <v>100</v>
      </c>
    </row>
    <row r="654" spans="1:8" ht="29.25" customHeight="1" outlineLevel="7" x14ac:dyDescent="0.25">
      <c r="A654" s="38" t="s">
        <v>1052</v>
      </c>
      <c r="B654" s="38" t="s">
        <v>1055</v>
      </c>
      <c r="C654" s="38" t="s">
        <v>1058</v>
      </c>
      <c r="D654" s="38" t="s">
        <v>42</v>
      </c>
      <c r="E654" s="46" t="s">
        <v>41</v>
      </c>
      <c r="F654" s="45">
        <v>153</v>
      </c>
      <c r="G654" s="45">
        <v>153</v>
      </c>
      <c r="H654" s="175">
        <f t="shared" ref="H654:H717" si="10">(G654/F654)*100</f>
        <v>100</v>
      </c>
    </row>
    <row r="655" spans="1:8" ht="65.25" customHeight="1" outlineLevel="3" x14ac:dyDescent="0.25">
      <c r="A655" s="38" t="s">
        <v>1052</v>
      </c>
      <c r="B655" s="38" t="s">
        <v>1055</v>
      </c>
      <c r="C655" s="38" t="s">
        <v>733</v>
      </c>
      <c r="D655" s="38"/>
      <c r="E655" s="46" t="s">
        <v>19</v>
      </c>
      <c r="F655" s="45">
        <v>85.35</v>
      </c>
      <c r="G655" s="45">
        <v>85.35</v>
      </c>
      <c r="H655" s="175">
        <f t="shared" si="10"/>
        <v>100</v>
      </c>
    </row>
    <row r="656" spans="1:8" ht="51" customHeight="1" outlineLevel="4" x14ac:dyDescent="0.25">
      <c r="A656" s="38" t="s">
        <v>1052</v>
      </c>
      <c r="B656" s="38" t="s">
        <v>1055</v>
      </c>
      <c r="C656" s="38" t="s">
        <v>736</v>
      </c>
      <c r="D656" s="38"/>
      <c r="E656" s="46" t="s">
        <v>27</v>
      </c>
      <c r="F656" s="45">
        <v>85.35</v>
      </c>
      <c r="G656" s="45">
        <v>85.35</v>
      </c>
      <c r="H656" s="175">
        <f t="shared" si="10"/>
        <v>100</v>
      </c>
    </row>
    <row r="657" spans="1:8" ht="101.25" customHeight="1" outlineLevel="7" x14ac:dyDescent="0.25">
      <c r="A657" s="38" t="s">
        <v>1052</v>
      </c>
      <c r="B657" s="38" t="s">
        <v>1055</v>
      </c>
      <c r="C657" s="38" t="s">
        <v>736</v>
      </c>
      <c r="D657" s="38" t="s">
        <v>24</v>
      </c>
      <c r="E657" s="46" t="s">
        <v>23</v>
      </c>
      <c r="F657" s="45">
        <v>85.35</v>
      </c>
      <c r="G657" s="45">
        <v>85.35</v>
      </c>
      <c r="H657" s="175">
        <f t="shared" si="10"/>
        <v>100</v>
      </c>
    </row>
    <row r="658" spans="1:8" ht="34.5" customHeight="1" outlineLevel="2" x14ac:dyDescent="0.25">
      <c r="A658" s="38" t="s">
        <v>1052</v>
      </c>
      <c r="B658" s="38" t="s">
        <v>846</v>
      </c>
      <c r="C658" s="38"/>
      <c r="D658" s="38"/>
      <c r="E658" s="46" t="s">
        <v>297</v>
      </c>
      <c r="F658" s="45">
        <v>400</v>
      </c>
      <c r="G658" s="45">
        <v>400</v>
      </c>
      <c r="H658" s="175">
        <f t="shared" si="10"/>
        <v>100</v>
      </c>
    </row>
    <row r="659" spans="1:8" ht="58.5" customHeight="1" outlineLevel="3" x14ac:dyDescent="0.25">
      <c r="A659" s="38" t="s">
        <v>1052</v>
      </c>
      <c r="B659" s="38" t="s">
        <v>846</v>
      </c>
      <c r="C659" s="38" t="s">
        <v>847</v>
      </c>
      <c r="D659" s="38"/>
      <c r="E659" s="46" t="s">
        <v>278</v>
      </c>
      <c r="F659" s="45">
        <v>400</v>
      </c>
      <c r="G659" s="45">
        <v>400</v>
      </c>
      <c r="H659" s="175">
        <f t="shared" si="10"/>
        <v>100</v>
      </c>
    </row>
    <row r="660" spans="1:8" ht="62.25" customHeight="1" outlineLevel="4" x14ac:dyDescent="0.25">
      <c r="A660" s="38" t="s">
        <v>1052</v>
      </c>
      <c r="B660" s="38" t="s">
        <v>846</v>
      </c>
      <c r="C660" s="38" t="s">
        <v>848</v>
      </c>
      <c r="D660" s="38"/>
      <c r="E660" s="46" t="s">
        <v>299</v>
      </c>
      <c r="F660" s="45">
        <v>400</v>
      </c>
      <c r="G660" s="45">
        <v>400</v>
      </c>
      <c r="H660" s="175">
        <f t="shared" si="10"/>
        <v>100</v>
      </c>
    </row>
    <row r="661" spans="1:8" ht="59.25" customHeight="1" outlineLevel="5" x14ac:dyDescent="0.25">
      <c r="A661" s="38" t="s">
        <v>1052</v>
      </c>
      <c r="B661" s="38" t="s">
        <v>846</v>
      </c>
      <c r="C661" s="38" t="s">
        <v>849</v>
      </c>
      <c r="D661" s="38"/>
      <c r="E661" s="46" t="s">
        <v>301</v>
      </c>
      <c r="F661" s="45">
        <v>400</v>
      </c>
      <c r="G661" s="45">
        <v>400</v>
      </c>
      <c r="H661" s="175">
        <f t="shared" si="10"/>
        <v>100</v>
      </c>
    </row>
    <row r="662" spans="1:8" ht="45" customHeight="1" outlineLevel="6" x14ac:dyDescent="0.25">
      <c r="A662" s="38" t="s">
        <v>1052</v>
      </c>
      <c r="B662" s="38" t="s">
        <v>846</v>
      </c>
      <c r="C662" s="38" t="s">
        <v>850</v>
      </c>
      <c r="D662" s="38"/>
      <c r="E662" s="46" t="s">
        <v>303</v>
      </c>
      <c r="F662" s="45">
        <v>400</v>
      </c>
      <c r="G662" s="45">
        <v>400</v>
      </c>
      <c r="H662" s="175">
        <f t="shared" si="10"/>
        <v>100</v>
      </c>
    </row>
    <row r="663" spans="1:8" ht="65.25" customHeight="1" outlineLevel="7" x14ac:dyDescent="0.25">
      <c r="A663" s="38" t="s">
        <v>1052</v>
      </c>
      <c r="B663" s="38" t="s">
        <v>846</v>
      </c>
      <c r="C663" s="38" t="s">
        <v>850</v>
      </c>
      <c r="D663" s="38" t="s">
        <v>37</v>
      </c>
      <c r="E663" s="46" t="s">
        <v>36</v>
      </c>
      <c r="F663" s="45">
        <v>400</v>
      </c>
      <c r="G663" s="45">
        <v>400</v>
      </c>
      <c r="H663" s="175">
        <f t="shared" si="10"/>
        <v>100</v>
      </c>
    </row>
    <row r="664" spans="1:8" ht="24" customHeight="1" outlineLevel="2" x14ac:dyDescent="0.25">
      <c r="A664" s="38" t="s">
        <v>1052</v>
      </c>
      <c r="B664" s="38" t="s">
        <v>855</v>
      </c>
      <c r="C664" s="38"/>
      <c r="D664" s="38"/>
      <c r="E664" s="46" t="s">
        <v>313</v>
      </c>
      <c r="F664" s="45">
        <v>149132.81</v>
      </c>
      <c r="G664" s="45">
        <v>149123.82999999999</v>
      </c>
      <c r="H664" s="175">
        <f t="shared" si="10"/>
        <v>99.993978521560749</v>
      </c>
    </row>
    <row r="665" spans="1:8" ht="62.25" customHeight="1" outlineLevel="3" x14ac:dyDescent="0.25">
      <c r="A665" s="38" t="s">
        <v>1052</v>
      </c>
      <c r="B665" s="38" t="s">
        <v>855</v>
      </c>
      <c r="C665" s="38" t="s">
        <v>847</v>
      </c>
      <c r="D665" s="38"/>
      <c r="E665" s="46" t="s">
        <v>278</v>
      </c>
      <c r="F665" s="45">
        <v>149132.81</v>
      </c>
      <c r="G665" s="45">
        <v>149123.82999999999</v>
      </c>
      <c r="H665" s="175">
        <f t="shared" si="10"/>
        <v>99.993978521560749</v>
      </c>
    </row>
    <row r="666" spans="1:8" ht="66.75" customHeight="1" outlineLevel="4" x14ac:dyDescent="0.25">
      <c r="A666" s="38" t="s">
        <v>1052</v>
      </c>
      <c r="B666" s="38" t="s">
        <v>855</v>
      </c>
      <c r="C666" s="38" t="s">
        <v>848</v>
      </c>
      <c r="D666" s="38"/>
      <c r="E666" s="46" t="s">
        <v>299</v>
      </c>
      <c r="F666" s="45">
        <v>149132.81</v>
      </c>
      <c r="G666" s="45">
        <v>149123.82999999999</v>
      </c>
      <c r="H666" s="175">
        <f t="shared" si="10"/>
        <v>99.993978521560749</v>
      </c>
    </row>
    <row r="667" spans="1:8" ht="64.5" customHeight="1" outlineLevel="5" x14ac:dyDescent="0.25">
      <c r="A667" s="38" t="s">
        <v>1052</v>
      </c>
      <c r="B667" s="38" t="s">
        <v>855</v>
      </c>
      <c r="C667" s="38" t="s">
        <v>1059</v>
      </c>
      <c r="D667" s="38"/>
      <c r="E667" s="46" t="s">
        <v>316</v>
      </c>
      <c r="F667" s="45">
        <v>149132.81</v>
      </c>
      <c r="G667" s="45">
        <v>149123.82999999999</v>
      </c>
      <c r="H667" s="175">
        <f t="shared" si="10"/>
        <v>99.993978521560749</v>
      </c>
    </row>
    <row r="668" spans="1:8" ht="49.5" customHeight="1" outlineLevel="6" x14ac:dyDescent="0.25">
      <c r="A668" s="38" t="s">
        <v>1052</v>
      </c>
      <c r="B668" s="38" t="s">
        <v>855</v>
      </c>
      <c r="C668" s="38" t="s">
        <v>1060</v>
      </c>
      <c r="D668" s="38"/>
      <c r="E668" s="46" t="s">
        <v>318</v>
      </c>
      <c r="F668" s="45">
        <v>3331.59</v>
      </c>
      <c r="G668" s="45">
        <v>3327.55</v>
      </c>
      <c r="H668" s="175">
        <f t="shared" si="10"/>
        <v>99.878736579230946</v>
      </c>
    </row>
    <row r="669" spans="1:8" ht="61.5" customHeight="1" outlineLevel="7" x14ac:dyDescent="0.25">
      <c r="A669" s="38" t="s">
        <v>1052</v>
      </c>
      <c r="B669" s="38" t="s">
        <v>855</v>
      </c>
      <c r="C669" s="38" t="s">
        <v>1060</v>
      </c>
      <c r="D669" s="38" t="s">
        <v>37</v>
      </c>
      <c r="E669" s="46" t="s">
        <v>36</v>
      </c>
      <c r="F669" s="45">
        <v>3331.59</v>
      </c>
      <c r="G669" s="45">
        <v>3327.55</v>
      </c>
      <c r="H669" s="175">
        <f t="shared" si="10"/>
        <v>99.878736579230946</v>
      </c>
    </row>
    <row r="670" spans="1:8" ht="33.75" customHeight="1" outlineLevel="6" x14ac:dyDescent="0.25">
      <c r="A670" s="38" t="s">
        <v>1052</v>
      </c>
      <c r="B670" s="38" t="s">
        <v>855</v>
      </c>
      <c r="C670" s="38" t="s">
        <v>1061</v>
      </c>
      <c r="D670" s="38"/>
      <c r="E670" s="46" t="s">
        <v>320</v>
      </c>
      <c r="F670" s="45">
        <v>38000</v>
      </c>
      <c r="G670" s="45">
        <v>37995.07</v>
      </c>
      <c r="H670" s="175">
        <f t="shared" si="10"/>
        <v>99.987026315789478</v>
      </c>
    </row>
    <row r="671" spans="1:8" ht="63" customHeight="1" outlineLevel="7" x14ac:dyDescent="0.25">
      <c r="A671" s="38" t="s">
        <v>1052</v>
      </c>
      <c r="B671" s="38" t="s">
        <v>855</v>
      </c>
      <c r="C671" s="38" t="s">
        <v>1061</v>
      </c>
      <c r="D671" s="38" t="s">
        <v>37</v>
      </c>
      <c r="E671" s="46" t="s">
        <v>36</v>
      </c>
      <c r="F671" s="45">
        <v>38000</v>
      </c>
      <c r="G671" s="45">
        <v>37995.07</v>
      </c>
      <c r="H671" s="175">
        <f t="shared" si="10"/>
        <v>99.987026315789478</v>
      </c>
    </row>
    <row r="672" spans="1:8" ht="47.25" customHeight="1" outlineLevel="6" x14ac:dyDescent="0.25">
      <c r="A672" s="38" t="s">
        <v>1052</v>
      </c>
      <c r="B672" s="38" t="s">
        <v>855</v>
      </c>
      <c r="C672" s="38" t="s">
        <v>1062</v>
      </c>
      <c r="D672" s="38"/>
      <c r="E672" s="46" t="s">
        <v>322</v>
      </c>
      <c r="F672" s="45">
        <v>1844.46</v>
      </c>
      <c r="G672" s="45">
        <v>1844.46</v>
      </c>
      <c r="H672" s="175">
        <f t="shared" si="10"/>
        <v>100</v>
      </c>
    </row>
    <row r="673" spans="1:8" ht="31.2" outlineLevel="7" x14ac:dyDescent="0.25">
      <c r="A673" s="38" t="s">
        <v>1052</v>
      </c>
      <c r="B673" s="38" t="s">
        <v>855</v>
      </c>
      <c r="C673" s="38" t="s">
        <v>1062</v>
      </c>
      <c r="D673" s="38" t="s">
        <v>37</v>
      </c>
      <c r="E673" s="46" t="s">
        <v>36</v>
      </c>
      <c r="F673" s="45">
        <v>1844.46</v>
      </c>
      <c r="G673" s="45">
        <v>1844.46</v>
      </c>
      <c r="H673" s="175">
        <f t="shared" si="10"/>
        <v>100</v>
      </c>
    </row>
    <row r="674" spans="1:8" ht="96.75" customHeight="1" outlineLevel="6" x14ac:dyDescent="0.25">
      <c r="A674" s="38" t="s">
        <v>1052</v>
      </c>
      <c r="B674" s="38" t="s">
        <v>855</v>
      </c>
      <c r="C674" s="38" t="s">
        <v>1063</v>
      </c>
      <c r="D674" s="38"/>
      <c r="E674" s="46" t="s">
        <v>324</v>
      </c>
      <c r="F674" s="45">
        <v>105956.76</v>
      </c>
      <c r="G674" s="45">
        <v>105956.76</v>
      </c>
      <c r="H674" s="175">
        <f t="shared" si="10"/>
        <v>100</v>
      </c>
    </row>
    <row r="675" spans="1:8" ht="59.25" customHeight="1" outlineLevel="7" x14ac:dyDescent="0.25">
      <c r="A675" s="38" t="s">
        <v>1052</v>
      </c>
      <c r="B675" s="38" t="s">
        <v>855</v>
      </c>
      <c r="C675" s="38" t="s">
        <v>1063</v>
      </c>
      <c r="D675" s="38" t="s">
        <v>37</v>
      </c>
      <c r="E675" s="46" t="s">
        <v>36</v>
      </c>
      <c r="F675" s="45">
        <v>105956.76</v>
      </c>
      <c r="G675" s="45">
        <v>105956.76</v>
      </c>
      <c r="H675" s="175">
        <f t="shared" si="10"/>
        <v>100</v>
      </c>
    </row>
    <row r="676" spans="1:8" ht="15.6" outlineLevel="7" x14ac:dyDescent="0.25">
      <c r="A676" s="38" t="s">
        <v>1052</v>
      </c>
      <c r="B676" s="38" t="s">
        <v>871</v>
      </c>
      <c r="C676" s="38"/>
      <c r="D676" s="38"/>
      <c r="E676" s="44" t="s">
        <v>357</v>
      </c>
      <c r="F676" s="45">
        <f>F677+F683</f>
        <v>38773.97</v>
      </c>
      <c r="G676" s="45">
        <f>G677+G683</f>
        <v>13494.96</v>
      </c>
      <c r="H676" s="175">
        <f t="shared" si="10"/>
        <v>34.8041740373761</v>
      </c>
    </row>
    <row r="677" spans="1:8" ht="15.6" outlineLevel="2" x14ac:dyDescent="0.25">
      <c r="A677" s="38" t="s">
        <v>1052</v>
      </c>
      <c r="B677" s="38" t="s">
        <v>872</v>
      </c>
      <c r="C677" s="38"/>
      <c r="D677" s="38"/>
      <c r="E677" s="46" t="s">
        <v>359</v>
      </c>
      <c r="F677" s="45">
        <v>129.5</v>
      </c>
      <c r="G677" s="45">
        <v>129.33000000000001</v>
      </c>
      <c r="H677" s="175">
        <f t="shared" si="10"/>
        <v>99.868725868725889</v>
      </c>
    </row>
    <row r="678" spans="1:8" ht="77.25" customHeight="1" outlineLevel="3" x14ac:dyDescent="0.25">
      <c r="A678" s="38" t="s">
        <v>1052</v>
      </c>
      <c r="B678" s="38" t="s">
        <v>872</v>
      </c>
      <c r="C678" s="38" t="s">
        <v>758</v>
      </c>
      <c r="D678" s="38"/>
      <c r="E678" s="46" t="s">
        <v>105</v>
      </c>
      <c r="F678" s="45">
        <v>129.5</v>
      </c>
      <c r="G678" s="45">
        <v>129.33000000000001</v>
      </c>
      <c r="H678" s="175">
        <f t="shared" si="10"/>
        <v>99.868725868725889</v>
      </c>
    </row>
    <row r="679" spans="1:8" ht="45" customHeight="1" outlineLevel="4" x14ac:dyDescent="0.25">
      <c r="A679" s="38" t="s">
        <v>1052</v>
      </c>
      <c r="B679" s="38" t="s">
        <v>872</v>
      </c>
      <c r="C679" s="38" t="s">
        <v>759</v>
      </c>
      <c r="D679" s="38"/>
      <c r="E679" s="46" t="s">
        <v>107</v>
      </c>
      <c r="F679" s="45">
        <v>129.5</v>
      </c>
      <c r="G679" s="45">
        <v>129.33000000000001</v>
      </c>
      <c r="H679" s="175">
        <f t="shared" si="10"/>
        <v>99.868725868725889</v>
      </c>
    </row>
    <row r="680" spans="1:8" ht="47.25" customHeight="1" outlineLevel="5" x14ac:dyDescent="0.25">
      <c r="A680" s="38" t="s">
        <v>1052</v>
      </c>
      <c r="B680" s="38" t="s">
        <v>872</v>
      </c>
      <c r="C680" s="38" t="s">
        <v>763</v>
      </c>
      <c r="D680" s="38"/>
      <c r="E680" s="46" t="s">
        <v>115</v>
      </c>
      <c r="F680" s="45">
        <v>129.5</v>
      </c>
      <c r="G680" s="45">
        <v>129.33000000000001</v>
      </c>
      <c r="H680" s="175">
        <f t="shared" si="10"/>
        <v>99.868725868725889</v>
      </c>
    </row>
    <row r="681" spans="1:8" ht="55.5" customHeight="1" outlineLevel="6" x14ac:dyDescent="0.25">
      <c r="A681" s="38" t="s">
        <v>1052</v>
      </c>
      <c r="B681" s="38" t="s">
        <v>872</v>
      </c>
      <c r="C681" s="38" t="s">
        <v>1064</v>
      </c>
      <c r="D681" s="38"/>
      <c r="E681" s="46" t="s">
        <v>361</v>
      </c>
      <c r="F681" s="45">
        <v>129.5</v>
      </c>
      <c r="G681" s="45">
        <v>129.33000000000001</v>
      </c>
      <c r="H681" s="175">
        <f t="shared" si="10"/>
        <v>99.868725868725889</v>
      </c>
    </row>
    <row r="682" spans="1:8" ht="63" customHeight="1" outlineLevel="7" x14ac:dyDescent="0.25">
      <c r="A682" s="38" t="s">
        <v>1052</v>
      </c>
      <c r="B682" s="38" t="s">
        <v>872</v>
      </c>
      <c r="C682" s="38" t="s">
        <v>1064</v>
      </c>
      <c r="D682" s="38" t="s">
        <v>37</v>
      </c>
      <c r="E682" s="46" t="s">
        <v>36</v>
      </c>
      <c r="F682" s="45">
        <v>129.5</v>
      </c>
      <c r="G682" s="45">
        <v>129.33000000000001</v>
      </c>
      <c r="H682" s="175">
        <f t="shared" si="10"/>
        <v>99.868725868725889</v>
      </c>
    </row>
    <row r="683" spans="1:8" ht="27" customHeight="1" outlineLevel="2" x14ac:dyDescent="0.25">
      <c r="A683" s="38" t="s">
        <v>1052</v>
      </c>
      <c r="B683" s="38" t="s">
        <v>882</v>
      </c>
      <c r="C683" s="38"/>
      <c r="D683" s="38"/>
      <c r="E683" s="46" t="s">
        <v>383</v>
      </c>
      <c r="F683" s="45">
        <v>38644.47</v>
      </c>
      <c r="G683" s="45">
        <v>13365.63</v>
      </c>
      <c r="H683" s="175">
        <f t="shared" si="10"/>
        <v>34.586138715319422</v>
      </c>
    </row>
    <row r="684" spans="1:8" ht="61.5" customHeight="1" outlineLevel="3" x14ac:dyDescent="0.25">
      <c r="A684" s="38" t="s">
        <v>1052</v>
      </c>
      <c r="B684" s="38" t="s">
        <v>882</v>
      </c>
      <c r="C684" s="38" t="s">
        <v>847</v>
      </c>
      <c r="D684" s="38"/>
      <c r="E684" s="46" t="s">
        <v>278</v>
      </c>
      <c r="F684" s="45">
        <v>38644.47</v>
      </c>
      <c r="G684" s="45">
        <v>13365.63</v>
      </c>
      <c r="H684" s="175">
        <f t="shared" si="10"/>
        <v>34.586138715319422</v>
      </c>
    </row>
    <row r="685" spans="1:8" ht="59.25" customHeight="1" outlineLevel="4" x14ac:dyDescent="0.25">
      <c r="A685" s="38" t="s">
        <v>1052</v>
      </c>
      <c r="B685" s="38" t="s">
        <v>882</v>
      </c>
      <c r="C685" s="38" t="s">
        <v>848</v>
      </c>
      <c r="D685" s="38"/>
      <c r="E685" s="46" t="s">
        <v>299</v>
      </c>
      <c r="F685" s="45">
        <v>38644.47</v>
      </c>
      <c r="G685" s="45">
        <v>13365.63</v>
      </c>
      <c r="H685" s="175">
        <f t="shared" si="10"/>
        <v>34.586138715319422</v>
      </c>
    </row>
    <row r="686" spans="1:8" ht="47.25" customHeight="1" outlineLevel="5" x14ac:dyDescent="0.25">
      <c r="A686" s="38" t="s">
        <v>1052</v>
      </c>
      <c r="B686" s="38" t="s">
        <v>882</v>
      </c>
      <c r="C686" s="38" t="s">
        <v>883</v>
      </c>
      <c r="D686" s="38"/>
      <c r="E686" s="46" t="s">
        <v>385</v>
      </c>
      <c r="F686" s="45">
        <v>38644.47</v>
      </c>
      <c r="G686" s="45">
        <v>13365.63</v>
      </c>
      <c r="H686" s="175">
        <f t="shared" si="10"/>
        <v>34.586138715319422</v>
      </c>
    </row>
    <row r="687" spans="1:8" ht="44.25" customHeight="1" outlineLevel="6" x14ac:dyDescent="0.25">
      <c r="A687" s="38" t="s">
        <v>1052</v>
      </c>
      <c r="B687" s="38" t="s">
        <v>882</v>
      </c>
      <c r="C687" s="38" t="s">
        <v>1065</v>
      </c>
      <c r="D687" s="38"/>
      <c r="E687" s="46" t="s">
        <v>387</v>
      </c>
      <c r="F687" s="45">
        <v>1287.99</v>
      </c>
      <c r="G687" s="45">
        <v>1287.99</v>
      </c>
      <c r="H687" s="175">
        <f t="shared" si="10"/>
        <v>100</v>
      </c>
    </row>
    <row r="688" spans="1:8" ht="60.75" customHeight="1" outlineLevel="7" x14ac:dyDescent="0.25">
      <c r="A688" s="38" t="s">
        <v>1052</v>
      </c>
      <c r="B688" s="38" t="s">
        <v>882</v>
      </c>
      <c r="C688" s="38" t="s">
        <v>1065</v>
      </c>
      <c r="D688" s="38" t="s">
        <v>37</v>
      </c>
      <c r="E688" s="46" t="s">
        <v>36</v>
      </c>
      <c r="F688" s="45">
        <v>1287.99</v>
      </c>
      <c r="G688" s="45">
        <v>1287.99</v>
      </c>
      <c r="H688" s="175">
        <f t="shared" si="10"/>
        <v>100</v>
      </c>
    </row>
    <row r="689" spans="1:8" ht="48.75" customHeight="1" outlineLevel="6" x14ac:dyDescent="0.25">
      <c r="A689" s="38" t="s">
        <v>1052</v>
      </c>
      <c r="B689" s="38" t="s">
        <v>882</v>
      </c>
      <c r="C689" s="38" t="s">
        <v>1066</v>
      </c>
      <c r="D689" s="38"/>
      <c r="E689" s="46" t="s">
        <v>389</v>
      </c>
      <c r="F689" s="45">
        <v>176.3</v>
      </c>
      <c r="G689" s="45">
        <v>176.3</v>
      </c>
      <c r="H689" s="175">
        <f t="shared" si="10"/>
        <v>100</v>
      </c>
    </row>
    <row r="690" spans="1:8" ht="63" customHeight="1" outlineLevel="7" x14ac:dyDescent="0.25">
      <c r="A690" s="38" t="s">
        <v>1052</v>
      </c>
      <c r="B690" s="38" t="s">
        <v>882</v>
      </c>
      <c r="C690" s="38" t="s">
        <v>1066</v>
      </c>
      <c r="D690" s="38" t="s">
        <v>37</v>
      </c>
      <c r="E690" s="46" t="s">
        <v>36</v>
      </c>
      <c r="F690" s="45">
        <v>176.3</v>
      </c>
      <c r="G690" s="45">
        <v>176.3</v>
      </c>
      <c r="H690" s="175">
        <f t="shared" si="10"/>
        <v>100</v>
      </c>
    </row>
    <row r="691" spans="1:8" ht="42.75" customHeight="1" outlineLevel="6" x14ac:dyDescent="0.25">
      <c r="A691" s="38" t="s">
        <v>1052</v>
      </c>
      <c r="B691" s="38" t="s">
        <v>882</v>
      </c>
      <c r="C691" s="38" t="s">
        <v>1067</v>
      </c>
      <c r="D691" s="38"/>
      <c r="E691" s="46" t="s">
        <v>391</v>
      </c>
      <c r="F691" s="45">
        <v>50</v>
      </c>
      <c r="G691" s="45">
        <v>50</v>
      </c>
      <c r="H691" s="175">
        <f t="shared" si="10"/>
        <v>100</v>
      </c>
    </row>
    <row r="692" spans="1:8" ht="58.5" customHeight="1" outlineLevel="7" x14ac:dyDescent="0.25">
      <c r="A692" s="38" t="s">
        <v>1052</v>
      </c>
      <c r="B692" s="38" t="s">
        <v>882</v>
      </c>
      <c r="C692" s="38" t="s">
        <v>1067</v>
      </c>
      <c r="D692" s="38" t="s">
        <v>376</v>
      </c>
      <c r="E692" s="46" t="s">
        <v>375</v>
      </c>
      <c r="F692" s="45">
        <v>50</v>
      </c>
      <c r="G692" s="45">
        <v>50</v>
      </c>
      <c r="H692" s="175">
        <f t="shared" si="10"/>
        <v>100</v>
      </c>
    </row>
    <row r="693" spans="1:8" ht="40.5" customHeight="1" outlineLevel="6" x14ac:dyDescent="0.25">
      <c r="A693" s="38" t="s">
        <v>1052</v>
      </c>
      <c r="B693" s="38" t="s">
        <v>882</v>
      </c>
      <c r="C693" s="38" t="s">
        <v>1068</v>
      </c>
      <c r="D693" s="38"/>
      <c r="E693" s="46" t="s">
        <v>389</v>
      </c>
      <c r="F693" s="45">
        <v>6637.19</v>
      </c>
      <c r="G693" s="45">
        <v>6522.14</v>
      </c>
      <c r="H693" s="175">
        <f t="shared" si="10"/>
        <v>98.266585708711077</v>
      </c>
    </row>
    <row r="694" spans="1:8" ht="61.5" customHeight="1" outlineLevel="7" x14ac:dyDescent="0.25">
      <c r="A694" s="38" t="s">
        <v>1052</v>
      </c>
      <c r="B694" s="38" t="s">
        <v>882</v>
      </c>
      <c r="C694" s="38" t="s">
        <v>1068</v>
      </c>
      <c r="D694" s="38" t="s">
        <v>37</v>
      </c>
      <c r="E694" s="46" t="s">
        <v>36</v>
      </c>
      <c r="F694" s="45">
        <v>6637.19</v>
      </c>
      <c r="G694" s="45">
        <v>6522.14</v>
      </c>
      <c r="H694" s="175">
        <f t="shared" si="10"/>
        <v>98.266585708711077</v>
      </c>
    </row>
    <row r="695" spans="1:8" ht="75" customHeight="1" outlineLevel="6" x14ac:dyDescent="0.25">
      <c r="A695" s="38" t="s">
        <v>1052</v>
      </c>
      <c r="B695" s="38" t="s">
        <v>882</v>
      </c>
      <c r="C695" s="38" t="s">
        <v>1069</v>
      </c>
      <c r="D695" s="38"/>
      <c r="E695" s="46" t="s">
        <v>394</v>
      </c>
      <c r="F695" s="45">
        <v>30492.99</v>
      </c>
      <c r="G695" s="45">
        <v>5329.2</v>
      </c>
      <c r="H695" s="175">
        <f t="shared" si="10"/>
        <v>17.476803685043677</v>
      </c>
    </row>
    <row r="696" spans="1:8" ht="52.5" customHeight="1" outlineLevel="7" x14ac:dyDescent="0.25">
      <c r="A696" s="38" t="s">
        <v>1052</v>
      </c>
      <c r="B696" s="38" t="s">
        <v>882</v>
      </c>
      <c r="C696" s="38" t="s">
        <v>1069</v>
      </c>
      <c r="D696" s="38" t="s">
        <v>376</v>
      </c>
      <c r="E696" s="46" t="s">
        <v>375</v>
      </c>
      <c r="F696" s="45">
        <v>30492.99</v>
      </c>
      <c r="G696" s="45">
        <v>5329.2</v>
      </c>
      <c r="H696" s="175">
        <f t="shared" si="10"/>
        <v>17.476803685043677</v>
      </c>
    </row>
    <row r="697" spans="1:8" ht="50.25" customHeight="1" x14ac:dyDescent="0.25">
      <c r="A697" s="40" t="s">
        <v>1070</v>
      </c>
      <c r="B697" s="40"/>
      <c r="C697" s="40"/>
      <c r="D697" s="40"/>
      <c r="E697" s="41" t="s">
        <v>1071</v>
      </c>
      <c r="F697" s="43">
        <v>1630.4</v>
      </c>
      <c r="G697" s="43">
        <v>1621.7</v>
      </c>
      <c r="H697" s="174">
        <f t="shared" si="10"/>
        <v>99.466388616290473</v>
      </c>
    </row>
    <row r="698" spans="1:8" ht="33.75" customHeight="1" outlineLevel="1" x14ac:dyDescent="0.25">
      <c r="A698" s="38" t="s">
        <v>1070</v>
      </c>
      <c r="B698" s="38" t="s">
        <v>731</v>
      </c>
      <c r="C698" s="38"/>
      <c r="D698" s="38"/>
      <c r="E698" s="46" t="s">
        <v>13</v>
      </c>
      <c r="F698" s="45">
        <v>1630.4</v>
      </c>
      <c r="G698" s="45">
        <v>1621.7</v>
      </c>
      <c r="H698" s="175">
        <f t="shared" si="10"/>
        <v>99.466388616290473</v>
      </c>
    </row>
    <row r="699" spans="1:8" ht="62.25" customHeight="1" outlineLevel="2" x14ac:dyDescent="0.25">
      <c r="A699" s="38" t="s">
        <v>1070</v>
      </c>
      <c r="B699" s="38" t="s">
        <v>1072</v>
      </c>
      <c r="C699" s="38"/>
      <c r="D699" s="38"/>
      <c r="E699" s="46" t="s">
        <v>66</v>
      </c>
      <c r="F699" s="45">
        <v>1630.4</v>
      </c>
      <c r="G699" s="45">
        <v>1621.7</v>
      </c>
      <c r="H699" s="175">
        <f t="shared" si="10"/>
        <v>99.466388616290473</v>
      </c>
    </row>
    <row r="700" spans="1:8" ht="61.5" customHeight="1" outlineLevel="3" x14ac:dyDescent="0.25">
      <c r="A700" s="38" t="s">
        <v>1070</v>
      </c>
      <c r="B700" s="38" t="s">
        <v>1072</v>
      </c>
      <c r="C700" s="38" t="s">
        <v>733</v>
      </c>
      <c r="D700" s="38"/>
      <c r="E700" s="46" t="s">
        <v>19</v>
      </c>
      <c r="F700" s="45">
        <v>1630.4</v>
      </c>
      <c r="G700" s="45">
        <v>1621.7</v>
      </c>
      <c r="H700" s="175">
        <f t="shared" si="10"/>
        <v>99.466388616290473</v>
      </c>
    </row>
    <row r="701" spans="1:8" ht="46.5" customHeight="1" outlineLevel="4" x14ac:dyDescent="0.25">
      <c r="A701" s="38" t="s">
        <v>1070</v>
      </c>
      <c r="B701" s="38" t="s">
        <v>1072</v>
      </c>
      <c r="C701" s="38" t="s">
        <v>1073</v>
      </c>
      <c r="D701" s="38"/>
      <c r="E701" s="46" t="s">
        <v>76</v>
      </c>
      <c r="F701" s="45">
        <v>1024.19</v>
      </c>
      <c r="G701" s="45">
        <v>1024.1500000000001</v>
      </c>
      <c r="H701" s="175">
        <f t="shared" si="10"/>
        <v>99.996094474658022</v>
      </c>
    </row>
    <row r="702" spans="1:8" ht="100.5" customHeight="1" outlineLevel="7" x14ac:dyDescent="0.25">
      <c r="A702" s="38" t="s">
        <v>1070</v>
      </c>
      <c r="B702" s="38" t="s">
        <v>1072</v>
      </c>
      <c r="C702" s="38" t="s">
        <v>1073</v>
      </c>
      <c r="D702" s="38" t="s">
        <v>24</v>
      </c>
      <c r="E702" s="46" t="s">
        <v>23</v>
      </c>
      <c r="F702" s="45">
        <v>1024.19</v>
      </c>
      <c r="G702" s="45">
        <v>1024.1500000000001</v>
      </c>
      <c r="H702" s="175">
        <f t="shared" si="10"/>
        <v>99.996094474658022</v>
      </c>
    </row>
    <row r="703" spans="1:8" ht="15.6" outlineLevel="4" x14ac:dyDescent="0.25">
      <c r="A703" s="38" t="s">
        <v>1070</v>
      </c>
      <c r="B703" s="38" t="s">
        <v>1072</v>
      </c>
      <c r="C703" s="38" t="s">
        <v>738</v>
      </c>
      <c r="D703" s="38"/>
      <c r="E703" s="46" t="s">
        <v>34</v>
      </c>
      <c r="F703" s="45">
        <v>606.21</v>
      </c>
      <c r="G703" s="45">
        <v>597.54999999999995</v>
      </c>
      <c r="H703" s="175">
        <f t="shared" si="10"/>
        <v>98.571452137048198</v>
      </c>
    </row>
    <row r="704" spans="1:8" ht="109.5" customHeight="1" outlineLevel="7" x14ac:dyDescent="0.25">
      <c r="A704" s="38" t="s">
        <v>1070</v>
      </c>
      <c r="B704" s="38" t="s">
        <v>1072</v>
      </c>
      <c r="C704" s="38" t="s">
        <v>738</v>
      </c>
      <c r="D704" s="38" t="s">
        <v>24</v>
      </c>
      <c r="E704" s="46" t="s">
        <v>23</v>
      </c>
      <c r="F704" s="45">
        <v>518.79999999999995</v>
      </c>
      <c r="G704" s="45">
        <v>512.76</v>
      </c>
      <c r="H704" s="175">
        <f t="shared" si="10"/>
        <v>98.835774865073262</v>
      </c>
    </row>
    <row r="705" spans="1:8" ht="55.5" customHeight="1" outlineLevel="7" x14ac:dyDescent="0.25">
      <c r="A705" s="38" t="s">
        <v>1070</v>
      </c>
      <c r="B705" s="38" t="s">
        <v>1072</v>
      </c>
      <c r="C705" s="38" t="s">
        <v>738</v>
      </c>
      <c r="D705" s="38" t="s">
        <v>37</v>
      </c>
      <c r="E705" s="46" t="s">
        <v>36</v>
      </c>
      <c r="F705" s="45">
        <v>87.41</v>
      </c>
      <c r="G705" s="45">
        <v>84.79</v>
      </c>
      <c r="H705" s="175">
        <f t="shared" si="10"/>
        <v>97.002631277885826</v>
      </c>
    </row>
    <row r="706" spans="1:8" ht="30.75" customHeight="1" x14ac:dyDescent="0.25">
      <c r="A706" s="40" t="s">
        <v>1074</v>
      </c>
      <c r="B706" s="40"/>
      <c r="C706" s="40"/>
      <c r="D706" s="40"/>
      <c r="E706" s="41" t="s">
        <v>1075</v>
      </c>
      <c r="F706" s="43">
        <v>1653.4</v>
      </c>
      <c r="G706" s="43">
        <v>1604.96</v>
      </c>
      <c r="H706" s="174">
        <f t="shared" si="10"/>
        <v>97.070279424216764</v>
      </c>
    </row>
    <row r="707" spans="1:8" ht="30.75" customHeight="1" x14ac:dyDescent="0.25">
      <c r="A707" s="38" t="s">
        <v>1074</v>
      </c>
      <c r="B707" s="38" t="s">
        <v>731</v>
      </c>
      <c r="C707" s="38"/>
      <c r="D707" s="38"/>
      <c r="E707" s="46" t="s">
        <v>13</v>
      </c>
      <c r="F707" s="45">
        <f>F708+F715</f>
        <v>1653.4</v>
      </c>
      <c r="G707" s="45">
        <f>G708+G715</f>
        <v>1604.96</v>
      </c>
      <c r="H707" s="175">
        <f t="shared" si="10"/>
        <v>97.070279424216764</v>
      </c>
    </row>
    <row r="708" spans="1:8" ht="72.75" customHeight="1" outlineLevel="2" x14ac:dyDescent="0.25">
      <c r="A708" s="38" t="s">
        <v>1074</v>
      </c>
      <c r="B708" s="38" t="s">
        <v>1076</v>
      </c>
      <c r="C708" s="38"/>
      <c r="D708" s="38"/>
      <c r="E708" s="46" t="s">
        <v>29</v>
      </c>
      <c r="F708" s="45">
        <v>1353.4</v>
      </c>
      <c r="G708" s="45">
        <v>1304.96</v>
      </c>
      <c r="H708" s="175">
        <f t="shared" si="10"/>
        <v>96.42086596719372</v>
      </c>
    </row>
    <row r="709" spans="1:8" ht="57" customHeight="1" outlineLevel="3" x14ac:dyDescent="0.25">
      <c r="A709" s="38" t="s">
        <v>1074</v>
      </c>
      <c r="B709" s="38" t="s">
        <v>1076</v>
      </c>
      <c r="C709" s="38" t="s">
        <v>733</v>
      </c>
      <c r="D709" s="38"/>
      <c r="E709" s="46" t="s">
        <v>19</v>
      </c>
      <c r="F709" s="45">
        <v>1353.4</v>
      </c>
      <c r="G709" s="45">
        <v>1304.96</v>
      </c>
      <c r="H709" s="175">
        <f t="shared" si="10"/>
        <v>96.42086596719372</v>
      </c>
    </row>
    <row r="710" spans="1:8" ht="27.75" customHeight="1" outlineLevel="4" x14ac:dyDescent="0.25">
      <c r="A710" s="38" t="s">
        <v>1074</v>
      </c>
      <c r="B710" s="38" t="s">
        <v>1076</v>
      </c>
      <c r="C710" s="38" t="s">
        <v>1077</v>
      </c>
      <c r="D710" s="38"/>
      <c r="E710" s="46" t="s">
        <v>32</v>
      </c>
      <c r="F710" s="45">
        <v>40</v>
      </c>
      <c r="G710" s="45">
        <v>28.06</v>
      </c>
      <c r="H710" s="175">
        <f t="shared" si="10"/>
        <v>70.150000000000006</v>
      </c>
    </row>
    <row r="711" spans="1:8" ht="113.25" customHeight="1" outlineLevel="7" x14ac:dyDescent="0.25">
      <c r="A711" s="38" t="s">
        <v>1074</v>
      </c>
      <c r="B711" s="38" t="s">
        <v>1076</v>
      </c>
      <c r="C711" s="38" t="s">
        <v>1077</v>
      </c>
      <c r="D711" s="38" t="s">
        <v>24</v>
      </c>
      <c r="E711" s="46" t="s">
        <v>23</v>
      </c>
      <c r="F711" s="45">
        <v>40</v>
      </c>
      <c r="G711" s="45">
        <v>28.06</v>
      </c>
      <c r="H711" s="175">
        <f t="shared" si="10"/>
        <v>70.150000000000006</v>
      </c>
    </row>
    <row r="712" spans="1:8" ht="15.6" outlineLevel="4" x14ac:dyDescent="0.25">
      <c r="A712" s="38" t="s">
        <v>1074</v>
      </c>
      <c r="B712" s="38" t="s">
        <v>1076</v>
      </c>
      <c r="C712" s="38" t="s">
        <v>738</v>
      </c>
      <c r="D712" s="38"/>
      <c r="E712" s="46" t="s">
        <v>34</v>
      </c>
      <c r="F712" s="45">
        <v>1313.4</v>
      </c>
      <c r="G712" s="45">
        <v>1276.9000000000001</v>
      </c>
      <c r="H712" s="175">
        <f t="shared" si="10"/>
        <v>97.220953251104007</v>
      </c>
    </row>
    <row r="713" spans="1:8" ht="117.75" customHeight="1" outlineLevel="7" x14ac:dyDescent="0.25">
      <c r="A713" s="38" t="s">
        <v>1074</v>
      </c>
      <c r="B713" s="38" t="s">
        <v>1076</v>
      </c>
      <c r="C713" s="38" t="s">
        <v>738</v>
      </c>
      <c r="D713" s="38" t="s">
        <v>24</v>
      </c>
      <c r="E713" s="46" t="s">
        <v>23</v>
      </c>
      <c r="F713" s="45">
        <v>1088.4000000000001</v>
      </c>
      <c r="G713" s="45">
        <v>1075.9000000000001</v>
      </c>
      <c r="H713" s="175">
        <f t="shared" si="10"/>
        <v>98.851525174568181</v>
      </c>
    </row>
    <row r="714" spans="1:8" ht="62.25" customHeight="1" outlineLevel="7" x14ac:dyDescent="0.25">
      <c r="A714" s="38" t="s">
        <v>1074</v>
      </c>
      <c r="B714" s="38" t="s">
        <v>1076</v>
      </c>
      <c r="C714" s="38" t="s">
        <v>738</v>
      </c>
      <c r="D714" s="38" t="s">
        <v>37</v>
      </c>
      <c r="E714" s="46" t="s">
        <v>36</v>
      </c>
      <c r="F714" s="45">
        <v>225</v>
      </c>
      <c r="G714" s="45">
        <v>201</v>
      </c>
      <c r="H714" s="175">
        <f t="shared" si="10"/>
        <v>89.333333333333329</v>
      </c>
    </row>
    <row r="715" spans="1:8" ht="33" customHeight="1" outlineLevel="2" x14ac:dyDescent="0.25">
      <c r="A715" s="38" t="s">
        <v>1074</v>
      </c>
      <c r="B715" s="38" t="s">
        <v>753</v>
      </c>
      <c r="C715" s="38"/>
      <c r="D715" s="38"/>
      <c r="E715" s="46" t="s">
        <v>94</v>
      </c>
      <c r="F715" s="45">
        <v>300</v>
      </c>
      <c r="G715" s="45">
        <v>300</v>
      </c>
      <c r="H715" s="175">
        <f t="shared" si="10"/>
        <v>100</v>
      </c>
    </row>
    <row r="716" spans="1:8" ht="45" customHeight="1" outlineLevel="3" x14ac:dyDescent="0.25">
      <c r="A716" s="38" t="s">
        <v>1074</v>
      </c>
      <c r="B716" s="38" t="s">
        <v>753</v>
      </c>
      <c r="C716" s="38" t="s">
        <v>751</v>
      </c>
      <c r="D716" s="38"/>
      <c r="E716" s="46" t="s">
        <v>81</v>
      </c>
      <c r="F716" s="45">
        <v>300</v>
      </c>
      <c r="G716" s="45">
        <v>300</v>
      </c>
      <c r="H716" s="175">
        <f t="shared" si="10"/>
        <v>100</v>
      </c>
    </row>
    <row r="717" spans="1:8" ht="25.5" customHeight="1" outlineLevel="4" x14ac:dyDescent="0.25">
      <c r="A717" s="38" t="s">
        <v>1074</v>
      </c>
      <c r="B717" s="38" t="s">
        <v>753</v>
      </c>
      <c r="C717" s="38" t="s">
        <v>801</v>
      </c>
      <c r="D717" s="38"/>
      <c r="E717" s="46" t="s">
        <v>193</v>
      </c>
      <c r="F717" s="45">
        <v>300</v>
      </c>
      <c r="G717" s="45">
        <v>300</v>
      </c>
      <c r="H717" s="175">
        <f t="shared" si="10"/>
        <v>100</v>
      </c>
    </row>
    <row r="718" spans="1:8" ht="60.75" customHeight="1" outlineLevel="7" x14ac:dyDescent="0.25">
      <c r="A718" s="38" t="s">
        <v>1074</v>
      </c>
      <c r="B718" s="38" t="s">
        <v>753</v>
      </c>
      <c r="C718" s="38" t="s">
        <v>801</v>
      </c>
      <c r="D718" s="38" t="s">
        <v>37</v>
      </c>
      <c r="E718" s="46" t="s">
        <v>36</v>
      </c>
      <c r="F718" s="45">
        <v>300</v>
      </c>
      <c r="G718" s="45">
        <v>300</v>
      </c>
      <c r="H718" s="175">
        <f t="shared" ref="H718:H750" si="11">(G718/F718)*100</f>
        <v>100</v>
      </c>
    </row>
    <row r="719" spans="1:8" ht="57" customHeight="1" x14ac:dyDescent="0.25">
      <c r="A719" s="40" t="s">
        <v>1078</v>
      </c>
      <c r="B719" s="40"/>
      <c r="C719" s="40"/>
      <c r="D719" s="40"/>
      <c r="E719" s="41" t="s">
        <v>1079</v>
      </c>
      <c r="F719" s="43">
        <v>22560.27</v>
      </c>
      <c r="G719" s="43">
        <v>22161.77</v>
      </c>
      <c r="H719" s="174">
        <f t="shared" si="11"/>
        <v>98.233620430961153</v>
      </c>
    </row>
    <row r="720" spans="1:8" ht="33" customHeight="1" outlineLevel="1" x14ac:dyDescent="0.25">
      <c r="A720" s="38" t="s">
        <v>1078</v>
      </c>
      <c r="B720" s="38" t="s">
        <v>731</v>
      </c>
      <c r="C720" s="38"/>
      <c r="D720" s="38"/>
      <c r="E720" s="46" t="s">
        <v>13</v>
      </c>
      <c r="F720" s="50">
        <v>16388.400000000001</v>
      </c>
      <c r="G720" s="45">
        <f>G721+G731+G737</f>
        <v>16058.93</v>
      </c>
      <c r="H720" s="175">
        <f t="shared" si="11"/>
        <v>97.98961460545263</v>
      </c>
    </row>
    <row r="721" spans="1:8" ht="66" customHeight="1" outlineLevel="2" x14ac:dyDescent="0.25">
      <c r="A721" s="38" t="s">
        <v>1078</v>
      </c>
      <c r="B721" s="38" t="s">
        <v>1072</v>
      </c>
      <c r="C721" s="38"/>
      <c r="D721" s="38"/>
      <c r="E721" s="46" t="s">
        <v>66</v>
      </c>
      <c r="F721" s="45">
        <v>8669.34</v>
      </c>
      <c r="G721" s="45">
        <v>8634.7999999999993</v>
      </c>
      <c r="H721" s="175">
        <f t="shared" si="11"/>
        <v>99.601584434339856</v>
      </c>
    </row>
    <row r="722" spans="1:8" ht="78" customHeight="1" outlineLevel="3" x14ac:dyDescent="0.25">
      <c r="A722" s="38" t="s">
        <v>1078</v>
      </c>
      <c r="B722" s="38" t="s">
        <v>1072</v>
      </c>
      <c r="C722" s="38" t="s">
        <v>1080</v>
      </c>
      <c r="D722" s="38"/>
      <c r="E722" s="46" t="s">
        <v>69</v>
      </c>
      <c r="F722" s="45">
        <v>8413</v>
      </c>
      <c r="G722" s="45">
        <v>8378.4599999999991</v>
      </c>
      <c r="H722" s="175">
        <f t="shared" si="11"/>
        <v>99.589444906692009</v>
      </c>
    </row>
    <row r="723" spans="1:8" ht="47.25" customHeight="1" outlineLevel="4" x14ac:dyDescent="0.25">
      <c r="A723" s="38" t="s">
        <v>1078</v>
      </c>
      <c r="B723" s="38" t="s">
        <v>1072</v>
      </c>
      <c r="C723" s="38" t="s">
        <v>1081</v>
      </c>
      <c r="D723" s="38"/>
      <c r="E723" s="46" t="s">
        <v>71</v>
      </c>
      <c r="F723" s="45">
        <v>8413</v>
      </c>
      <c r="G723" s="45">
        <v>8378.4599999999991</v>
      </c>
      <c r="H723" s="175">
        <f t="shared" si="11"/>
        <v>99.589444906692009</v>
      </c>
    </row>
    <row r="724" spans="1:8" ht="57.75" customHeight="1" outlineLevel="5" x14ac:dyDescent="0.25">
      <c r="A724" s="38" t="s">
        <v>1078</v>
      </c>
      <c r="B724" s="38" t="s">
        <v>1072</v>
      </c>
      <c r="C724" s="38" t="s">
        <v>1082</v>
      </c>
      <c r="D724" s="38"/>
      <c r="E724" s="46" t="s">
        <v>73</v>
      </c>
      <c r="F724" s="45">
        <v>8413</v>
      </c>
      <c r="G724" s="45">
        <v>8378.4599999999991</v>
      </c>
      <c r="H724" s="175">
        <f t="shared" si="11"/>
        <v>99.589444906692009</v>
      </c>
    </row>
    <row r="725" spans="1:8" ht="39" customHeight="1" outlineLevel="6" x14ac:dyDescent="0.25">
      <c r="A725" s="38" t="s">
        <v>1078</v>
      </c>
      <c r="B725" s="38" t="s">
        <v>1072</v>
      </c>
      <c r="C725" s="38" t="s">
        <v>1083</v>
      </c>
      <c r="D725" s="38"/>
      <c r="E725" s="46" t="s">
        <v>34</v>
      </c>
      <c r="F725" s="50">
        <v>8413</v>
      </c>
      <c r="G725" s="45">
        <v>8378.4699999999993</v>
      </c>
      <c r="H725" s="175">
        <f t="shared" si="11"/>
        <v>99.589563770355397</v>
      </c>
    </row>
    <row r="726" spans="1:8" ht="106.5" customHeight="1" outlineLevel="7" x14ac:dyDescent="0.25">
      <c r="A726" s="38" t="s">
        <v>1078</v>
      </c>
      <c r="B726" s="38" t="s">
        <v>1072</v>
      </c>
      <c r="C726" s="38" t="s">
        <v>1083</v>
      </c>
      <c r="D726" s="38" t="s">
        <v>24</v>
      </c>
      <c r="E726" s="46" t="s">
        <v>23</v>
      </c>
      <c r="F726" s="45">
        <v>8184.01</v>
      </c>
      <c r="G726" s="45">
        <v>8158.92</v>
      </c>
      <c r="H726" s="175">
        <f t="shared" si="11"/>
        <v>99.693426572059423</v>
      </c>
    </row>
    <row r="727" spans="1:8" ht="59.25" customHeight="1" outlineLevel="7" x14ac:dyDescent="0.25">
      <c r="A727" s="38" t="s">
        <v>1078</v>
      </c>
      <c r="B727" s="38" t="s">
        <v>1072</v>
      </c>
      <c r="C727" s="38" t="s">
        <v>1083</v>
      </c>
      <c r="D727" s="38" t="s">
        <v>37</v>
      </c>
      <c r="E727" s="46" t="s">
        <v>36</v>
      </c>
      <c r="F727" s="45">
        <v>228.99</v>
      </c>
      <c r="G727" s="45">
        <v>219.55</v>
      </c>
      <c r="H727" s="175">
        <f t="shared" si="11"/>
        <v>95.877549237957993</v>
      </c>
    </row>
    <row r="728" spans="1:8" ht="61.5" customHeight="1" outlineLevel="3" x14ac:dyDescent="0.25">
      <c r="A728" s="38" t="s">
        <v>1078</v>
      </c>
      <c r="B728" s="38" t="s">
        <v>1072</v>
      </c>
      <c r="C728" s="38" t="s">
        <v>733</v>
      </c>
      <c r="D728" s="38"/>
      <c r="E728" s="46" t="s">
        <v>19</v>
      </c>
      <c r="F728" s="45">
        <v>256.33999999999997</v>
      </c>
      <c r="G728" s="45">
        <v>256.33999999999997</v>
      </c>
      <c r="H728" s="175">
        <f t="shared" si="11"/>
        <v>100</v>
      </c>
    </row>
    <row r="729" spans="1:8" ht="45.75" customHeight="1" outlineLevel="4" x14ac:dyDescent="0.25">
      <c r="A729" s="38" t="s">
        <v>1078</v>
      </c>
      <c r="B729" s="38" t="s">
        <v>1072</v>
      </c>
      <c r="C729" s="38" t="s">
        <v>736</v>
      </c>
      <c r="D729" s="38"/>
      <c r="E729" s="46" t="s">
        <v>27</v>
      </c>
      <c r="F729" s="45">
        <v>256.33999999999997</v>
      </c>
      <c r="G729" s="45">
        <v>256.33999999999997</v>
      </c>
      <c r="H729" s="175">
        <f t="shared" si="11"/>
        <v>100</v>
      </c>
    </row>
    <row r="730" spans="1:8" ht="101.25" customHeight="1" outlineLevel="7" x14ac:dyDescent="0.25">
      <c r="A730" s="38" t="s">
        <v>1078</v>
      </c>
      <c r="B730" s="38" t="s">
        <v>1072</v>
      </c>
      <c r="C730" s="38" t="s">
        <v>736</v>
      </c>
      <c r="D730" s="38" t="s">
        <v>24</v>
      </c>
      <c r="E730" s="46" t="s">
        <v>23</v>
      </c>
      <c r="F730" s="45">
        <v>256.33999999999997</v>
      </c>
      <c r="G730" s="45">
        <v>256.33999999999997</v>
      </c>
      <c r="H730" s="175">
        <f t="shared" si="11"/>
        <v>100</v>
      </c>
    </row>
    <row r="731" spans="1:8" ht="22.5" customHeight="1" outlineLevel="2" x14ac:dyDescent="0.25">
      <c r="A731" s="38" t="s">
        <v>1078</v>
      </c>
      <c r="B731" s="38" t="s">
        <v>1084</v>
      </c>
      <c r="C731" s="38"/>
      <c r="D731" s="38"/>
      <c r="E731" s="46" t="s">
        <v>85</v>
      </c>
      <c r="F731" s="45">
        <v>248.92</v>
      </c>
      <c r="G731" s="45">
        <v>0</v>
      </c>
      <c r="H731" s="175">
        <f t="shared" si="11"/>
        <v>0</v>
      </c>
    </row>
    <row r="732" spans="1:8" ht="76.5" customHeight="1" outlineLevel="3" x14ac:dyDescent="0.25">
      <c r="A732" s="38" t="s">
        <v>1078</v>
      </c>
      <c r="B732" s="38" t="s">
        <v>1084</v>
      </c>
      <c r="C732" s="38" t="s">
        <v>1080</v>
      </c>
      <c r="D732" s="38"/>
      <c r="E732" s="46" t="s">
        <v>69</v>
      </c>
      <c r="F732" s="45">
        <v>248.92</v>
      </c>
      <c r="G732" s="45">
        <v>0</v>
      </c>
      <c r="H732" s="175">
        <f t="shared" si="11"/>
        <v>0</v>
      </c>
    </row>
    <row r="733" spans="1:8" ht="46.5" customHeight="1" outlineLevel="4" x14ac:dyDescent="0.25">
      <c r="A733" s="38" t="s">
        <v>1078</v>
      </c>
      <c r="B733" s="38" t="s">
        <v>1084</v>
      </c>
      <c r="C733" s="38" t="s">
        <v>1085</v>
      </c>
      <c r="D733" s="38"/>
      <c r="E733" s="46" t="s">
        <v>88</v>
      </c>
      <c r="F733" s="45">
        <v>248.92</v>
      </c>
      <c r="G733" s="45">
        <v>0</v>
      </c>
      <c r="H733" s="175">
        <f t="shared" si="11"/>
        <v>0</v>
      </c>
    </row>
    <row r="734" spans="1:8" ht="86.25" customHeight="1" outlineLevel="5" x14ac:dyDescent="0.25">
      <c r="A734" s="38" t="s">
        <v>1078</v>
      </c>
      <c r="B734" s="38" t="s">
        <v>1084</v>
      </c>
      <c r="C734" s="38" t="s">
        <v>1086</v>
      </c>
      <c r="D734" s="38"/>
      <c r="E734" s="46" t="s">
        <v>90</v>
      </c>
      <c r="F734" s="45">
        <v>248.92</v>
      </c>
      <c r="G734" s="45">
        <v>0</v>
      </c>
      <c r="H734" s="175">
        <f t="shared" si="11"/>
        <v>0</v>
      </c>
    </row>
    <row r="735" spans="1:8" ht="80.25" customHeight="1" outlineLevel="6" x14ac:dyDescent="0.25">
      <c r="A735" s="38" t="s">
        <v>1078</v>
      </c>
      <c r="B735" s="38" t="s">
        <v>1084</v>
      </c>
      <c r="C735" s="38" t="s">
        <v>1087</v>
      </c>
      <c r="D735" s="38"/>
      <c r="E735" s="46" t="s">
        <v>92</v>
      </c>
      <c r="F735" s="45">
        <v>248.92</v>
      </c>
      <c r="G735" s="45">
        <v>0</v>
      </c>
      <c r="H735" s="175">
        <f t="shared" si="11"/>
        <v>0</v>
      </c>
    </row>
    <row r="736" spans="1:8" ht="29.25" customHeight="1" outlineLevel="7" x14ac:dyDescent="0.25">
      <c r="A736" s="38" t="s">
        <v>1078</v>
      </c>
      <c r="B736" s="38" t="s">
        <v>1084</v>
      </c>
      <c r="C736" s="38" t="s">
        <v>1087</v>
      </c>
      <c r="D736" s="38" t="s">
        <v>42</v>
      </c>
      <c r="E736" s="46" t="s">
        <v>41</v>
      </c>
      <c r="F736" s="45">
        <v>248.92</v>
      </c>
      <c r="G736" s="45">
        <v>0</v>
      </c>
      <c r="H736" s="175">
        <f t="shared" si="11"/>
        <v>0</v>
      </c>
    </row>
    <row r="737" spans="1:8" ht="37.5" customHeight="1" outlineLevel="2" x14ac:dyDescent="0.25">
      <c r="A737" s="38" t="s">
        <v>1078</v>
      </c>
      <c r="B737" s="38" t="s">
        <v>753</v>
      </c>
      <c r="C737" s="38"/>
      <c r="D737" s="38"/>
      <c r="E737" s="46" t="s">
        <v>94</v>
      </c>
      <c r="F737" s="45">
        <v>7470.15</v>
      </c>
      <c r="G737" s="45">
        <v>7424.13</v>
      </c>
      <c r="H737" s="175">
        <f t="shared" si="11"/>
        <v>99.383948113491698</v>
      </c>
    </row>
    <row r="738" spans="1:8" ht="58.5" customHeight="1" outlineLevel="3" x14ac:dyDescent="0.25">
      <c r="A738" s="38" t="s">
        <v>1078</v>
      </c>
      <c r="B738" s="38" t="s">
        <v>753</v>
      </c>
      <c r="C738" s="38" t="s">
        <v>733</v>
      </c>
      <c r="D738" s="38"/>
      <c r="E738" s="46" t="s">
        <v>19</v>
      </c>
      <c r="F738" s="45">
        <v>7470.15</v>
      </c>
      <c r="G738" s="45">
        <v>7424.13</v>
      </c>
      <c r="H738" s="175">
        <f t="shared" si="11"/>
        <v>99.383948113491698</v>
      </c>
    </row>
    <row r="739" spans="1:8" ht="64.5" customHeight="1" outlineLevel="4" x14ac:dyDescent="0.25">
      <c r="A739" s="38" t="s">
        <v>1078</v>
      </c>
      <c r="B739" s="38" t="s">
        <v>753</v>
      </c>
      <c r="C739" s="38" t="s">
        <v>799</v>
      </c>
      <c r="D739" s="38"/>
      <c r="E739" s="46" t="s">
        <v>189</v>
      </c>
      <c r="F739" s="45">
        <v>7470.15</v>
      </c>
      <c r="G739" s="45">
        <v>7424.13</v>
      </c>
      <c r="H739" s="175">
        <f t="shared" si="11"/>
        <v>99.383948113491698</v>
      </c>
    </row>
    <row r="740" spans="1:8" ht="113.25" customHeight="1" outlineLevel="7" x14ac:dyDescent="0.25">
      <c r="A740" s="38" t="s">
        <v>1078</v>
      </c>
      <c r="B740" s="38" t="s">
        <v>753</v>
      </c>
      <c r="C740" s="38" t="s">
        <v>799</v>
      </c>
      <c r="D740" s="38" t="s">
        <v>24</v>
      </c>
      <c r="E740" s="46" t="s">
        <v>23</v>
      </c>
      <c r="F740" s="45">
        <v>6512.33</v>
      </c>
      <c r="G740" s="45">
        <v>6480.76</v>
      </c>
      <c r="H740" s="175">
        <f t="shared" si="11"/>
        <v>99.51522726888841</v>
      </c>
    </row>
    <row r="741" spans="1:8" ht="63" customHeight="1" outlineLevel="7" x14ac:dyDescent="0.25">
      <c r="A741" s="38" t="s">
        <v>1078</v>
      </c>
      <c r="B741" s="38" t="s">
        <v>753</v>
      </c>
      <c r="C741" s="38" t="s">
        <v>799</v>
      </c>
      <c r="D741" s="38" t="s">
        <v>37</v>
      </c>
      <c r="E741" s="46" t="s">
        <v>36</v>
      </c>
      <c r="F741" s="45">
        <v>957.82</v>
      </c>
      <c r="G741" s="45">
        <v>943.37</v>
      </c>
      <c r="H741" s="175">
        <f t="shared" si="11"/>
        <v>98.491365809859886</v>
      </c>
    </row>
    <row r="742" spans="1:8" ht="24" customHeight="1" outlineLevel="7" x14ac:dyDescent="0.25">
      <c r="A742" s="38" t="s">
        <v>1078</v>
      </c>
      <c r="B742" s="38" t="s">
        <v>911</v>
      </c>
      <c r="C742" s="38"/>
      <c r="D742" s="38"/>
      <c r="E742" s="44" t="s">
        <v>459</v>
      </c>
      <c r="F742" s="45">
        <f>F743</f>
        <v>6171.87</v>
      </c>
      <c r="G742" s="45">
        <f>G743</f>
        <v>6102.83</v>
      </c>
      <c r="H742" s="175">
        <f t="shared" si="11"/>
        <v>98.881376308963084</v>
      </c>
    </row>
    <row r="743" spans="1:8" ht="34.5" customHeight="1" outlineLevel="2" x14ac:dyDescent="0.25">
      <c r="A743" s="38" t="s">
        <v>1078</v>
      </c>
      <c r="B743" s="38" t="s">
        <v>1031</v>
      </c>
      <c r="C743" s="38"/>
      <c r="D743" s="38"/>
      <c r="E743" s="46" t="s">
        <v>574</v>
      </c>
      <c r="F743" s="45">
        <v>6171.87</v>
      </c>
      <c r="G743" s="45">
        <v>6102.83</v>
      </c>
      <c r="H743" s="175">
        <f t="shared" si="11"/>
        <v>98.881376308963084</v>
      </c>
    </row>
    <row r="744" spans="1:8" ht="42.75" customHeight="1" outlineLevel="3" x14ac:dyDescent="0.25">
      <c r="A744" s="38" t="s">
        <v>1078</v>
      </c>
      <c r="B744" s="38" t="s">
        <v>1031</v>
      </c>
      <c r="C744" s="38" t="s">
        <v>992</v>
      </c>
      <c r="D744" s="38"/>
      <c r="E744" s="46" t="s">
        <v>463</v>
      </c>
      <c r="F744" s="45">
        <v>6171.87</v>
      </c>
      <c r="G744" s="45">
        <v>6102.83</v>
      </c>
      <c r="H744" s="175">
        <f t="shared" si="11"/>
        <v>98.881376308963084</v>
      </c>
    </row>
    <row r="745" spans="1:8" ht="61.5" customHeight="1" outlineLevel="4" x14ac:dyDescent="0.25">
      <c r="A745" s="38" t="s">
        <v>1078</v>
      </c>
      <c r="B745" s="38" t="s">
        <v>1031</v>
      </c>
      <c r="C745" s="38" t="s">
        <v>1037</v>
      </c>
      <c r="D745" s="38"/>
      <c r="E745" s="46" t="s">
        <v>586</v>
      </c>
      <c r="F745" s="45">
        <v>6171.87</v>
      </c>
      <c r="G745" s="45">
        <v>6102.83</v>
      </c>
      <c r="H745" s="175">
        <f t="shared" si="11"/>
        <v>98.881376308963084</v>
      </c>
    </row>
    <row r="746" spans="1:8" ht="72.75" customHeight="1" outlineLevel="5" x14ac:dyDescent="0.25">
      <c r="A746" s="38" t="s">
        <v>1078</v>
      </c>
      <c r="B746" s="38" t="s">
        <v>1031</v>
      </c>
      <c r="C746" s="38" t="s">
        <v>1043</v>
      </c>
      <c r="D746" s="38"/>
      <c r="E746" s="46" t="s">
        <v>476</v>
      </c>
      <c r="F746" s="45">
        <v>6171.87</v>
      </c>
      <c r="G746" s="45">
        <v>6102.83</v>
      </c>
      <c r="H746" s="175">
        <f t="shared" si="11"/>
        <v>98.881376308963084</v>
      </c>
    </row>
    <row r="747" spans="1:8" ht="57.75" customHeight="1" outlineLevel="6" x14ac:dyDescent="0.25">
      <c r="A747" s="38" t="s">
        <v>1078</v>
      </c>
      <c r="B747" s="38" t="s">
        <v>1031</v>
      </c>
      <c r="C747" s="38" t="s">
        <v>1044</v>
      </c>
      <c r="D747" s="38"/>
      <c r="E747" s="46" t="s">
        <v>478</v>
      </c>
      <c r="F747" s="45">
        <v>6171.87</v>
      </c>
      <c r="G747" s="45">
        <v>6102.83</v>
      </c>
      <c r="H747" s="175">
        <f t="shared" si="11"/>
        <v>98.881376308963084</v>
      </c>
    </row>
    <row r="748" spans="1:8" ht="108" customHeight="1" outlineLevel="7" x14ac:dyDescent="0.25">
      <c r="A748" s="38" t="s">
        <v>1078</v>
      </c>
      <c r="B748" s="38" t="s">
        <v>1031</v>
      </c>
      <c r="C748" s="38" t="s">
        <v>1044</v>
      </c>
      <c r="D748" s="38" t="s">
        <v>24</v>
      </c>
      <c r="E748" s="46" t="s">
        <v>23</v>
      </c>
      <c r="F748" s="45">
        <v>6141.21</v>
      </c>
      <c r="G748" s="45">
        <v>6092.93</v>
      </c>
      <c r="H748" s="175">
        <f t="shared" si="11"/>
        <v>99.21383570990082</v>
      </c>
    </row>
    <row r="749" spans="1:8" ht="58.5" customHeight="1" outlineLevel="7" x14ac:dyDescent="0.25">
      <c r="A749" s="38" t="s">
        <v>1078</v>
      </c>
      <c r="B749" s="38" t="s">
        <v>1031</v>
      </c>
      <c r="C749" s="38" t="s">
        <v>1044</v>
      </c>
      <c r="D749" s="38" t="s">
        <v>37</v>
      </c>
      <c r="E749" s="46" t="s">
        <v>36</v>
      </c>
      <c r="F749" s="45">
        <v>30.66</v>
      </c>
      <c r="G749" s="45">
        <v>9.9</v>
      </c>
      <c r="H749" s="175">
        <f t="shared" si="11"/>
        <v>32.289628180039145</v>
      </c>
    </row>
    <row r="750" spans="1:8" ht="29.25" customHeight="1" x14ac:dyDescent="0.3">
      <c r="A750" s="59"/>
      <c r="B750" s="59"/>
      <c r="C750" s="59"/>
      <c r="D750" s="59"/>
      <c r="E750" s="60" t="s">
        <v>1088</v>
      </c>
      <c r="F750" s="61">
        <v>837451.07</v>
      </c>
      <c r="G750" s="61">
        <v>777798.78</v>
      </c>
      <c r="H750" s="62">
        <f t="shared" si="11"/>
        <v>92.876922349624564</v>
      </c>
    </row>
    <row r="751" spans="1:8" ht="12.75" customHeight="1" x14ac:dyDescent="0.25">
      <c r="F751" s="47"/>
      <c r="G751" s="47"/>
    </row>
    <row r="752" spans="1:8" ht="20.25" customHeight="1" x14ac:dyDescent="0.25"/>
  </sheetData>
  <mergeCells count="6">
    <mergeCell ref="A10:E10"/>
    <mergeCell ref="A1:E1"/>
    <mergeCell ref="A6:E6"/>
    <mergeCell ref="A7:E7"/>
    <mergeCell ref="A8:H8"/>
    <mergeCell ref="A9:E9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8"/>
  <sheetViews>
    <sheetView tabSelected="1" topLeftCell="A509" zoomScale="80" zoomScaleNormal="80" workbookViewId="0">
      <selection activeCell="C12" sqref="C12"/>
    </sheetView>
  </sheetViews>
  <sheetFormatPr defaultColWidth="9.109375" defaultRowHeight="14.4" customHeight="1" x14ac:dyDescent="0.3"/>
  <cols>
    <col min="1" max="1" width="17" style="66" customWidth="1"/>
    <col min="2" max="2" width="9.6640625" style="66" customWidth="1"/>
    <col min="3" max="3" width="75" style="66" customWidth="1"/>
    <col min="4" max="4" width="16.6640625" style="94" customWidth="1"/>
    <col min="5" max="5" width="14.33203125" style="94" customWidth="1"/>
    <col min="6" max="6" width="11.88671875" style="67" customWidth="1"/>
    <col min="7" max="7" width="15" style="66" customWidth="1"/>
    <col min="8" max="16384" width="9.109375" style="66"/>
  </cols>
  <sheetData>
    <row r="1" spans="1:6" x14ac:dyDescent="0.3">
      <c r="A1" s="64"/>
      <c r="B1" s="64"/>
      <c r="C1" s="64"/>
      <c r="D1" s="65"/>
      <c r="E1" s="65"/>
      <c r="F1" s="28" t="s">
        <v>1250</v>
      </c>
    </row>
    <row r="2" spans="1:6" x14ac:dyDescent="0.3">
      <c r="A2" s="64"/>
      <c r="B2" s="64"/>
      <c r="C2" s="64"/>
      <c r="D2" s="65"/>
      <c r="E2" s="65"/>
      <c r="F2" s="28" t="s">
        <v>714</v>
      </c>
    </row>
    <row r="3" spans="1:6" x14ac:dyDescent="0.3">
      <c r="A3" s="64"/>
      <c r="B3" s="64"/>
      <c r="C3" s="64"/>
      <c r="D3" s="65"/>
      <c r="E3" s="65"/>
      <c r="F3" s="28" t="s">
        <v>715</v>
      </c>
    </row>
    <row r="4" spans="1:6" x14ac:dyDescent="0.3">
      <c r="A4" s="64"/>
      <c r="B4" s="64"/>
      <c r="C4" s="64"/>
      <c r="D4" s="65"/>
      <c r="E4" s="65"/>
      <c r="F4" s="28" t="s">
        <v>716</v>
      </c>
    </row>
    <row r="5" spans="1:6" ht="15.6" x14ac:dyDescent="0.3">
      <c r="A5" s="68"/>
      <c r="B5" s="68"/>
      <c r="C5" s="68"/>
      <c r="D5" s="69"/>
      <c r="E5" s="69"/>
    </row>
    <row r="6" spans="1:6" ht="15.6" x14ac:dyDescent="0.3">
      <c r="A6" s="68"/>
      <c r="B6" s="68"/>
      <c r="C6" s="68"/>
      <c r="D6" s="69"/>
      <c r="E6" s="69"/>
    </row>
    <row r="7" spans="1:6" ht="60.75" customHeight="1" x14ac:dyDescent="0.3">
      <c r="A7" s="280" t="s">
        <v>1089</v>
      </c>
      <c r="B7" s="280"/>
      <c r="C7" s="280"/>
      <c r="D7" s="280"/>
      <c r="E7" s="280"/>
      <c r="F7" s="280"/>
    </row>
    <row r="8" spans="1:6" ht="17.100000000000001" customHeight="1" x14ac:dyDescent="0.3">
      <c r="A8" s="70"/>
      <c r="B8" s="70"/>
      <c r="C8" s="70"/>
      <c r="D8" s="70"/>
      <c r="E8" s="70"/>
    </row>
    <row r="9" spans="1:6" ht="15" customHeight="1" x14ac:dyDescent="0.3">
      <c r="A9" s="275" t="s">
        <v>5</v>
      </c>
      <c r="B9" s="275" t="s">
        <v>6</v>
      </c>
      <c r="C9" s="275" t="s">
        <v>721</v>
      </c>
      <c r="D9" s="276" t="s">
        <v>717</v>
      </c>
      <c r="E9" s="278" t="s">
        <v>710</v>
      </c>
      <c r="F9" s="274" t="s">
        <v>711</v>
      </c>
    </row>
    <row r="10" spans="1:6" ht="52.5" customHeight="1" x14ac:dyDescent="0.3">
      <c r="A10" s="275" t="s">
        <v>5</v>
      </c>
      <c r="B10" s="275" t="s">
        <v>6</v>
      </c>
      <c r="C10" s="275"/>
      <c r="D10" s="277"/>
      <c r="E10" s="279"/>
      <c r="F10" s="274"/>
    </row>
    <row r="11" spans="1:6" ht="18.75" customHeight="1" x14ac:dyDescent="0.3">
      <c r="A11" s="71">
        <v>1</v>
      </c>
      <c r="B11" s="71">
        <v>2</v>
      </c>
      <c r="C11" s="71">
        <v>3</v>
      </c>
      <c r="D11" s="71" t="s">
        <v>725</v>
      </c>
      <c r="E11" s="71" t="s">
        <v>726</v>
      </c>
      <c r="F11" s="72">
        <v>6</v>
      </c>
    </row>
    <row r="12" spans="1:6" ht="44.25" customHeight="1" x14ac:dyDescent="0.3">
      <c r="A12" s="74" t="s">
        <v>669</v>
      </c>
      <c r="B12" s="75"/>
      <c r="C12" s="73" t="s">
        <v>668</v>
      </c>
      <c r="D12" s="76">
        <v>9873.14</v>
      </c>
      <c r="E12" s="76">
        <f>E13+E27+E33</f>
        <v>9750.26</v>
      </c>
      <c r="F12" s="77">
        <f>E12/D12%</f>
        <v>98.755411145795577</v>
      </c>
    </row>
    <row r="13" spans="1:6" ht="34.200000000000003" customHeight="1" x14ac:dyDescent="0.3">
      <c r="A13" s="74" t="s">
        <v>671</v>
      </c>
      <c r="B13" s="75"/>
      <c r="C13" s="73" t="s">
        <v>670</v>
      </c>
      <c r="D13" s="76">
        <v>9248.14</v>
      </c>
      <c r="E13" s="76">
        <f>E14+E17+E22</f>
        <v>9167.84</v>
      </c>
      <c r="F13" s="77">
        <f t="shared" ref="F13:F76" si="0">E13/D13%</f>
        <v>99.131717296667233</v>
      </c>
    </row>
    <row r="14" spans="1:6" ht="51.45" customHeight="1" x14ac:dyDescent="0.3">
      <c r="A14" s="74" t="s">
        <v>673</v>
      </c>
      <c r="B14" s="75"/>
      <c r="C14" s="73" t="s">
        <v>672</v>
      </c>
      <c r="D14" s="76">
        <v>5552.1</v>
      </c>
      <c r="E14" s="76">
        <f>E15</f>
        <v>5552.1</v>
      </c>
      <c r="F14" s="77">
        <f t="shared" si="0"/>
        <v>100</v>
      </c>
    </row>
    <row r="15" spans="1:6" ht="48" customHeight="1" x14ac:dyDescent="0.3">
      <c r="A15" s="74" t="s">
        <v>674</v>
      </c>
      <c r="B15" s="75"/>
      <c r="C15" s="73" t="s">
        <v>189</v>
      </c>
      <c r="D15" s="76">
        <v>5552.1</v>
      </c>
      <c r="E15" s="76">
        <f>E16</f>
        <v>5552.1</v>
      </c>
      <c r="F15" s="77">
        <f t="shared" si="0"/>
        <v>100</v>
      </c>
    </row>
    <row r="16" spans="1:6" ht="45" customHeight="1" x14ac:dyDescent="0.3">
      <c r="A16" s="74" t="s">
        <v>674</v>
      </c>
      <c r="B16" s="75" t="s">
        <v>126</v>
      </c>
      <c r="C16" s="73" t="s">
        <v>125</v>
      </c>
      <c r="D16" s="76">
        <v>5552.1</v>
      </c>
      <c r="E16" s="76">
        <v>5552.1</v>
      </c>
      <c r="F16" s="77">
        <f t="shared" si="0"/>
        <v>100</v>
      </c>
    </row>
    <row r="17" spans="1:6" ht="51.45" customHeight="1" x14ac:dyDescent="0.3">
      <c r="A17" s="74" t="s">
        <v>676</v>
      </c>
      <c r="B17" s="75"/>
      <c r="C17" s="73" t="s">
        <v>675</v>
      </c>
      <c r="D17" s="76">
        <v>353.5</v>
      </c>
      <c r="E17" s="76">
        <f>E18+E20</f>
        <v>273.2</v>
      </c>
      <c r="F17" s="77">
        <f t="shared" si="0"/>
        <v>77.284299858557276</v>
      </c>
    </row>
    <row r="18" spans="1:6" ht="51.45" customHeight="1" x14ac:dyDescent="0.3">
      <c r="A18" s="74" t="s">
        <v>678</v>
      </c>
      <c r="B18" s="75"/>
      <c r="C18" s="73" t="s">
        <v>677</v>
      </c>
      <c r="D18" s="76">
        <v>298.5</v>
      </c>
      <c r="E18" s="76">
        <f>E19</f>
        <v>224.29</v>
      </c>
      <c r="F18" s="77">
        <f t="shared" si="0"/>
        <v>75.139028475711896</v>
      </c>
    </row>
    <row r="19" spans="1:6" ht="40.5" customHeight="1" x14ac:dyDescent="0.3">
      <c r="A19" s="74" t="s">
        <v>678</v>
      </c>
      <c r="B19" s="75" t="s">
        <v>126</v>
      </c>
      <c r="C19" s="73" t="s">
        <v>125</v>
      </c>
      <c r="D19" s="76">
        <v>298.5</v>
      </c>
      <c r="E19" s="76">
        <v>224.29</v>
      </c>
      <c r="F19" s="77">
        <f t="shared" si="0"/>
        <v>75.139028475711896</v>
      </c>
    </row>
    <row r="20" spans="1:6" ht="68.400000000000006" customHeight="1" x14ac:dyDescent="0.3">
      <c r="A20" s="74" t="s">
        <v>680</v>
      </c>
      <c r="B20" s="75"/>
      <c r="C20" s="73" t="s">
        <v>679</v>
      </c>
      <c r="D20" s="76">
        <v>55</v>
      </c>
      <c r="E20" s="76">
        <f>E21</f>
        <v>48.91</v>
      </c>
      <c r="F20" s="77">
        <f t="shared" si="0"/>
        <v>88.927272727272708</v>
      </c>
    </row>
    <row r="21" spans="1:6" ht="49.5" customHeight="1" x14ac:dyDescent="0.3">
      <c r="A21" s="74" t="s">
        <v>680</v>
      </c>
      <c r="B21" s="75" t="s">
        <v>126</v>
      </c>
      <c r="C21" s="73" t="s">
        <v>125</v>
      </c>
      <c r="D21" s="76">
        <v>55</v>
      </c>
      <c r="E21" s="76">
        <v>48.91</v>
      </c>
      <c r="F21" s="77">
        <f t="shared" si="0"/>
        <v>88.927272727272708</v>
      </c>
    </row>
    <row r="22" spans="1:6" ht="51.45" customHeight="1" x14ac:dyDescent="0.3">
      <c r="A22" s="74" t="s">
        <v>682</v>
      </c>
      <c r="B22" s="75"/>
      <c r="C22" s="73" t="s">
        <v>681</v>
      </c>
      <c r="D22" s="76">
        <v>3342.54</v>
      </c>
      <c r="E22" s="76">
        <f>E23+E25</f>
        <v>3342.54</v>
      </c>
      <c r="F22" s="77">
        <f t="shared" si="0"/>
        <v>100.00000000000001</v>
      </c>
    </row>
    <row r="23" spans="1:6" ht="45.75" customHeight="1" x14ac:dyDescent="0.3">
      <c r="A23" s="74" t="s">
        <v>684</v>
      </c>
      <c r="B23" s="75"/>
      <c r="C23" s="73" t="s">
        <v>683</v>
      </c>
      <c r="D23" s="76">
        <v>218.7</v>
      </c>
      <c r="E23" s="76">
        <f>E24</f>
        <v>218.7</v>
      </c>
      <c r="F23" s="77">
        <f t="shared" si="0"/>
        <v>100</v>
      </c>
    </row>
    <row r="24" spans="1:6" ht="48" customHeight="1" x14ac:dyDescent="0.3">
      <c r="A24" s="74" t="s">
        <v>684</v>
      </c>
      <c r="B24" s="75" t="s">
        <v>126</v>
      </c>
      <c r="C24" s="73" t="s">
        <v>125</v>
      </c>
      <c r="D24" s="76">
        <v>218.7</v>
      </c>
      <c r="E24" s="76">
        <v>218.7</v>
      </c>
      <c r="F24" s="77">
        <f t="shared" si="0"/>
        <v>100</v>
      </c>
    </row>
    <row r="25" spans="1:6" ht="51.45" customHeight="1" x14ac:dyDescent="0.3">
      <c r="A25" s="74" t="s">
        <v>708</v>
      </c>
      <c r="B25" s="75"/>
      <c r="C25" s="73" t="s">
        <v>707</v>
      </c>
      <c r="D25" s="76">
        <v>3123.84</v>
      </c>
      <c r="E25" s="76">
        <f>E26</f>
        <v>3123.84</v>
      </c>
      <c r="F25" s="77">
        <f t="shared" si="0"/>
        <v>100</v>
      </c>
    </row>
    <row r="26" spans="1:6" ht="52.5" customHeight="1" x14ac:dyDescent="0.3">
      <c r="A26" s="74" t="s">
        <v>708</v>
      </c>
      <c r="B26" s="75" t="s">
        <v>126</v>
      </c>
      <c r="C26" s="73" t="s">
        <v>125</v>
      </c>
      <c r="D26" s="76">
        <v>3123.84</v>
      </c>
      <c r="E26" s="76">
        <v>3123.84</v>
      </c>
      <c r="F26" s="77">
        <f t="shared" si="0"/>
        <v>100</v>
      </c>
    </row>
    <row r="27" spans="1:6" ht="44.25" customHeight="1" x14ac:dyDescent="0.3">
      <c r="A27" s="74" t="s">
        <v>686</v>
      </c>
      <c r="B27" s="75"/>
      <c r="C27" s="73" t="s">
        <v>685</v>
      </c>
      <c r="D27" s="76">
        <v>500</v>
      </c>
      <c r="E27" s="76">
        <f>E28</f>
        <v>465.02</v>
      </c>
      <c r="F27" s="77">
        <f t="shared" si="0"/>
        <v>93.003999999999991</v>
      </c>
    </row>
    <row r="28" spans="1:6" ht="68.400000000000006" customHeight="1" x14ac:dyDescent="0.3">
      <c r="A28" s="74" t="s">
        <v>688</v>
      </c>
      <c r="B28" s="75"/>
      <c r="C28" s="73" t="s">
        <v>687</v>
      </c>
      <c r="D28" s="76">
        <v>500</v>
      </c>
      <c r="E28" s="76">
        <f>E29+E31</f>
        <v>465.02</v>
      </c>
      <c r="F28" s="77">
        <f t="shared" si="0"/>
        <v>93.003999999999991</v>
      </c>
    </row>
    <row r="29" spans="1:6" ht="42" customHeight="1" x14ac:dyDescent="0.3">
      <c r="A29" s="74" t="s">
        <v>690</v>
      </c>
      <c r="B29" s="75"/>
      <c r="C29" s="73" t="s">
        <v>689</v>
      </c>
      <c r="D29" s="76">
        <v>450</v>
      </c>
      <c r="E29" s="76">
        <f>E30</f>
        <v>415.02</v>
      </c>
      <c r="F29" s="77">
        <f t="shared" si="0"/>
        <v>92.226666666666659</v>
      </c>
    </row>
    <row r="30" spans="1:6" ht="45" customHeight="1" x14ac:dyDescent="0.3">
      <c r="A30" s="74" t="s">
        <v>690</v>
      </c>
      <c r="B30" s="75" t="s">
        <v>126</v>
      </c>
      <c r="C30" s="73" t="s">
        <v>125</v>
      </c>
      <c r="D30" s="76">
        <v>450</v>
      </c>
      <c r="E30" s="76">
        <v>415.02</v>
      </c>
      <c r="F30" s="77">
        <f t="shared" si="0"/>
        <v>92.226666666666659</v>
      </c>
    </row>
    <row r="31" spans="1:6" ht="47.25" customHeight="1" x14ac:dyDescent="0.3">
      <c r="A31" s="74" t="s">
        <v>692</v>
      </c>
      <c r="B31" s="75"/>
      <c r="C31" s="73" t="s">
        <v>691</v>
      </c>
      <c r="D31" s="76">
        <v>50</v>
      </c>
      <c r="E31" s="76">
        <f>E32</f>
        <v>50</v>
      </c>
      <c r="F31" s="77">
        <f t="shared" si="0"/>
        <v>100</v>
      </c>
    </row>
    <row r="32" spans="1:6" ht="56.25" customHeight="1" x14ac:dyDescent="0.3">
      <c r="A32" s="74" t="s">
        <v>692</v>
      </c>
      <c r="B32" s="75" t="s">
        <v>126</v>
      </c>
      <c r="C32" s="73" t="s">
        <v>125</v>
      </c>
      <c r="D32" s="76">
        <v>50</v>
      </c>
      <c r="E32" s="76">
        <v>50</v>
      </c>
      <c r="F32" s="77">
        <f t="shared" si="0"/>
        <v>100</v>
      </c>
    </row>
    <row r="33" spans="1:6" ht="51.45" customHeight="1" x14ac:dyDescent="0.3">
      <c r="A33" s="74" t="s">
        <v>694</v>
      </c>
      <c r="B33" s="75"/>
      <c r="C33" s="73" t="s">
        <v>693</v>
      </c>
      <c r="D33" s="76">
        <v>125</v>
      </c>
      <c r="E33" s="76">
        <f>E34+E39</f>
        <v>117.4</v>
      </c>
      <c r="F33" s="77">
        <f t="shared" si="0"/>
        <v>93.92</v>
      </c>
    </row>
    <row r="34" spans="1:6" ht="42.75" customHeight="1" x14ac:dyDescent="0.3">
      <c r="A34" s="74" t="s">
        <v>696</v>
      </c>
      <c r="B34" s="75"/>
      <c r="C34" s="73" t="s">
        <v>695</v>
      </c>
      <c r="D34" s="76">
        <v>90</v>
      </c>
      <c r="E34" s="76">
        <f>E35+E37</f>
        <v>90</v>
      </c>
      <c r="F34" s="77">
        <f t="shared" si="0"/>
        <v>100</v>
      </c>
    </row>
    <row r="35" spans="1:6" ht="45" customHeight="1" x14ac:dyDescent="0.3">
      <c r="A35" s="74" t="s">
        <v>698</v>
      </c>
      <c r="B35" s="75"/>
      <c r="C35" s="73" t="s">
        <v>697</v>
      </c>
      <c r="D35" s="76">
        <v>35</v>
      </c>
      <c r="E35" s="76">
        <f>E36</f>
        <v>35</v>
      </c>
      <c r="F35" s="77">
        <f t="shared" si="0"/>
        <v>100</v>
      </c>
    </row>
    <row r="36" spans="1:6" ht="43.5" customHeight="1" x14ac:dyDescent="0.3">
      <c r="A36" s="74" t="s">
        <v>698</v>
      </c>
      <c r="B36" s="75" t="s">
        <v>126</v>
      </c>
      <c r="C36" s="73" t="s">
        <v>125</v>
      </c>
      <c r="D36" s="76">
        <v>35</v>
      </c>
      <c r="E36" s="76">
        <v>35</v>
      </c>
      <c r="F36" s="77">
        <f t="shared" si="0"/>
        <v>100</v>
      </c>
    </row>
    <row r="37" spans="1:6" ht="47.25" customHeight="1" x14ac:dyDescent="0.3">
      <c r="A37" s="74" t="s">
        <v>700</v>
      </c>
      <c r="B37" s="75"/>
      <c r="C37" s="73" t="s">
        <v>699</v>
      </c>
      <c r="D37" s="76">
        <v>55</v>
      </c>
      <c r="E37" s="76">
        <f>E38</f>
        <v>55</v>
      </c>
      <c r="F37" s="77">
        <f t="shared" si="0"/>
        <v>99.999999999999986</v>
      </c>
    </row>
    <row r="38" spans="1:6" ht="48" customHeight="1" x14ac:dyDescent="0.3">
      <c r="A38" s="74" t="s">
        <v>700</v>
      </c>
      <c r="B38" s="75" t="s">
        <v>126</v>
      </c>
      <c r="C38" s="73" t="s">
        <v>125</v>
      </c>
      <c r="D38" s="76">
        <v>55</v>
      </c>
      <c r="E38" s="76">
        <v>55</v>
      </c>
      <c r="F38" s="77">
        <f t="shared" si="0"/>
        <v>99.999999999999986</v>
      </c>
    </row>
    <row r="39" spans="1:6" ht="51.45" customHeight="1" x14ac:dyDescent="0.3">
      <c r="A39" s="74" t="s">
        <v>702</v>
      </c>
      <c r="B39" s="75"/>
      <c r="C39" s="73" t="s">
        <v>701</v>
      </c>
      <c r="D39" s="76">
        <v>35</v>
      </c>
      <c r="E39" s="76">
        <f>E40</f>
        <v>27.4</v>
      </c>
      <c r="F39" s="77">
        <f t="shared" si="0"/>
        <v>78.285714285714292</v>
      </c>
    </row>
    <row r="40" spans="1:6" ht="47.25" customHeight="1" x14ac:dyDescent="0.3">
      <c r="A40" s="74" t="s">
        <v>704</v>
      </c>
      <c r="B40" s="75"/>
      <c r="C40" s="73" t="s">
        <v>703</v>
      </c>
      <c r="D40" s="76">
        <v>35</v>
      </c>
      <c r="E40" s="76">
        <f>E41</f>
        <v>27.4</v>
      </c>
      <c r="F40" s="77">
        <f t="shared" si="0"/>
        <v>78.285714285714292</v>
      </c>
    </row>
    <row r="41" spans="1:6" ht="45" customHeight="1" x14ac:dyDescent="0.3">
      <c r="A41" s="74" t="s">
        <v>704</v>
      </c>
      <c r="B41" s="75" t="s">
        <v>126</v>
      </c>
      <c r="C41" s="73" t="s">
        <v>125</v>
      </c>
      <c r="D41" s="76">
        <v>35</v>
      </c>
      <c r="E41" s="76">
        <v>27.4</v>
      </c>
      <c r="F41" s="77">
        <f t="shared" si="0"/>
        <v>78.285714285714292</v>
      </c>
    </row>
    <row r="42" spans="1:6" ht="34.200000000000003" customHeight="1" x14ac:dyDescent="0.3">
      <c r="A42" s="74" t="s">
        <v>464</v>
      </c>
      <c r="B42" s="75"/>
      <c r="C42" s="73" t="s">
        <v>463</v>
      </c>
      <c r="D42" s="76">
        <v>371077.43</v>
      </c>
      <c r="E42" s="76">
        <f>E43+E60+E86+E97+E104</f>
        <v>362017.51</v>
      </c>
      <c r="F42" s="77">
        <f t="shared" si="0"/>
        <v>97.558482605638403</v>
      </c>
    </row>
    <row r="43" spans="1:6" ht="34.200000000000003" customHeight="1" x14ac:dyDescent="0.3">
      <c r="A43" s="74" t="s">
        <v>466</v>
      </c>
      <c r="B43" s="75"/>
      <c r="C43" s="73" t="s">
        <v>465</v>
      </c>
      <c r="D43" s="76">
        <v>101325.29</v>
      </c>
      <c r="E43" s="76">
        <f>E44+E47+E52+E57</f>
        <v>97898.709999999992</v>
      </c>
      <c r="F43" s="77">
        <f t="shared" si="0"/>
        <v>96.61823815160065</v>
      </c>
    </row>
    <row r="44" spans="1:6" ht="48.75" customHeight="1" x14ac:dyDescent="0.3">
      <c r="A44" s="74" t="s">
        <v>468</v>
      </c>
      <c r="B44" s="75"/>
      <c r="C44" s="73" t="s">
        <v>467</v>
      </c>
      <c r="D44" s="76">
        <v>28431.32</v>
      </c>
      <c r="E44" s="76">
        <f>E45</f>
        <v>28431.32</v>
      </c>
      <c r="F44" s="77">
        <f t="shared" si="0"/>
        <v>100</v>
      </c>
    </row>
    <row r="45" spans="1:6" ht="45.75" customHeight="1" x14ac:dyDescent="0.3">
      <c r="A45" s="74" t="s">
        <v>469</v>
      </c>
      <c r="B45" s="75"/>
      <c r="C45" s="73" t="s">
        <v>189</v>
      </c>
      <c r="D45" s="76">
        <v>28431.32</v>
      </c>
      <c r="E45" s="76">
        <f>E46</f>
        <v>28431.32</v>
      </c>
      <c r="F45" s="77">
        <f t="shared" si="0"/>
        <v>100</v>
      </c>
    </row>
    <row r="46" spans="1:6" ht="49.5" customHeight="1" x14ac:dyDescent="0.3">
      <c r="A46" s="74" t="s">
        <v>469</v>
      </c>
      <c r="B46" s="75" t="s">
        <v>126</v>
      </c>
      <c r="C46" s="73" t="s">
        <v>125</v>
      </c>
      <c r="D46" s="76">
        <v>28431.32</v>
      </c>
      <c r="E46" s="76">
        <v>28431.32</v>
      </c>
      <c r="F46" s="77">
        <f t="shared" si="0"/>
        <v>100</v>
      </c>
    </row>
    <row r="47" spans="1:6" ht="51.45" customHeight="1" x14ac:dyDescent="0.3">
      <c r="A47" s="74" t="s">
        <v>471</v>
      </c>
      <c r="B47" s="75"/>
      <c r="C47" s="73" t="s">
        <v>470</v>
      </c>
      <c r="D47" s="76">
        <v>2229.62</v>
      </c>
      <c r="E47" s="76">
        <f>E48+E50</f>
        <v>2222.2199999999998</v>
      </c>
      <c r="F47" s="77">
        <f t="shared" si="0"/>
        <v>99.668104878858273</v>
      </c>
    </row>
    <row r="48" spans="1:6" ht="34.200000000000003" customHeight="1" x14ac:dyDescent="0.3">
      <c r="A48" s="74" t="s">
        <v>473</v>
      </c>
      <c r="B48" s="75"/>
      <c r="C48" s="73" t="s">
        <v>472</v>
      </c>
      <c r="D48" s="76">
        <v>1488.7</v>
      </c>
      <c r="E48" s="76">
        <f>E49</f>
        <v>1481.3</v>
      </c>
      <c r="F48" s="77">
        <f t="shared" si="0"/>
        <v>99.502922012494111</v>
      </c>
    </row>
    <row r="49" spans="1:6" ht="44.25" customHeight="1" x14ac:dyDescent="0.3">
      <c r="A49" s="74" t="s">
        <v>473</v>
      </c>
      <c r="B49" s="75" t="s">
        <v>126</v>
      </c>
      <c r="C49" s="73" t="s">
        <v>125</v>
      </c>
      <c r="D49" s="76">
        <v>1488.7</v>
      </c>
      <c r="E49" s="76">
        <v>1481.3</v>
      </c>
      <c r="F49" s="77">
        <f t="shared" si="0"/>
        <v>99.502922012494111</v>
      </c>
    </row>
    <row r="50" spans="1:6" ht="57" customHeight="1" x14ac:dyDescent="0.3">
      <c r="A50" s="74" t="s">
        <v>475</v>
      </c>
      <c r="B50" s="75"/>
      <c r="C50" s="73" t="s">
        <v>474</v>
      </c>
      <c r="D50" s="76">
        <v>740.92</v>
      </c>
      <c r="E50" s="76">
        <f>E51</f>
        <v>740.92</v>
      </c>
      <c r="F50" s="77">
        <f t="shared" si="0"/>
        <v>100</v>
      </c>
    </row>
    <row r="51" spans="1:6" ht="48" customHeight="1" x14ac:dyDescent="0.3">
      <c r="A51" s="74" t="s">
        <v>475</v>
      </c>
      <c r="B51" s="75" t="s">
        <v>126</v>
      </c>
      <c r="C51" s="73" t="s">
        <v>125</v>
      </c>
      <c r="D51" s="76">
        <v>740.92</v>
      </c>
      <c r="E51" s="76">
        <v>740.92</v>
      </c>
      <c r="F51" s="77">
        <f t="shared" si="0"/>
        <v>100</v>
      </c>
    </row>
    <row r="52" spans="1:6" ht="53.25" customHeight="1" x14ac:dyDescent="0.3">
      <c r="A52" s="74" t="s">
        <v>477</v>
      </c>
      <c r="B52" s="75"/>
      <c r="C52" s="73" t="s">
        <v>476</v>
      </c>
      <c r="D52" s="76">
        <v>70144.350000000006</v>
      </c>
      <c r="E52" s="76">
        <f>E53</f>
        <v>66725.17</v>
      </c>
      <c r="F52" s="77">
        <f t="shared" si="0"/>
        <v>95.125509039573373</v>
      </c>
    </row>
    <row r="53" spans="1:6" ht="41.25" customHeight="1" x14ac:dyDescent="0.3">
      <c r="A53" s="74" t="s">
        <v>479</v>
      </c>
      <c r="B53" s="75"/>
      <c r="C53" s="73" t="s">
        <v>478</v>
      </c>
      <c r="D53" s="76">
        <v>70144.350000000006</v>
      </c>
      <c r="E53" s="76">
        <f>E54+E55+E56</f>
        <v>66725.17</v>
      </c>
      <c r="F53" s="77">
        <f t="shared" si="0"/>
        <v>95.125509039573373</v>
      </c>
    </row>
    <row r="54" spans="1:6" ht="34.200000000000003" customHeight="1" x14ac:dyDescent="0.3">
      <c r="A54" s="74" t="s">
        <v>479</v>
      </c>
      <c r="B54" s="75" t="s">
        <v>571</v>
      </c>
      <c r="C54" s="73" t="s">
        <v>570</v>
      </c>
      <c r="D54" s="76">
        <v>65.430000000000007</v>
      </c>
      <c r="E54" s="76">
        <v>27.06</v>
      </c>
      <c r="F54" s="77">
        <f t="shared" si="0"/>
        <v>41.35717560751948</v>
      </c>
    </row>
    <row r="55" spans="1:6" ht="34.200000000000003" customHeight="1" x14ac:dyDescent="0.3">
      <c r="A55" s="74" t="s">
        <v>479</v>
      </c>
      <c r="B55" s="75" t="s">
        <v>126</v>
      </c>
      <c r="C55" s="73" t="s">
        <v>125</v>
      </c>
      <c r="D55" s="76">
        <v>68643.399999999994</v>
      </c>
      <c r="E55" s="76">
        <f>65204.18+1493.93</f>
        <v>66698.11</v>
      </c>
      <c r="F55" s="77">
        <f t="shared" si="0"/>
        <v>97.16609317137555</v>
      </c>
    </row>
    <row r="56" spans="1:6" ht="34.200000000000003" customHeight="1" x14ac:dyDescent="0.3">
      <c r="A56" s="74" t="s">
        <v>479</v>
      </c>
      <c r="B56" s="75" t="s">
        <v>42</v>
      </c>
      <c r="C56" s="73" t="s">
        <v>41</v>
      </c>
      <c r="D56" s="76">
        <v>1435.52</v>
      </c>
      <c r="E56" s="76">
        <v>0</v>
      </c>
      <c r="F56" s="77">
        <f t="shared" si="0"/>
        <v>0</v>
      </c>
    </row>
    <row r="57" spans="1:6" ht="44.25" customHeight="1" x14ac:dyDescent="0.3">
      <c r="A57" s="74" t="s">
        <v>481</v>
      </c>
      <c r="B57" s="75"/>
      <c r="C57" s="73" t="s">
        <v>480</v>
      </c>
      <c r="D57" s="76">
        <v>520</v>
      </c>
      <c r="E57" s="76">
        <f>E58</f>
        <v>520</v>
      </c>
      <c r="F57" s="77">
        <f t="shared" si="0"/>
        <v>100</v>
      </c>
    </row>
    <row r="58" spans="1:6" ht="68.400000000000006" customHeight="1" x14ac:dyDescent="0.3">
      <c r="A58" s="74" t="s">
        <v>483</v>
      </c>
      <c r="B58" s="75"/>
      <c r="C58" s="73" t="s">
        <v>482</v>
      </c>
      <c r="D58" s="76">
        <v>520</v>
      </c>
      <c r="E58" s="76">
        <f>E59</f>
        <v>520</v>
      </c>
      <c r="F58" s="77">
        <f t="shared" si="0"/>
        <v>100</v>
      </c>
    </row>
    <row r="59" spans="1:6" ht="51" customHeight="1" x14ac:dyDescent="0.3">
      <c r="A59" s="74" t="s">
        <v>483</v>
      </c>
      <c r="B59" s="75" t="s">
        <v>126</v>
      </c>
      <c r="C59" s="73" t="s">
        <v>125</v>
      </c>
      <c r="D59" s="76">
        <v>520</v>
      </c>
      <c r="E59" s="76">
        <v>520</v>
      </c>
      <c r="F59" s="77">
        <f t="shared" si="0"/>
        <v>100</v>
      </c>
    </row>
    <row r="60" spans="1:6" ht="51.45" customHeight="1" x14ac:dyDescent="0.3">
      <c r="A60" s="74" t="s">
        <v>487</v>
      </c>
      <c r="B60" s="75"/>
      <c r="C60" s="73" t="s">
        <v>486</v>
      </c>
      <c r="D60" s="76">
        <v>222760.65</v>
      </c>
      <c r="E60" s="76">
        <f>E61+E64+E74+E78+E81</f>
        <v>217306.35</v>
      </c>
      <c r="F60" s="77">
        <f t="shared" si="0"/>
        <v>97.551497537828169</v>
      </c>
    </row>
    <row r="61" spans="1:6" ht="83.25" customHeight="1" x14ac:dyDescent="0.3">
      <c r="A61" s="74" t="s">
        <v>489</v>
      </c>
      <c r="B61" s="75"/>
      <c r="C61" s="73" t="s">
        <v>488</v>
      </c>
      <c r="D61" s="76">
        <v>34142.22</v>
      </c>
      <c r="E61" s="76">
        <f>E62</f>
        <v>34142.22</v>
      </c>
      <c r="F61" s="77">
        <f t="shared" si="0"/>
        <v>100</v>
      </c>
    </row>
    <row r="62" spans="1:6" ht="44.25" customHeight="1" x14ac:dyDescent="0.3">
      <c r="A62" s="74" t="s">
        <v>490</v>
      </c>
      <c r="B62" s="75"/>
      <c r="C62" s="73" t="s">
        <v>189</v>
      </c>
      <c r="D62" s="76">
        <v>34142.22</v>
      </c>
      <c r="E62" s="76">
        <f>E63</f>
        <v>34142.22</v>
      </c>
      <c r="F62" s="77">
        <f t="shared" si="0"/>
        <v>100</v>
      </c>
    </row>
    <row r="63" spans="1:6" ht="43.5" customHeight="1" x14ac:dyDescent="0.3">
      <c r="A63" s="74" t="s">
        <v>490</v>
      </c>
      <c r="B63" s="75" t="s">
        <v>126</v>
      </c>
      <c r="C63" s="73" t="s">
        <v>125</v>
      </c>
      <c r="D63" s="76">
        <v>34142.22</v>
      </c>
      <c r="E63" s="76">
        <v>34142.22</v>
      </c>
      <c r="F63" s="77">
        <f t="shared" si="0"/>
        <v>100</v>
      </c>
    </row>
    <row r="64" spans="1:6" ht="34.200000000000003" customHeight="1" x14ac:dyDescent="0.3">
      <c r="A64" s="74" t="s">
        <v>492</v>
      </c>
      <c r="B64" s="75"/>
      <c r="C64" s="73" t="s">
        <v>491</v>
      </c>
      <c r="D64" s="76">
        <v>12585.18</v>
      </c>
      <c r="E64" s="76">
        <f>E65+E68+E70+E72</f>
        <v>12581.36</v>
      </c>
      <c r="F64" s="77">
        <f t="shared" si="0"/>
        <v>99.969646838583159</v>
      </c>
    </row>
    <row r="65" spans="1:6" ht="34.200000000000003" customHeight="1" x14ac:dyDescent="0.3">
      <c r="A65" s="74" t="s">
        <v>494</v>
      </c>
      <c r="B65" s="75"/>
      <c r="C65" s="73" t="s">
        <v>493</v>
      </c>
      <c r="D65" s="76">
        <v>591.11</v>
      </c>
      <c r="E65" s="76">
        <f>E66+E67</f>
        <v>587.29999999999995</v>
      </c>
      <c r="F65" s="77">
        <f t="shared" si="0"/>
        <v>99.355449916259232</v>
      </c>
    </row>
    <row r="66" spans="1:6" ht="34.200000000000003" customHeight="1" x14ac:dyDescent="0.3">
      <c r="A66" s="74" t="s">
        <v>494</v>
      </c>
      <c r="B66" s="75" t="s">
        <v>126</v>
      </c>
      <c r="C66" s="73" t="s">
        <v>125</v>
      </c>
      <c r="D66" s="76">
        <v>587.29999999999995</v>
      </c>
      <c r="E66" s="76">
        <v>587.29999999999995</v>
      </c>
      <c r="F66" s="77">
        <f t="shared" si="0"/>
        <v>100</v>
      </c>
    </row>
    <row r="67" spans="1:6" ht="34.200000000000003" customHeight="1" x14ac:dyDescent="0.3">
      <c r="A67" s="74" t="s">
        <v>494</v>
      </c>
      <c r="B67" s="75" t="s">
        <v>42</v>
      </c>
      <c r="C67" s="73" t="s">
        <v>41</v>
      </c>
      <c r="D67" s="76">
        <v>3.81</v>
      </c>
      <c r="E67" s="76">
        <v>0</v>
      </c>
      <c r="F67" s="77">
        <f t="shared" si="0"/>
        <v>0</v>
      </c>
    </row>
    <row r="68" spans="1:6" ht="34.200000000000003" customHeight="1" x14ac:dyDescent="0.3">
      <c r="A68" s="74" t="s">
        <v>496</v>
      </c>
      <c r="B68" s="75"/>
      <c r="C68" s="73" t="s">
        <v>495</v>
      </c>
      <c r="D68" s="76">
        <v>2324.4499999999998</v>
      </c>
      <c r="E68" s="76">
        <f>E69</f>
        <v>2324.4499999999998</v>
      </c>
      <c r="F68" s="77">
        <f t="shared" si="0"/>
        <v>100</v>
      </c>
    </row>
    <row r="69" spans="1:6" ht="40.5" customHeight="1" x14ac:dyDescent="0.3">
      <c r="A69" s="74" t="s">
        <v>496</v>
      </c>
      <c r="B69" s="75" t="s">
        <v>126</v>
      </c>
      <c r="C69" s="73" t="s">
        <v>125</v>
      </c>
      <c r="D69" s="76">
        <v>2324.4499999999998</v>
      </c>
      <c r="E69" s="76">
        <v>2324.4499999999998</v>
      </c>
      <c r="F69" s="77">
        <f t="shared" si="0"/>
        <v>100</v>
      </c>
    </row>
    <row r="70" spans="1:6" ht="62.25" customHeight="1" x14ac:dyDescent="0.3">
      <c r="A70" s="74" t="s">
        <v>497</v>
      </c>
      <c r="B70" s="75"/>
      <c r="C70" s="73" t="s">
        <v>474</v>
      </c>
      <c r="D70" s="76">
        <v>8961.91</v>
      </c>
      <c r="E70" s="76">
        <f>E71</f>
        <v>8961.91</v>
      </c>
      <c r="F70" s="77">
        <f t="shared" si="0"/>
        <v>100</v>
      </c>
    </row>
    <row r="71" spans="1:6" ht="51.75" customHeight="1" x14ac:dyDescent="0.3">
      <c r="A71" s="74" t="s">
        <v>497</v>
      </c>
      <c r="B71" s="75" t="s">
        <v>126</v>
      </c>
      <c r="C71" s="73" t="s">
        <v>125</v>
      </c>
      <c r="D71" s="76">
        <v>8961.91</v>
      </c>
      <c r="E71" s="76">
        <v>8961.91</v>
      </c>
      <c r="F71" s="77">
        <f t="shared" si="0"/>
        <v>100</v>
      </c>
    </row>
    <row r="72" spans="1:6" ht="45.75" customHeight="1" x14ac:dyDescent="0.3">
      <c r="A72" s="74" t="s">
        <v>499</v>
      </c>
      <c r="B72" s="75"/>
      <c r="C72" s="73" t="s">
        <v>498</v>
      </c>
      <c r="D72" s="76">
        <v>707.7</v>
      </c>
      <c r="E72" s="76">
        <f>E73</f>
        <v>707.7</v>
      </c>
      <c r="F72" s="77">
        <f t="shared" si="0"/>
        <v>100</v>
      </c>
    </row>
    <row r="73" spans="1:6" ht="47.25" customHeight="1" x14ac:dyDescent="0.3">
      <c r="A73" s="74" t="s">
        <v>499</v>
      </c>
      <c r="B73" s="75" t="s">
        <v>126</v>
      </c>
      <c r="C73" s="73" t="s">
        <v>125</v>
      </c>
      <c r="D73" s="76">
        <v>707.7</v>
      </c>
      <c r="E73" s="76">
        <v>707.7</v>
      </c>
      <c r="F73" s="77">
        <f t="shared" si="0"/>
        <v>100</v>
      </c>
    </row>
    <row r="74" spans="1:6" ht="47.25" customHeight="1" x14ac:dyDescent="0.3">
      <c r="A74" s="74" t="s">
        <v>500</v>
      </c>
      <c r="B74" s="75"/>
      <c r="C74" s="73" t="s">
        <v>476</v>
      </c>
      <c r="D74" s="76">
        <v>146953.89000000001</v>
      </c>
      <c r="E74" s="76">
        <f>E75</f>
        <v>144560.1</v>
      </c>
      <c r="F74" s="77">
        <f t="shared" si="0"/>
        <v>98.371060473458698</v>
      </c>
    </row>
    <row r="75" spans="1:6" ht="47.25" customHeight="1" x14ac:dyDescent="0.3">
      <c r="A75" s="74" t="s">
        <v>501</v>
      </c>
      <c r="B75" s="75"/>
      <c r="C75" s="73" t="s">
        <v>478</v>
      </c>
      <c r="D75" s="76">
        <v>146953.89000000001</v>
      </c>
      <c r="E75" s="76">
        <f>E76+E77</f>
        <v>144560.1</v>
      </c>
      <c r="F75" s="77">
        <f t="shared" si="0"/>
        <v>98.371060473458698</v>
      </c>
    </row>
    <row r="76" spans="1:6" ht="34.200000000000003" customHeight="1" x14ac:dyDescent="0.3">
      <c r="A76" s="74" t="s">
        <v>501</v>
      </c>
      <c r="B76" s="75" t="s">
        <v>126</v>
      </c>
      <c r="C76" s="73" t="s">
        <v>125</v>
      </c>
      <c r="D76" s="76">
        <v>146834.20000000001</v>
      </c>
      <c r="E76" s="76">
        <v>144560.1</v>
      </c>
      <c r="F76" s="77">
        <f t="shared" si="0"/>
        <v>98.451246371758074</v>
      </c>
    </row>
    <row r="77" spans="1:6" ht="34.200000000000003" customHeight="1" x14ac:dyDescent="0.3">
      <c r="A77" s="74" t="s">
        <v>501</v>
      </c>
      <c r="B77" s="75" t="s">
        <v>42</v>
      </c>
      <c r="C77" s="73" t="s">
        <v>41</v>
      </c>
      <c r="D77" s="78">
        <v>119.69</v>
      </c>
      <c r="E77" s="76">
        <v>0</v>
      </c>
      <c r="F77" s="77">
        <f t="shared" ref="F77:F140" si="1">E77/D77%</f>
        <v>0</v>
      </c>
    </row>
    <row r="78" spans="1:6" ht="171" customHeight="1" x14ac:dyDescent="0.3">
      <c r="A78" s="74" t="s">
        <v>503</v>
      </c>
      <c r="B78" s="75"/>
      <c r="C78" s="79" t="s">
        <v>502</v>
      </c>
      <c r="D78" s="76">
        <v>5401.41</v>
      </c>
      <c r="E78" s="76">
        <f>E79</f>
        <v>5401.41</v>
      </c>
      <c r="F78" s="77">
        <f t="shared" si="1"/>
        <v>100</v>
      </c>
    </row>
    <row r="79" spans="1:6" ht="154.5" customHeight="1" x14ac:dyDescent="0.3">
      <c r="A79" s="74" t="s">
        <v>505</v>
      </c>
      <c r="B79" s="75"/>
      <c r="C79" s="79" t="s">
        <v>504</v>
      </c>
      <c r="D79" s="76">
        <v>5401.41</v>
      </c>
      <c r="E79" s="76">
        <f>E80</f>
        <v>5401.41</v>
      </c>
      <c r="F79" s="77">
        <f t="shared" si="1"/>
        <v>100</v>
      </c>
    </row>
    <row r="80" spans="1:6" ht="45.75" customHeight="1" x14ac:dyDescent="0.3">
      <c r="A80" s="74" t="s">
        <v>505</v>
      </c>
      <c r="B80" s="75" t="s">
        <v>126</v>
      </c>
      <c r="C80" s="73" t="s">
        <v>125</v>
      </c>
      <c r="D80" s="76">
        <v>5401.41</v>
      </c>
      <c r="E80" s="76">
        <v>5401.41</v>
      </c>
      <c r="F80" s="77">
        <f t="shared" si="1"/>
        <v>100</v>
      </c>
    </row>
    <row r="81" spans="1:6" ht="34.200000000000003" customHeight="1" x14ac:dyDescent="0.3">
      <c r="A81" s="74" t="s">
        <v>507</v>
      </c>
      <c r="B81" s="75"/>
      <c r="C81" s="73" t="s">
        <v>506</v>
      </c>
      <c r="D81" s="76">
        <v>23677.95</v>
      </c>
      <c r="E81" s="76">
        <f>E82+E84</f>
        <v>20621.260000000002</v>
      </c>
      <c r="F81" s="77">
        <f t="shared" si="1"/>
        <v>87.090563161084475</v>
      </c>
    </row>
    <row r="82" spans="1:6" ht="61.5" customHeight="1" x14ac:dyDescent="0.3">
      <c r="A82" s="74" t="s">
        <v>509</v>
      </c>
      <c r="B82" s="75"/>
      <c r="C82" s="73" t="s">
        <v>508</v>
      </c>
      <c r="D82" s="76">
        <v>12128.1</v>
      </c>
      <c r="E82" s="76">
        <f>E83</f>
        <v>10203.780000000001</v>
      </c>
      <c r="F82" s="77">
        <f t="shared" si="1"/>
        <v>84.133376208969253</v>
      </c>
    </row>
    <row r="83" spans="1:6" ht="45" customHeight="1" x14ac:dyDescent="0.3">
      <c r="A83" s="74" t="s">
        <v>509</v>
      </c>
      <c r="B83" s="75" t="s">
        <v>126</v>
      </c>
      <c r="C83" s="73" t="s">
        <v>125</v>
      </c>
      <c r="D83" s="76">
        <v>12128.1</v>
      </c>
      <c r="E83" s="76">
        <v>10203.780000000001</v>
      </c>
      <c r="F83" s="77">
        <f t="shared" si="1"/>
        <v>84.133376208969253</v>
      </c>
    </row>
    <row r="84" spans="1:6" ht="51.45" customHeight="1" x14ac:dyDescent="0.3">
      <c r="A84" s="74" t="s">
        <v>511</v>
      </c>
      <c r="B84" s="75"/>
      <c r="C84" s="73" t="s">
        <v>510</v>
      </c>
      <c r="D84" s="76">
        <v>11549.85</v>
      </c>
      <c r="E84" s="76">
        <f>E85</f>
        <v>10417.48</v>
      </c>
      <c r="F84" s="77">
        <f t="shared" si="1"/>
        <v>90.195803408702275</v>
      </c>
    </row>
    <row r="85" spans="1:6" ht="51" customHeight="1" x14ac:dyDescent="0.3">
      <c r="A85" s="74" t="s">
        <v>511</v>
      </c>
      <c r="B85" s="75" t="s">
        <v>126</v>
      </c>
      <c r="C85" s="73" t="s">
        <v>125</v>
      </c>
      <c r="D85" s="76">
        <v>11549.85</v>
      </c>
      <c r="E85" s="76">
        <v>10417.48</v>
      </c>
      <c r="F85" s="77">
        <f t="shared" si="1"/>
        <v>90.195803408702275</v>
      </c>
    </row>
    <row r="86" spans="1:6" ht="43.5" customHeight="1" x14ac:dyDescent="0.3">
      <c r="A86" s="74" t="s">
        <v>521</v>
      </c>
      <c r="B86" s="75"/>
      <c r="C86" s="73" t="s">
        <v>520</v>
      </c>
      <c r="D86" s="76">
        <v>24973.72</v>
      </c>
      <c r="E86" s="76">
        <f>E87+E90</f>
        <v>24973.72</v>
      </c>
      <c r="F86" s="77">
        <f t="shared" si="1"/>
        <v>100</v>
      </c>
    </row>
    <row r="87" spans="1:6" ht="45" customHeight="1" x14ac:dyDescent="0.3">
      <c r="A87" s="74" t="s">
        <v>523</v>
      </c>
      <c r="B87" s="75"/>
      <c r="C87" s="73" t="s">
        <v>522</v>
      </c>
      <c r="D87" s="76">
        <v>20531</v>
      </c>
      <c r="E87" s="76">
        <f>E88</f>
        <v>20531</v>
      </c>
      <c r="F87" s="77">
        <f t="shared" si="1"/>
        <v>100</v>
      </c>
    </row>
    <row r="88" spans="1:6" ht="48.75" customHeight="1" x14ac:dyDescent="0.3">
      <c r="A88" s="74" t="s">
        <v>524</v>
      </c>
      <c r="B88" s="75"/>
      <c r="C88" s="73" t="s">
        <v>189</v>
      </c>
      <c r="D88" s="76">
        <v>20531</v>
      </c>
      <c r="E88" s="76">
        <f>E89</f>
        <v>20531</v>
      </c>
      <c r="F88" s="77">
        <f t="shared" si="1"/>
        <v>100</v>
      </c>
    </row>
    <row r="89" spans="1:6" ht="41.25" customHeight="1" x14ac:dyDescent="0.3">
      <c r="A89" s="74" t="s">
        <v>524</v>
      </c>
      <c r="B89" s="75" t="s">
        <v>126</v>
      </c>
      <c r="C89" s="73" t="s">
        <v>125</v>
      </c>
      <c r="D89" s="76">
        <v>20531</v>
      </c>
      <c r="E89" s="76">
        <v>20531</v>
      </c>
      <c r="F89" s="77">
        <f t="shared" si="1"/>
        <v>100</v>
      </c>
    </row>
    <row r="90" spans="1:6" ht="45.75" customHeight="1" x14ac:dyDescent="0.3">
      <c r="A90" s="74" t="s">
        <v>526</v>
      </c>
      <c r="B90" s="75"/>
      <c r="C90" s="73" t="s">
        <v>525</v>
      </c>
      <c r="D90" s="76">
        <v>4442.72</v>
      </c>
      <c r="E90" s="76">
        <f>E91+E93+E95</f>
        <v>4442.7199999999993</v>
      </c>
      <c r="F90" s="77">
        <f t="shared" si="1"/>
        <v>99.999999999999986</v>
      </c>
    </row>
    <row r="91" spans="1:6" ht="43.5" customHeight="1" x14ac:dyDescent="0.3">
      <c r="A91" s="74" t="s">
        <v>528</v>
      </c>
      <c r="B91" s="75"/>
      <c r="C91" s="73" t="s">
        <v>527</v>
      </c>
      <c r="D91" s="76">
        <v>9.08</v>
      </c>
      <c r="E91" s="76">
        <f>E92</f>
        <v>9.08</v>
      </c>
      <c r="F91" s="77">
        <f t="shared" si="1"/>
        <v>100</v>
      </c>
    </row>
    <row r="92" spans="1:6" ht="40.5" customHeight="1" x14ac:dyDescent="0.3">
      <c r="A92" s="74" t="s">
        <v>528</v>
      </c>
      <c r="B92" s="75" t="s">
        <v>126</v>
      </c>
      <c r="C92" s="73" t="s">
        <v>125</v>
      </c>
      <c r="D92" s="76">
        <v>9.08</v>
      </c>
      <c r="E92" s="76">
        <v>9.08</v>
      </c>
      <c r="F92" s="77">
        <f t="shared" si="1"/>
        <v>100</v>
      </c>
    </row>
    <row r="93" spans="1:6" ht="51.45" customHeight="1" x14ac:dyDescent="0.3">
      <c r="A93" s="74" t="s">
        <v>529</v>
      </c>
      <c r="B93" s="75"/>
      <c r="C93" s="73" t="s">
        <v>474</v>
      </c>
      <c r="D93" s="76">
        <v>3319.56</v>
      </c>
      <c r="E93" s="76">
        <f>E94</f>
        <v>3319.56</v>
      </c>
      <c r="F93" s="77">
        <f t="shared" si="1"/>
        <v>100</v>
      </c>
    </row>
    <row r="94" spans="1:6" ht="48" customHeight="1" x14ac:dyDescent="0.3">
      <c r="A94" s="74" t="s">
        <v>529</v>
      </c>
      <c r="B94" s="75" t="s">
        <v>126</v>
      </c>
      <c r="C94" s="73" t="s">
        <v>125</v>
      </c>
      <c r="D94" s="76">
        <v>3319.56</v>
      </c>
      <c r="E94" s="76">
        <v>3319.56</v>
      </c>
      <c r="F94" s="77">
        <f t="shared" si="1"/>
        <v>100</v>
      </c>
    </row>
    <row r="95" spans="1:6" ht="44.25" customHeight="1" x14ac:dyDescent="0.3">
      <c r="A95" s="74" t="s">
        <v>530</v>
      </c>
      <c r="B95" s="75"/>
      <c r="C95" s="73" t="s">
        <v>498</v>
      </c>
      <c r="D95" s="76">
        <v>1114.08</v>
      </c>
      <c r="E95" s="76">
        <f>E96</f>
        <v>1114.08</v>
      </c>
      <c r="F95" s="77">
        <f t="shared" si="1"/>
        <v>100</v>
      </c>
    </row>
    <row r="96" spans="1:6" ht="44.25" customHeight="1" x14ac:dyDescent="0.3">
      <c r="A96" s="74" t="s">
        <v>530</v>
      </c>
      <c r="B96" s="75" t="s">
        <v>126</v>
      </c>
      <c r="C96" s="73" t="s">
        <v>125</v>
      </c>
      <c r="D96" s="76">
        <v>1114.08</v>
      </c>
      <c r="E96" s="76">
        <v>1114.08</v>
      </c>
      <c r="F96" s="77">
        <f t="shared" si="1"/>
        <v>100</v>
      </c>
    </row>
    <row r="97" spans="1:6" ht="34.200000000000003" customHeight="1" x14ac:dyDescent="0.3">
      <c r="A97" s="74" t="s">
        <v>577</v>
      </c>
      <c r="B97" s="75"/>
      <c r="C97" s="73" t="s">
        <v>576</v>
      </c>
      <c r="D97" s="76">
        <v>73.25</v>
      </c>
      <c r="E97" s="76">
        <f>E98+E101</f>
        <v>60</v>
      </c>
      <c r="F97" s="77">
        <f t="shared" si="1"/>
        <v>81.911262798634809</v>
      </c>
    </row>
    <row r="98" spans="1:6" ht="34.200000000000003" customHeight="1" x14ac:dyDescent="0.3">
      <c r="A98" s="74" t="s">
        <v>579</v>
      </c>
      <c r="B98" s="75"/>
      <c r="C98" s="73" t="s">
        <v>578</v>
      </c>
      <c r="D98" s="76">
        <v>60</v>
      </c>
      <c r="E98" s="76">
        <f>E99</f>
        <v>60</v>
      </c>
      <c r="F98" s="77">
        <f t="shared" si="1"/>
        <v>100</v>
      </c>
    </row>
    <row r="99" spans="1:6" ht="34.200000000000003" customHeight="1" x14ac:dyDescent="0.3">
      <c r="A99" s="74" t="s">
        <v>581</v>
      </c>
      <c r="B99" s="75"/>
      <c r="C99" s="73" t="s">
        <v>580</v>
      </c>
      <c r="D99" s="76">
        <v>60</v>
      </c>
      <c r="E99" s="76">
        <f>E100</f>
        <v>60</v>
      </c>
      <c r="F99" s="77">
        <f t="shared" si="1"/>
        <v>100</v>
      </c>
    </row>
    <row r="100" spans="1:6" ht="34.200000000000003" customHeight="1" x14ac:dyDescent="0.3">
      <c r="A100" s="74" t="s">
        <v>581</v>
      </c>
      <c r="B100" s="75" t="s">
        <v>37</v>
      </c>
      <c r="C100" s="73" t="s">
        <v>36</v>
      </c>
      <c r="D100" s="76">
        <v>60</v>
      </c>
      <c r="E100" s="76">
        <v>60</v>
      </c>
      <c r="F100" s="77">
        <f t="shared" si="1"/>
        <v>100</v>
      </c>
    </row>
    <row r="101" spans="1:6" ht="34.200000000000003" customHeight="1" x14ac:dyDescent="0.3">
      <c r="A101" s="74" t="s">
        <v>583</v>
      </c>
      <c r="B101" s="75"/>
      <c r="C101" s="73" t="s">
        <v>582</v>
      </c>
      <c r="D101" s="76">
        <v>13.25</v>
      </c>
      <c r="E101" s="76">
        <f>E102</f>
        <v>0</v>
      </c>
      <c r="F101" s="77">
        <f t="shared" si="1"/>
        <v>0</v>
      </c>
    </row>
    <row r="102" spans="1:6" ht="51.45" customHeight="1" x14ac:dyDescent="0.3">
      <c r="A102" s="74" t="s">
        <v>585</v>
      </c>
      <c r="B102" s="75"/>
      <c r="C102" s="73" t="s">
        <v>584</v>
      </c>
      <c r="D102" s="76">
        <v>13.25</v>
      </c>
      <c r="E102" s="76">
        <f>E103</f>
        <v>0</v>
      </c>
      <c r="F102" s="77">
        <f t="shared" si="1"/>
        <v>0</v>
      </c>
    </row>
    <row r="103" spans="1:6" ht="42" customHeight="1" x14ac:dyDescent="0.3">
      <c r="A103" s="74" t="s">
        <v>585</v>
      </c>
      <c r="B103" s="75" t="s">
        <v>126</v>
      </c>
      <c r="C103" s="73" t="s">
        <v>125</v>
      </c>
      <c r="D103" s="76">
        <v>13.25</v>
      </c>
      <c r="E103" s="76">
        <v>0</v>
      </c>
      <c r="F103" s="77">
        <f t="shared" si="1"/>
        <v>0</v>
      </c>
    </row>
    <row r="104" spans="1:6" ht="45" customHeight="1" x14ac:dyDescent="0.3">
      <c r="A104" s="74" t="s">
        <v>587</v>
      </c>
      <c r="B104" s="75"/>
      <c r="C104" s="73" t="s">
        <v>586</v>
      </c>
      <c r="D104" s="76">
        <v>21944.52</v>
      </c>
      <c r="E104" s="76">
        <f>E105+E115+E120+E124+E112</f>
        <v>21778.73</v>
      </c>
      <c r="F104" s="77">
        <f t="shared" si="1"/>
        <v>99.244503867024662</v>
      </c>
    </row>
    <row r="105" spans="1:6" ht="34.200000000000003" customHeight="1" x14ac:dyDescent="0.3">
      <c r="A105" s="74" t="s">
        <v>589</v>
      </c>
      <c r="B105" s="75"/>
      <c r="C105" s="73" t="s">
        <v>588</v>
      </c>
      <c r="D105" s="76">
        <v>7675.81</v>
      </c>
      <c r="E105" s="76">
        <f>E106+E110</f>
        <v>7666.5599999999995</v>
      </c>
      <c r="F105" s="77">
        <f t="shared" si="1"/>
        <v>99.879491545517666</v>
      </c>
    </row>
    <row r="106" spans="1:6" ht="34.200000000000003" customHeight="1" x14ac:dyDescent="0.3">
      <c r="A106" s="74" t="s">
        <v>590</v>
      </c>
      <c r="B106" s="75"/>
      <c r="C106" s="73" t="s">
        <v>34</v>
      </c>
      <c r="D106" s="76">
        <v>7659.06</v>
      </c>
      <c r="E106" s="76">
        <f>E107+E108+E109</f>
        <v>7649.8099999999995</v>
      </c>
      <c r="F106" s="77">
        <f t="shared" si="1"/>
        <v>99.879227999258376</v>
      </c>
    </row>
    <row r="107" spans="1:6" ht="78" customHeight="1" x14ac:dyDescent="0.3">
      <c r="A107" s="74" t="s">
        <v>590</v>
      </c>
      <c r="B107" s="75" t="s">
        <v>24</v>
      </c>
      <c r="C107" s="73" t="s">
        <v>23</v>
      </c>
      <c r="D107" s="76">
        <v>6920.31</v>
      </c>
      <c r="E107" s="76">
        <v>6919.94</v>
      </c>
      <c r="F107" s="77">
        <f t="shared" si="1"/>
        <v>99.994653418705212</v>
      </c>
    </row>
    <row r="108" spans="1:6" ht="41.25" customHeight="1" x14ac:dyDescent="0.3">
      <c r="A108" s="74" t="s">
        <v>590</v>
      </c>
      <c r="B108" s="75" t="s">
        <v>37</v>
      </c>
      <c r="C108" s="73" t="s">
        <v>36</v>
      </c>
      <c r="D108" s="76">
        <v>734.53</v>
      </c>
      <c r="E108" s="76">
        <v>725.65</v>
      </c>
      <c r="F108" s="77">
        <f t="shared" si="1"/>
        <v>98.791063673369365</v>
      </c>
    </row>
    <row r="109" spans="1:6" ht="34.200000000000003" customHeight="1" x14ac:dyDescent="0.3">
      <c r="A109" s="74" t="s">
        <v>590</v>
      </c>
      <c r="B109" s="75" t="s">
        <v>42</v>
      </c>
      <c r="C109" s="73" t="s">
        <v>41</v>
      </c>
      <c r="D109" s="76">
        <v>4.22</v>
      </c>
      <c r="E109" s="76">
        <v>4.22</v>
      </c>
      <c r="F109" s="77">
        <f t="shared" si="1"/>
        <v>100.00000000000001</v>
      </c>
    </row>
    <row r="110" spans="1:6" ht="44.25" customHeight="1" x14ac:dyDescent="0.3">
      <c r="A110" s="74" t="s">
        <v>592</v>
      </c>
      <c r="B110" s="75"/>
      <c r="C110" s="73" t="s">
        <v>591</v>
      </c>
      <c r="D110" s="76">
        <v>16.75</v>
      </c>
      <c r="E110" s="76">
        <f>E111</f>
        <v>16.75</v>
      </c>
      <c r="F110" s="77">
        <f t="shared" si="1"/>
        <v>100</v>
      </c>
    </row>
    <row r="111" spans="1:6" ht="47.25" customHeight="1" x14ac:dyDescent="0.3">
      <c r="A111" s="74" t="s">
        <v>592</v>
      </c>
      <c r="B111" s="75" t="s">
        <v>37</v>
      </c>
      <c r="C111" s="73" t="s">
        <v>36</v>
      </c>
      <c r="D111" s="76">
        <v>16.75</v>
      </c>
      <c r="E111" s="76">
        <v>16.75</v>
      </c>
      <c r="F111" s="77">
        <f t="shared" si="1"/>
        <v>100</v>
      </c>
    </row>
    <row r="112" spans="1:6" ht="49.5" customHeight="1" x14ac:dyDescent="0.3">
      <c r="A112" s="74" t="s">
        <v>594</v>
      </c>
      <c r="B112" s="75"/>
      <c r="C112" s="73" t="s">
        <v>593</v>
      </c>
      <c r="D112" s="76">
        <v>178.84</v>
      </c>
      <c r="E112" s="76">
        <f>E113</f>
        <v>178.84</v>
      </c>
      <c r="F112" s="77">
        <f t="shared" si="1"/>
        <v>100</v>
      </c>
    </row>
    <row r="113" spans="1:6" ht="40.5" customHeight="1" x14ac:dyDescent="0.3">
      <c r="A113" s="74" t="s">
        <v>596</v>
      </c>
      <c r="B113" s="75"/>
      <c r="C113" s="73" t="s">
        <v>595</v>
      </c>
      <c r="D113" s="76">
        <v>178.84</v>
      </c>
      <c r="E113" s="76">
        <f>E114</f>
        <v>178.84</v>
      </c>
      <c r="F113" s="77">
        <f t="shared" si="1"/>
        <v>100</v>
      </c>
    </row>
    <row r="114" spans="1:6" ht="40.5" customHeight="1" x14ac:dyDescent="0.3">
      <c r="A114" s="74" t="s">
        <v>596</v>
      </c>
      <c r="B114" s="75" t="s">
        <v>126</v>
      </c>
      <c r="C114" s="73" t="s">
        <v>125</v>
      </c>
      <c r="D114" s="76">
        <v>178.84</v>
      </c>
      <c r="E114" s="76">
        <v>178.84</v>
      </c>
      <c r="F114" s="77">
        <f t="shared" si="1"/>
        <v>100</v>
      </c>
    </row>
    <row r="115" spans="1:6" ht="43.5" customHeight="1" x14ac:dyDescent="0.3">
      <c r="A115" s="74" t="s">
        <v>597</v>
      </c>
      <c r="B115" s="75"/>
      <c r="C115" s="73" t="s">
        <v>476</v>
      </c>
      <c r="D115" s="76">
        <v>6471.87</v>
      </c>
      <c r="E115" s="76">
        <f>E116</f>
        <v>6315.33</v>
      </c>
      <c r="F115" s="77">
        <f t="shared" si="1"/>
        <v>97.581224591964926</v>
      </c>
    </row>
    <row r="116" spans="1:6" ht="44.25" customHeight="1" x14ac:dyDescent="0.3">
      <c r="A116" s="74" t="s">
        <v>598</v>
      </c>
      <c r="B116" s="75"/>
      <c r="C116" s="73" t="s">
        <v>478</v>
      </c>
      <c r="D116" s="76">
        <v>6471.87</v>
      </c>
      <c r="E116" s="76">
        <f>E117+E118+E119</f>
        <v>6315.33</v>
      </c>
      <c r="F116" s="77">
        <f t="shared" si="1"/>
        <v>97.581224591964926</v>
      </c>
    </row>
    <row r="117" spans="1:6" ht="68.400000000000006" customHeight="1" x14ac:dyDescent="0.3">
      <c r="A117" s="74" t="s">
        <v>598</v>
      </c>
      <c r="B117" s="75" t="s">
        <v>24</v>
      </c>
      <c r="C117" s="73" t="s">
        <v>23</v>
      </c>
      <c r="D117" s="76">
        <v>6141.21</v>
      </c>
      <c r="E117" s="76">
        <v>6092.93</v>
      </c>
      <c r="F117" s="77">
        <f t="shared" si="1"/>
        <v>99.21383570990082</v>
      </c>
    </row>
    <row r="118" spans="1:6" ht="34.200000000000003" customHeight="1" x14ac:dyDescent="0.3">
      <c r="A118" s="74" t="s">
        <v>598</v>
      </c>
      <c r="B118" s="75" t="s">
        <v>37</v>
      </c>
      <c r="C118" s="73" t="s">
        <v>36</v>
      </c>
      <c r="D118" s="76">
        <v>30.66</v>
      </c>
      <c r="E118" s="76">
        <v>9.9</v>
      </c>
      <c r="F118" s="77">
        <f t="shared" si="1"/>
        <v>32.289628180039145</v>
      </c>
    </row>
    <row r="119" spans="1:6" ht="43.5" customHeight="1" x14ac:dyDescent="0.3">
      <c r="A119" s="74" t="s">
        <v>598</v>
      </c>
      <c r="B119" s="75" t="s">
        <v>126</v>
      </c>
      <c r="C119" s="73" t="s">
        <v>125</v>
      </c>
      <c r="D119" s="76">
        <v>300</v>
      </c>
      <c r="E119" s="76">
        <v>212.5</v>
      </c>
      <c r="F119" s="77">
        <f t="shared" si="1"/>
        <v>70.833333333333329</v>
      </c>
    </row>
    <row r="120" spans="1:6" ht="102.6" customHeight="1" x14ac:dyDescent="0.3">
      <c r="A120" s="74" t="s">
        <v>641</v>
      </c>
      <c r="B120" s="75"/>
      <c r="C120" s="79" t="s">
        <v>640</v>
      </c>
      <c r="D120" s="76">
        <v>7608</v>
      </c>
      <c r="E120" s="76">
        <f>E121</f>
        <v>7608</v>
      </c>
      <c r="F120" s="77">
        <f t="shared" si="1"/>
        <v>100</v>
      </c>
    </row>
    <row r="121" spans="1:6" ht="85.5" customHeight="1" x14ac:dyDescent="0.3">
      <c r="A121" s="74" t="s">
        <v>643</v>
      </c>
      <c r="B121" s="75"/>
      <c r="C121" s="73" t="s">
        <v>642</v>
      </c>
      <c r="D121" s="76">
        <v>7608</v>
      </c>
      <c r="E121" s="76">
        <f>E122+E123</f>
        <v>7608</v>
      </c>
      <c r="F121" s="77">
        <f t="shared" si="1"/>
        <v>100</v>
      </c>
    </row>
    <row r="122" spans="1:6" ht="34.200000000000003" customHeight="1" x14ac:dyDescent="0.3">
      <c r="A122" s="74" t="s">
        <v>643</v>
      </c>
      <c r="B122" s="75" t="s">
        <v>571</v>
      </c>
      <c r="C122" s="73" t="s">
        <v>570</v>
      </c>
      <c r="D122" s="76">
        <v>2972.06</v>
      </c>
      <c r="E122" s="76">
        <v>2972.06</v>
      </c>
      <c r="F122" s="77">
        <f t="shared" si="1"/>
        <v>100</v>
      </c>
    </row>
    <row r="123" spans="1:6" ht="45" customHeight="1" x14ac:dyDescent="0.3">
      <c r="A123" s="74" t="s">
        <v>643</v>
      </c>
      <c r="B123" s="75" t="s">
        <v>126</v>
      </c>
      <c r="C123" s="73" t="s">
        <v>125</v>
      </c>
      <c r="D123" s="76">
        <v>4635.9399999999996</v>
      </c>
      <c r="E123" s="76">
        <v>4635.9399999999996</v>
      </c>
      <c r="F123" s="77">
        <f t="shared" si="1"/>
        <v>100</v>
      </c>
    </row>
    <row r="124" spans="1:6" ht="51.45" customHeight="1" x14ac:dyDescent="0.3">
      <c r="A124" s="74" t="s">
        <v>645</v>
      </c>
      <c r="B124" s="75"/>
      <c r="C124" s="73" t="s">
        <v>644</v>
      </c>
      <c r="D124" s="76">
        <v>10</v>
      </c>
      <c r="E124" s="76">
        <f>E125</f>
        <v>10</v>
      </c>
      <c r="F124" s="77">
        <f t="shared" si="1"/>
        <v>100</v>
      </c>
    </row>
    <row r="125" spans="1:6" ht="49.5" customHeight="1" x14ac:dyDescent="0.3">
      <c r="A125" s="74" t="s">
        <v>647</v>
      </c>
      <c r="B125" s="75"/>
      <c r="C125" s="73" t="s">
        <v>646</v>
      </c>
      <c r="D125" s="76">
        <v>10</v>
      </c>
      <c r="E125" s="76">
        <f>E126</f>
        <v>10</v>
      </c>
      <c r="F125" s="77">
        <f t="shared" si="1"/>
        <v>100</v>
      </c>
    </row>
    <row r="126" spans="1:6" ht="45.75" customHeight="1" x14ac:dyDescent="0.3">
      <c r="A126" s="74" t="s">
        <v>647</v>
      </c>
      <c r="B126" s="75" t="s">
        <v>126</v>
      </c>
      <c r="C126" s="73" t="s">
        <v>125</v>
      </c>
      <c r="D126" s="76">
        <v>10</v>
      </c>
      <c r="E126" s="76">
        <v>10</v>
      </c>
      <c r="F126" s="77">
        <f t="shared" si="1"/>
        <v>100</v>
      </c>
    </row>
    <row r="127" spans="1:6" ht="34.200000000000003" customHeight="1" x14ac:dyDescent="0.3">
      <c r="A127" s="74" t="s">
        <v>604</v>
      </c>
      <c r="B127" s="75"/>
      <c r="C127" s="73" t="s">
        <v>603</v>
      </c>
      <c r="D127" s="76">
        <v>39856.43</v>
      </c>
      <c r="E127" s="76">
        <f>E128+E144</f>
        <v>39850.270000000004</v>
      </c>
      <c r="F127" s="77">
        <f t="shared" si="1"/>
        <v>99.984544526441539</v>
      </c>
    </row>
    <row r="128" spans="1:6" ht="34.200000000000003" customHeight="1" x14ac:dyDescent="0.3">
      <c r="A128" s="74" t="s">
        <v>606</v>
      </c>
      <c r="B128" s="75"/>
      <c r="C128" s="73" t="s">
        <v>605</v>
      </c>
      <c r="D128" s="76">
        <v>39642.080000000002</v>
      </c>
      <c r="E128" s="76">
        <f>E129+E132+E141</f>
        <v>39642.080000000002</v>
      </c>
      <c r="F128" s="77">
        <f t="shared" si="1"/>
        <v>100</v>
      </c>
    </row>
    <row r="129" spans="1:6" ht="34.200000000000003" customHeight="1" x14ac:dyDescent="0.3">
      <c r="A129" s="74" t="s">
        <v>608</v>
      </c>
      <c r="B129" s="75"/>
      <c r="C129" s="73" t="s">
        <v>607</v>
      </c>
      <c r="D129" s="76">
        <v>25075.09</v>
      </c>
      <c r="E129" s="76">
        <f>E130</f>
        <v>25075.09</v>
      </c>
      <c r="F129" s="77">
        <f t="shared" si="1"/>
        <v>100</v>
      </c>
    </row>
    <row r="130" spans="1:6" ht="55.5" customHeight="1" x14ac:dyDescent="0.3">
      <c r="A130" s="74" t="s">
        <v>609</v>
      </c>
      <c r="B130" s="75"/>
      <c r="C130" s="73" t="s">
        <v>189</v>
      </c>
      <c r="D130" s="76">
        <v>25075.09</v>
      </c>
      <c r="E130" s="76">
        <f>E131</f>
        <v>25075.09</v>
      </c>
      <c r="F130" s="77">
        <f t="shared" si="1"/>
        <v>100</v>
      </c>
    </row>
    <row r="131" spans="1:6" ht="52.5" customHeight="1" x14ac:dyDescent="0.3">
      <c r="A131" s="74" t="s">
        <v>609</v>
      </c>
      <c r="B131" s="75" t="s">
        <v>126</v>
      </c>
      <c r="C131" s="73" t="s">
        <v>125</v>
      </c>
      <c r="D131" s="76">
        <v>25075.09</v>
      </c>
      <c r="E131" s="76">
        <v>25075.09</v>
      </c>
      <c r="F131" s="77">
        <f t="shared" si="1"/>
        <v>100</v>
      </c>
    </row>
    <row r="132" spans="1:6" ht="51.45" customHeight="1" x14ac:dyDescent="0.3">
      <c r="A132" s="74" t="s">
        <v>611</v>
      </c>
      <c r="B132" s="75"/>
      <c r="C132" s="73" t="s">
        <v>610</v>
      </c>
      <c r="D132" s="76">
        <v>11653.27</v>
      </c>
      <c r="E132" s="76">
        <f>E133+E135+E137+E139</f>
        <v>11653.27</v>
      </c>
      <c r="F132" s="77">
        <f t="shared" si="1"/>
        <v>100</v>
      </c>
    </row>
    <row r="133" spans="1:6" ht="34.200000000000003" customHeight="1" x14ac:dyDescent="0.3">
      <c r="A133" s="74" t="s">
        <v>612</v>
      </c>
      <c r="B133" s="75"/>
      <c r="C133" s="73" t="s">
        <v>542</v>
      </c>
      <c r="D133" s="76">
        <v>359.34</v>
      </c>
      <c r="E133" s="76">
        <f>E134</f>
        <v>359.34</v>
      </c>
      <c r="F133" s="77">
        <f t="shared" si="1"/>
        <v>100</v>
      </c>
    </row>
    <row r="134" spans="1:6" ht="34.200000000000003" customHeight="1" x14ac:dyDescent="0.3">
      <c r="A134" s="74" t="s">
        <v>612</v>
      </c>
      <c r="B134" s="75" t="s">
        <v>126</v>
      </c>
      <c r="C134" s="73" t="s">
        <v>125</v>
      </c>
      <c r="D134" s="76">
        <v>359.34</v>
      </c>
      <c r="E134" s="76">
        <v>359.34</v>
      </c>
      <c r="F134" s="77">
        <f t="shared" si="1"/>
        <v>100</v>
      </c>
    </row>
    <row r="135" spans="1:6" ht="34.200000000000003" customHeight="1" x14ac:dyDescent="0.3">
      <c r="A135" s="74" t="s">
        <v>614</v>
      </c>
      <c r="B135" s="75"/>
      <c r="C135" s="73" t="s">
        <v>613</v>
      </c>
      <c r="D135" s="76">
        <v>200</v>
      </c>
      <c r="E135" s="76">
        <f>E136</f>
        <v>200</v>
      </c>
      <c r="F135" s="77">
        <f t="shared" si="1"/>
        <v>100</v>
      </c>
    </row>
    <row r="136" spans="1:6" ht="34.200000000000003" customHeight="1" x14ac:dyDescent="0.3">
      <c r="A136" s="74" t="s">
        <v>614</v>
      </c>
      <c r="B136" s="75" t="s">
        <v>126</v>
      </c>
      <c r="C136" s="73" t="s">
        <v>125</v>
      </c>
      <c r="D136" s="76">
        <v>200</v>
      </c>
      <c r="E136" s="76">
        <v>200</v>
      </c>
      <c r="F136" s="77">
        <f t="shared" si="1"/>
        <v>100</v>
      </c>
    </row>
    <row r="137" spans="1:6" ht="51.45" customHeight="1" x14ac:dyDescent="0.3">
      <c r="A137" s="74" t="s">
        <v>616</v>
      </c>
      <c r="B137" s="75"/>
      <c r="C137" s="73" t="s">
        <v>615</v>
      </c>
      <c r="D137" s="76">
        <v>2186.3000000000002</v>
      </c>
      <c r="E137" s="76">
        <f>E138</f>
        <v>2186.3000000000002</v>
      </c>
      <c r="F137" s="77">
        <f t="shared" si="1"/>
        <v>100</v>
      </c>
    </row>
    <row r="138" spans="1:6" ht="52.5" customHeight="1" x14ac:dyDescent="0.3">
      <c r="A138" s="74" t="s">
        <v>616</v>
      </c>
      <c r="B138" s="75" t="s">
        <v>126</v>
      </c>
      <c r="C138" s="73" t="s">
        <v>125</v>
      </c>
      <c r="D138" s="76">
        <v>2186.3000000000002</v>
      </c>
      <c r="E138" s="76">
        <v>2186.3000000000002</v>
      </c>
      <c r="F138" s="77">
        <f t="shared" si="1"/>
        <v>100</v>
      </c>
    </row>
    <row r="139" spans="1:6" ht="51.45" customHeight="1" x14ac:dyDescent="0.3">
      <c r="A139" s="74" t="s">
        <v>617</v>
      </c>
      <c r="B139" s="75"/>
      <c r="C139" s="73" t="s">
        <v>474</v>
      </c>
      <c r="D139" s="76">
        <v>8907.6299999999992</v>
      </c>
      <c r="E139" s="76">
        <f>E140</f>
        <v>8907.6299999999992</v>
      </c>
      <c r="F139" s="77">
        <f t="shared" si="1"/>
        <v>100</v>
      </c>
    </row>
    <row r="140" spans="1:6" ht="45.75" customHeight="1" x14ac:dyDescent="0.3">
      <c r="A140" s="74" t="s">
        <v>617</v>
      </c>
      <c r="B140" s="75" t="s">
        <v>126</v>
      </c>
      <c r="C140" s="73" t="s">
        <v>125</v>
      </c>
      <c r="D140" s="76">
        <v>8907.6299999999992</v>
      </c>
      <c r="E140" s="76">
        <v>8907.6299999999992</v>
      </c>
      <c r="F140" s="77">
        <f t="shared" si="1"/>
        <v>100</v>
      </c>
    </row>
    <row r="141" spans="1:6" ht="51.45" customHeight="1" x14ac:dyDescent="0.3">
      <c r="A141" s="74" t="s">
        <v>619</v>
      </c>
      <c r="B141" s="75"/>
      <c r="C141" s="73" t="s">
        <v>618</v>
      </c>
      <c r="D141" s="76">
        <v>2913.72</v>
      </c>
      <c r="E141" s="76">
        <f>E142</f>
        <v>2913.72</v>
      </c>
      <c r="F141" s="77">
        <f t="shared" ref="F141:F204" si="2">E141/D141%</f>
        <v>100</v>
      </c>
    </row>
    <row r="142" spans="1:6" ht="44.25" customHeight="1" x14ac:dyDescent="0.3">
      <c r="A142" s="74" t="s">
        <v>621</v>
      </c>
      <c r="B142" s="75"/>
      <c r="C142" s="73" t="s">
        <v>620</v>
      </c>
      <c r="D142" s="76">
        <v>2913.72</v>
      </c>
      <c r="E142" s="76">
        <f>E143</f>
        <v>2913.72</v>
      </c>
      <c r="F142" s="77">
        <f t="shared" si="2"/>
        <v>100</v>
      </c>
    </row>
    <row r="143" spans="1:6" ht="48" customHeight="1" x14ac:dyDescent="0.3">
      <c r="A143" s="74" t="s">
        <v>621</v>
      </c>
      <c r="B143" s="75" t="s">
        <v>126</v>
      </c>
      <c r="C143" s="73" t="s">
        <v>125</v>
      </c>
      <c r="D143" s="76">
        <v>2913.72</v>
      </c>
      <c r="E143" s="76">
        <v>2913.72</v>
      </c>
      <c r="F143" s="77">
        <f t="shared" si="2"/>
        <v>100</v>
      </c>
    </row>
    <row r="144" spans="1:6" ht="34.200000000000003" customHeight="1" x14ac:dyDescent="0.3">
      <c r="A144" s="74" t="s">
        <v>623</v>
      </c>
      <c r="B144" s="75"/>
      <c r="C144" s="73" t="s">
        <v>622</v>
      </c>
      <c r="D144" s="76">
        <v>214.35</v>
      </c>
      <c r="E144" s="76">
        <f>E145+E148</f>
        <v>208.19</v>
      </c>
      <c r="F144" s="77">
        <f t="shared" si="2"/>
        <v>97.126195474690931</v>
      </c>
    </row>
    <row r="145" spans="1:6" ht="51.45" customHeight="1" x14ac:dyDescent="0.3">
      <c r="A145" s="74" t="s">
        <v>625</v>
      </c>
      <c r="B145" s="75"/>
      <c r="C145" s="73" t="s">
        <v>624</v>
      </c>
      <c r="D145" s="76">
        <v>189.35</v>
      </c>
      <c r="E145" s="76">
        <f>E146</f>
        <v>183.19</v>
      </c>
      <c r="F145" s="77">
        <f t="shared" si="2"/>
        <v>96.746765249537887</v>
      </c>
    </row>
    <row r="146" spans="1:6" ht="51.45" customHeight="1" x14ac:dyDescent="0.3">
      <c r="A146" s="74" t="s">
        <v>627</v>
      </c>
      <c r="B146" s="75"/>
      <c r="C146" s="73" t="s">
        <v>626</v>
      </c>
      <c r="D146" s="76">
        <v>189.35</v>
      </c>
      <c r="E146" s="76">
        <f>E147</f>
        <v>183.19</v>
      </c>
      <c r="F146" s="77">
        <f t="shared" si="2"/>
        <v>96.746765249537887</v>
      </c>
    </row>
    <row r="147" spans="1:6" ht="34.200000000000003" customHeight="1" x14ac:dyDescent="0.3">
      <c r="A147" s="74" t="s">
        <v>627</v>
      </c>
      <c r="B147" s="75" t="s">
        <v>126</v>
      </c>
      <c r="C147" s="73" t="s">
        <v>125</v>
      </c>
      <c r="D147" s="76">
        <v>189.35</v>
      </c>
      <c r="E147" s="76">
        <v>183.19</v>
      </c>
      <c r="F147" s="77">
        <f t="shared" si="2"/>
        <v>96.746765249537887</v>
      </c>
    </row>
    <row r="148" spans="1:6" ht="34.200000000000003" customHeight="1" x14ac:dyDescent="0.3">
      <c r="A148" s="74" t="s">
        <v>629</v>
      </c>
      <c r="B148" s="75"/>
      <c r="C148" s="73" t="s">
        <v>628</v>
      </c>
      <c r="D148" s="76">
        <v>25</v>
      </c>
      <c r="E148" s="76">
        <f>E149</f>
        <v>25</v>
      </c>
      <c r="F148" s="77">
        <f t="shared" si="2"/>
        <v>100</v>
      </c>
    </row>
    <row r="149" spans="1:6" ht="44.25" customHeight="1" x14ac:dyDescent="0.3">
      <c r="A149" s="74" t="s">
        <v>631</v>
      </c>
      <c r="B149" s="75"/>
      <c r="C149" s="73" t="s">
        <v>630</v>
      </c>
      <c r="D149" s="76">
        <v>25</v>
      </c>
      <c r="E149" s="76">
        <f>E150</f>
        <v>25</v>
      </c>
      <c r="F149" s="77">
        <f t="shared" si="2"/>
        <v>100</v>
      </c>
    </row>
    <row r="150" spans="1:6" ht="34.200000000000003" customHeight="1" x14ac:dyDescent="0.3">
      <c r="A150" s="74" t="s">
        <v>631</v>
      </c>
      <c r="B150" s="75" t="s">
        <v>126</v>
      </c>
      <c r="C150" s="73" t="s">
        <v>125</v>
      </c>
      <c r="D150" s="76">
        <v>25</v>
      </c>
      <c r="E150" s="76">
        <v>25</v>
      </c>
      <c r="F150" s="77">
        <f t="shared" si="2"/>
        <v>100</v>
      </c>
    </row>
    <row r="151" spans="1:6" ht="45" customHeight="1" x14ac:dyDescent="0.3">
      <c r="A151" s="74" t="s">
        <v>98</v>
      </c>
      <c r="B151" s="75"/>
      <c r="C151" s="73" t="s">
        <v>97</v>
      </c>
      <c r="D151" s="76">
        <v>16750.25</v>
      </c>
      <c r="E151" s="76">
        <f>E152+E162+E166+E175+E188+E199</f>
        <v>16608.620000000003</v>
      </c>
      <c r="F151" s="77">
        <f t="shared" si="2"/>
        <v>99.154460381188358</v>
      </c>
    </row>
    <row r="152" spans="1:6" ht="34.200000000000003" customHeight="1" x14ac:dyDescent="0.3">
      <c r="A152" s="74" t="s">
        <v>100</v>
      </c>
      <c r="B152" s="75"/>
      <c r="C152" s="73" t="s">
        <v>99</v>
      </c>
      <c r="D152" s="76">
        <v>2123.4499999999998</v>
      </c>
      <c r="E152" s="76">
        <f>E153+E156+E159</f>
        <v>2115.13</v>
      </c>
      <c r="F152" s="77">
        <f t="shared" si="2"/>
        <v>99.608184793614186</v>
      </c>
    </row>
    <row r="153" spans="1:6" ht="51.45" customHeight="1" x14ac:dyDescent="0.3">
      <c r="A153" s="74" t="s">
        <v>266</v>
      </c>
      <c r="B153" s="75"/>
      <c r="C153" s="73" t="s">
        <v>265</v>
      </c>
      <c r="D153" s="76">
        <v>1963.85</v>
      </c>
      <c r="E153" s="76">
        <f>E154</f>
        <v>1956.93</v>
      </c>
      <c r="F153" s="77">
        <f t="shared" si="2"/>
        <v>99.64763092904245</v>
      </c>
    </row>
    <row r="154" spans="1:6" ht="63.75" customHeight="1" x14ac:dyDescent="0.3">
      <c r="A154" s="74" t="s">
        <v>268</v>
      </c>
      <c r="B154" s="75"/>
      <c r="C154" s="73" t="s">
        <v>267</v>
      </c>
      <c r="D154" s="76">
        <v>1963.85</v>
      </c>
      <c r="E154" s="76">
        <f>E155</f>
        <v>1956.93</v>
      </c>
      <c r="F154" s="77">
        <f t="shared" si="2"/>
        <v>99.64763092904245</v>
      </c>
    </row>
    <row r="155" spans="1:6" ht="49.5" customHeight="1" x14ac:dyDescent="0.3">
      <c r="A155" s="74" t="s">
        <v>268</v>
      </c>
      <c r="B155" s="75" t="s">
        <v>37</v>
      </c>
      <c r="C155" s="73" t="s">
        <v>36</v>
      </c>
      <c r="D155" s="76">
        <v>1963.85</v>
      </c>
      <c r="E155" s="76">
        <v>1956.93</v>
      </c>
      <c r="F155" s="77">
        <f t="shared" si="2"/>
        <v>99.64763092904245</v>
      </c>
    </row>
    <row r="156" spans="1:6" ht="34.200000000000003" customHeight="1" x14ac:dyDescent="0.3">
      <c r="A156" s="74" t="s">
        <v>270</v>
      </c>
      <c r="B156" s="75"/>
      <c r="C156" s="73" t="s">
        <v>269</v>
      </c>
      <c r="D156" s="76">
        <v>131.30000000000001</v>
      </c>
      <c r="E156" s="76">
        <f>E157</f>
        <v>131.30000000000001</v>
      </c>
      <c r="F156" s="77">
        <f t="shared" si="2"/>
        <v>100</v>
      </c>
    </row>
    <row r="157" spans="1:6" ht="34.200000000000003" customHeight="1" x14ac:dyDescent="0.3">
      <c r="A157" s="74" t="s">
        <v>272</v>
      </c>
      <c r="B157" s="75"/>
      <c r="C157" s="73" t="s">
        <v>271</v>
      </c>
      <c r="D157" s="76">
        <v>131.30000000000001</v>
      </c>
      <c r="E157" s="76">
        <f>E158</f>
        <v>131.30000000000001</v>
      </c>
      <c r="F157" s="77">
        <f t="shared" si="2"/>
        <v>100</v>
      </c>
    </row>
    <row r="158" spans="1:6" ht="68.400000000000006" customHeight="1" x14ac:dyDescent="0.3">
      <c r="A158" s="74" t="s">
        <v>272</v>
      </c>
      <c r="B158" s="75" t="s">
        <v>24</v>
      </c>
      <c r="C158" s="73" t="s">
        <v>23</v>
      </c>
      <c r="D158" s="76">
        <v>131.30000000000001</v>
      </c>
      <c r="E158" s="76">
        <v>131.30000000000001</v>
      </c>
      <c r="F158" s="77">
        <f t="shared" si="2"/>
        <v>100</v>
      </c>
    </row>
    <row r="159" spans="1:6" ht="34.200000000000003" customHeight="1" x14ac:dyDescent="0.3">
      <c r="A159" s="74" t="s">
        <v>102</v>
      </c>
      <c r="B159" s="75"/>
      <c r="C159" s="73" t="s">
        <v>101</v>
      </c>
      <c r="D159" s="76">
        <v>28.3</v>
      </c>
      <c r="E159" s="76">
        <f>E160</f>
        <v>26.9</v>
      </c>
      <c r="F159" s="77">
        <f t="shared" si="2"/>
        <v>95.053003533568884</v>
      </c>
    </row>
    <row r="160" spans="1:6" ht="34.200000000000003" customHeight="1" x14ac:dyDescent="0.3">
      <c r="A160" s="74" t="s">
        <v>104</v>
      </c>
      <c r="B160" s="75"/>
      <c r="C160" s="73" t="s">
        <v>103</v>
      </c>
      <c r="D160" s="76">
        <v>28.3</v>
      </c>
      <c r="E160" s="76">
        <f>E161</f>
        <v>26.9</v>
      </c>
      <c r="F160" s="77">
        <f t="shared" si="2"/>
        <v>95.053003533568884</v>
      </c>
    </row>
    <row r="161" spans="1:6" ht="34.200000000000003" customHeight="1" x14ac:dyDescent="0.3">
      <c r="A161" s="74" t="s">
        <v>104</v>
      </c>
      <c r="B161" s="75" t="s">
        <v>37</v>
      </c>
      <c r="C161" s="73" t="s">
        <v>36</v>
      </c>
      <c r="D161" s="76">
        <v>28.3</v>
      </c>
      <c r="E161" s="76">
        <v>26.9</v>
      </c>
      <c r="F161" s="77">
        <f t="shared" si="2"/>
        <v>95.053003533568884</v>
      </c>
    </row>
    <row r="162" spans="1:6" ht="34.200000000000003" customHeight="1" x14ac:dyDescent="0.3">
      <c r="A162" s="74" t="s">
        <v>513</v>
      </c>
      <c r="B162" s="75"/>
      <c r="C162" s="73" t="s">
        <v>512</v>
      </c>
      <c r="D162" s="76">
        <v>130.38</v>
      </c>
      <c r="E162" s="76">
        <f>E163</f>
        <v>130.38</v>
      </c>
      <c r="F162" s="77">
        <f t="shared" si="2"/>
        <v>100.00000000000001</v>
      </c>
    </row>
    <row r="163" spans="1:6" ht="34.200000000000003" customHeight="1" x14ac:dyDescent="0.3">
      <c r="A163" s="74" t="s">
        <v>515</v>
      </c>
      <c r="B163" s="75"/>
      <c r="C163" s="73" t="s">
        <v>514</v>
      </c>
      <c r="D163" s="76">
        <v>130.38</v>
      </c>
      <c r="E163" s="76">
        <f>E164</f>
        <v>130.38</v>
      </c>
      <c r="F163" s="77">
        <f t="shared" si="2"/>
        <v>100.00000000000001</v>
      </c>
    </row>
    <row r="164" spans="1:6" ht="43.5" customHeight="1" x14ac:dyDescent="0.3">
      <c r="A164" s="74" t="s">
        <v>517</v>
      </c>
      <c r="B164" s="75"/>
      <c r="C164" s="73" t="s">
        <v>516</v>
      </c>
      <c r="D164" s="76">
        <v>130.38</v>
      </c>
      <c r="E164" s="76">
        <f>E165</f>
        <v>130.38</v>
      </c>
      <c r="F164" s="77">
        <f t="shared" si="2"/>
        <v>100.00000000000001</v>
      </c>
    </row>
    <row r="165" spans="1:6" ht="41.25" customHeight="1" x14ac:dyDescent="0.3">
      <c r="A165" s="74" t="s">
        <v>517</v>
      </c>
      <c r="B165" s="75" t="s">
        <v>126</v>
      </c>
      <c r="C165" s="73" t="s">
        <v>125</v>
      </c>
      <c r="D165" s="76">
        <v>130.38</v>
      </c>
      <c r="E165" s="76">
        <v>130.38</v>
      </c>
      <c r="F165" s="77">
        <f t="shared" si="2"/>
        <v>100.00000000000001</v>
      </c>
    </row>
    <row r="166" spans="1:6" ht="34.200000000000003" customHeight="1" x14ac:dyDescent="0.3">
      <c r="A166" s="74" t="s">
        <v>215</v>
      </c>
      <c r="B166" s="75"/>
      <c r="C166" s="73" t="s">
        <v>214</v>
      </c>
      <c r="D166" s="76">
        <v>778.4</v>
      </c>
      <c r="E166" s="76">
        <f>E167+E171+E173</f>
        <v>770</v>
      </c>
      <c r="F166" s="77">
        <f t="shared" si="2"/>
        <v>98.920863309352526</v>
      </c>
    </row>
    <row r="167" spans="1:6" ht="34.200000000000003" customHeight="1" x14ac:dyDescent="0.3">
      <c r="A167" s="74" t="s">
        <v>217</v>
      </c>
      <c r="B167" s="75"/>
      <c r="C167" s="73" t="s">
        <v>216</v>
      </c>
      <c r="D167" s="76">
        <v>25.4</v>
      </c>
      <c r="E167" s="76">
        <f>E168</f>
        <v>25.4</v>
      </c>
      <c r="F167" s="77">
        <f t="shared" si="2"/>
        <v>100</v>
      </c>
    </row>
    <row r="168" spans="1:6" ht="34.200000000000003" customHeight="1" x14ac:dyDescent="0.3">
      <c r="A168" s="74" t="s">
        <v>219</v>
      </c>
      <c r="B168" s="75"/>
      <c r="C168" s="73" t="s">
        <v>218</v>
      </c>
      <c r="D168" s="76">
        <v>25.4</v>
      </c>
      <c r="E168" s="76">
        <f>E169</f>
        <v>25.4</v>
      </c>
      <c r="F168" s="77">
        <f t="shared" si="2"/>
        <v>100</v>
      </c>
    </row>
    <row r="169" spans="1:6" ht="34.200000000000003" customHeight="1" x14ac:dyDescent="0.3">
      <c r="A169" s="74" t="s">
        <v>219</v>
      </c>
      <c r="B169" s="75" t="s">
        <v>37</v>
      </c>
      <c r="C169" s="73" t="s">
        <v>36</v>
      </c>
      <c r="D169" s="76">
        <v>25.4</v>
      </c>
      <c r="E169" s="76">
        <v>25.4</v>
      </c>
      <c r="F169" s="77">
        <f t="shared" si="2"/>
        <v>100</v>
      </c>
    </row>
    <row r="170" spans="1:6" ht="68.400000000000006" customHeight="1" x14ac:dyDescent="0.3">
      <c r="A170" s="74" t="s">
        <v>221</v>
      </c>
      <c r="B170" s="75"/>
      <c r="C170" s="73" t="s">
        <v>220</v>
      </c>
      <c r="D170" s="76">
        <v>753</v>
      </c>
      <c r="E170" s="76">
        <f>E171+E173</f>
        <v>744.6</v>
      </c>
      <c r="F170" s="77">
        <f t="shared" si="2"/>
        <v>98.884462151394416</v>
      </c>
    </row>
    <row r="171" spans="1:6" ht="51" customHeight="1" x14ac:dyDescent="0.3">
      <c r="A171" s="74" t="s">
        <v>223</v>
      </c>
      <c r="B171" s="75"/>
      <c r="C171" s="73" t="s">
        <v>222</v>
      </c>
      <c r="D171" s="76">
        <v>663</v>
      </c>
      <c r="E171" s="76">
        <f>E172</f>
        <v>663</v>
      </c>
      <c r="F171" s="77">
        <f t="shared" si="2"/>
        <v>100</v>
      </c>
    </row>
    <row r="172" spans="1:6" ht="47.25" customHeight="1" x14ac:dyDescent="0.3">
      <c r="A172" s="74" t="s">
        <v>223</v>
      </c>
      <c r="B172" s="75" t="s">
        <v>37</v>
      </c>
      <c r="C172" s="73" t="s">
        <v>36</v>
      </c>
      <c r="D172" s="76">
        <v>663</v>
      </c>
      <c r="E172" s="76">
        <v>663</v>
      </c>
      <c r="F172" s="77">
        <f t="shared" si="2"/>
        <v>100</v>
      </c>
    </row>
    <row r="173" spans="1:6" ht="34.200000000000003" customHeight="1" x14ac:dyDescent="0.3">
      <c r="A173" s="74" t="s">
        <v>225</v>
      </c>
      <c r="B173" s="75"/>
      <c r="C173" s="73" t="s">
        <v>224</v>
      </c>
      <c r="D173" s="76">
        <v>90</v>
      </c>
      <c r="E173" s="76">
        <f>E174</f>
        <v>81.599999999999994</v>
      </c>
      <c r="F173" s="77">
        <f t="shared" si="2"/>
        <v>90.666666666666657</v>
      </c>
    </row>
    <row r="174" spans="1:6" ht="48.75" customHeight="1" x14ac:dyDescent="0.3">
      <c r="A174" s="74" t="s">
        <v>225</v>
      </c>
      <c r="B174" s="75" t="s">
        <v>37</v>
      </c>
      <c r="C174" s="73" t="s">
        <v>36</v>
      </c>
      <c r="D174" s="76">
        <v>90</v>
      </c>
      <c r="E174" s="76">
        <v>81.599999999999994</v>
      </c>
      <c r="F174" s="77">
        <f t="shared" si="2"/>
        <v>90.666666666666657</v>
      </c>
    </row>
    <row r="175" spans="1:6" ht="68.400000000000006" customHeight="1" x14ac:dyDescent="0.3">
      <c r="A175" s="74" t="s">
        <v>227</v>
      </c>
      <c r="B175" s="75"/>
      <c r="C175" s="73" t="s">
        <v>226</v>
      </c>
      <c r="D175" s="76">
        <v>129.77000000000001</v>
      </c>
      <c r="E175" s="76">
        <f>E176+E179+E182+E185</f>
        <v>129.77000000000001</v>
      </c>
      <c r="F175" s="77">
        <f t="shared" si="2"/>
        <v>100</v>
      </c>
    </row>
    <row r="176" spans="1:6" ht="43.5" customHeight="1" x14ac:dyDescent="0.3">
      <c r="A176" s="74" t="s">
        <v>229</v>
      </c>
      <c r="B176" s="75"/>
      <c r="C176" s="73" t="s">
        <v>228</v>
      </c>
      <c r="D176" s="76">
        <v>28</v>
      </c>
      <c r="E176" s="76">
        <f>E177</f>
        <v>28</v>
      </c>
      <c r="F176" s="77">
        <f t="shared" si="2"/>
        <v>99.999999999999986</v>
      </c>
    </row>
    <row r="177" spans="1:6" ht="49.5" customHeight="1" x14ac:dyDescent="0.3">
      <c r="A177" s="74" t="s">
        <v>231</v>
      </c>
      <c r="B177" s="75"/>
      <c r="C177" s="73" t="s">
        <v>230</v>
      </c>
      <c r="D177" s="76">
        <v>28</v>
      </c>
      <c r="E177" s="76">
        <f>E178</f>
        <v>28</v>
      </c>
      <c r="F177" s="77">
        <f t="shared" si="2"/>
        <v>99.999999999999986</v>
      </c>
    </row>
    <row r="178" spans="1:6" ht="41.25" customHeight="1" x14ac:dyDescent="0.3">
      <c r="A178" s="74" t="s">
        <v>231</v>
      </c>
      <c r="B178" s="75" t="s">
        <v>37</v>
      </c>
      <c r="C178" s="73" t="s">
        <v>36</v>
      </c>
      <c r="D178" s="76">
        <v>28</v>
      </c>
      <c r="E178" s="76">
        <v>28</v>
      </c>
      <c r="F178" s="77">
        <f t="shared" si="2"/>
        <v>99.999999999999986</v>
      </c>
    </row>
    <row r="179" spans="1:6" ht="51.75" customHeight="1" x14ac:dyDescent="0.3">
      <c r="A179" s="74" t="s">
        <v>233</v>
      </c>
      <c r="B179" s="75"/>
      <c r="C179" s="73" t="s">
        <v>232</v>
      </c>
      <c r="D179" s="76">
        <v>27.5</v>
      </c>
      <c r="E179" s="76">
        <f>E180</f>
        <v>27.5</v>
      </c>
      <c r="F179" s="77">
        <f t="shared" si="2"/>
        <v>99.999999999999986</v>
      </c>
    </row>
    <row r="180" spans="1:6" ht="52.5" customHeight="1" x14ac:dyDescent="0.3">
      <c r="A180" s="74" t="s">
        <v>235</v>
      </c>
      <c r="B180" s="75"/>
      <c r="C180" s="73" t="s">
        <v>234</v>
      </c>
      <c r="D180" s="76">
        <v>27.5</v>
      </c>
      <c r="E180" s="76">
        <f>E181</f>
        <v>27.5</v>
      </c>
      <c r="F180" s="77">
        <f t="shared" si="2"/>
        <v>99.999999999999986</v>
      </c>
    </row>
    <row r="181" spans="1:6" ht="51.75" customHeight="1" x14ac:dyDescent="0.3">
      <c r="A181" s="74" t="s">
        <v>235</v>
      </c>
      <c r="B181" s="75" t="s">
        <v>37</v>
      </c>
      <c r="C181" s="73" t="s">
        <v>36</v>
      </c>
      <c r="D181" s="76">
        <v>27.5</v>
      </c>
      <c r="E181" s="76">
        <v>27.5</v>
      </c>
      <c r="F181" s="77">
        <f t="shared" si="2"/>
        <v>99.999999999999986</v>
      </c>
    </row>
    <row r="182" spans="1:6" ht="59.25" customHeight="1" x14ac:dyDescent="0.3">
      <c r="A182" s="74" t="s">
        <v>237</v>
      </c>
      <c r="B182" s="75"/>
      <c r="C182" s="73" t="s">
        <v>236</v>
      </c>
      <c r="D182" s="76">
        <v>2.62</v>
      </c>
      <c r="E182" s="76">
        <f>E183</f>
        <v>2.62</v>
      </c>
      <c r="F182" s="77">
        <f t="shared" si="2"/>
        <v>100</v>
      </c>
    </row>
    <row r="183" spans="1:6" ht="45" customHeight="1" x14ac:dyDescent="0.3">
      <c r="A183" s="74" t="s">
        <v>239</v>
      </c>
      <c r="B183" s="75"/>
      <c r="C183" s="73" t="s">
        <v>238</v>
      </c>
      <c r="D183" s="76">
        <v>2.62</v>
      </c>
      <c r="E183" s="76">
        <f>E184</f>
        <v>2.62</v>
      </c>
      <c r="F183" s="77">
        <f t="shared" si="2"/>
        <v>100</v>
      </c>
    </row>
    <row r="184" spans="1:6" ht="42" customHeight="1" x14ac:dyDescent="0.3">
      <c r="A184" s="74" t="s">
        <v>239</v>
      </c>
      <c r="B184" s="75" t="s">
        <v>37</v>
      </c>
      <c r="C184" s="73" t="s">
        <v>36</v>
      </c>
      <c r="D184" s="76">
        <v>2.62</v>
      </c>
      <c r="E184" s="76">
        <v>2.62</v>
      </c>
      <c r="F184" s="77">
        <f t="shared" si="2"/>
        <v>100</v>
      </c>
    </row>
    <row r="185" spans="1:6" ht="51.45" customHeight="1" x14ac:dyDescent="0.3">
      <c r="A185" s="74" t="s">
        <v>241</v>
      </c>
      <c r="B185" s="75"/>
      <c r="C185" s="73" t="s">
        <v>240</v>
      </c>
      <c r="D185" s="76">
        <v>71.650000000000006</v>
      </c>
      <c r="E185" s="76">
        <f>E186</f>
        <v>71.650000000000006</v>
      </c>
      <c r="F185" s="77">
        <f t="shared" si="2"/>
        <v>100</v>
      </c>
    </row>
    <row r="186" spans="1:6" ht="34.200000000000003" customHeight="1" x14ac:dyDescent="0.3">
      <c r="A186" s="74" t="s">
        <v>243</v>
      </c>
      <c r="B186" s="75"/>
      <c r="C186" s="73" t="s">
        <v>242</v>
      </c>
      <c r="D186" s="76">
        <v>71.650000000000006</v>
      </c>
      <c r="E186" s="76">
        <f>E187</f>
        <v>71.650000000000006</v>
      </c>
      <c r="F186" s="77">
        <f t="shared" si="2"/>
        <v>100</v>
      </c>
    </row>
    <row r="187" spans="1:6" ht="44.25" customHeight="1" x14ac:dyDescent="0.3">
      <c r="A187" s="74" t="s">
        <v>243</v>
      </c>
      <c r="B187" s="75" t="s">
        <v>37</v>
      </c>
      <c r="C187" s="73" t="s">
        <v>36</v>
      </c>
      <c r="D187" s="76">
        <v>71.650000000000006</v>
      </c>
      <c r="E187" s="76">
        <v>71.650000000000006</v>
      </c>
      <c r="F187" s="77">
        <f t="shared" si="2"/>
        <v>100</v>
      </c>
    </row>
    <row r="188" spans="1:6" ht="42" customHeight="1" x14ac:dyDescent="0.3">
      <c r="A188" s="74" t="s">
        <v>245</v>
      </c>
      <c r="B188" s="75"/>
      <c r="C188" s="73" t="s">
        <v>244</v>
      </c>
      <c r="D188" s="76">
        <v>10035.700000000001</v>
      </c>
      <c r="E188" s="76">
        <f>E189</f>
        <v>9925.8700000000008</v>
      </c>
      <c r="F188" s="77">
        <f t="shared" si="2"/>
        <v>98.905606983070427</v>
      </c>
    </row>
    <row r="189" spans="1:6" ht="48.75" customHeight="1" x14ac:dyDescent="0.3">
      <c r="A189" s="74" t="s">
        <v>247</v>
      </c>
      <c r="B189" s="75"/>
      <c r="C189" s="73" t="s">
        <v>246</v>
      </c>
      <c r="D189" s="76">
        <v>10035.700000000001</v>
      </c>
      <c r="E189" s="76">
        <f>E190+E194+E196</f>
        <v>9925.8700000000008</v>
      </c>
      <c r="F189" s="77">
        <f t="shared" si="2"/>
        <v>98.905606983070427</v>
      </c>
    </row>
    <row r="190" spans="1:6" ht="44.25" customHeight="1" x14ac:dyDescent="0.3">
      <c r="A190" s="74" t="s">
        <v>249</v>
      </c>
      <c r="B190" s="75"/>
      <c r="C190" s="73" t="s">
        <v>248</v>
      </c>
      <c r="D190" s="76">
        <v>9962.1</v>
      </c>
      <c r="E190" s="76">
        <f>E191+E192+E193</f>
        <v>9902.0500000000011</v>
      </c>
      <c r="F190" s="77">
        <f t="shared" si="2"/>
        <v>99.397215446542404</v>
      </c>
    </row>
    <row r="191" spans="1:6" ht="68.400000000000006" customHeight="1" x14ac:dyDescent="0.3">
      <c r="A191" s="74" t="s">
        <v>249</v>
      </c>
      <c r="B191" s="75" t="s">
        <v>24</v>
      </c>
      <c r="C191" s="73" t="s">
        <v>23</v>
      </c>
      <c r="D191" s="76">
        <v>8718.19</v>
      </c>
      <c r="E191" s="76">
        <v>8697.2000000000007</v>
      </c>
      <c r="F191" s="77">
        <f t="shared" si="2"/>
        <v>99.759239016355465</v>
      </c>
    </row>
    <row r="192" spans="1:6" ht="45" customHeight="1" x14ac:dyDescent="0.3">
      <c r="A192" s="74" t="s">
        <v>249</v>
      </c>
      <c r="B192" s="75" t="s">
        <v>37</v>
      </c>
      <c r="C192" s="73" t="s">
        <v>36</v>
      </c>
      <c r="D192" s="76">
        <v>1225.21</v>
      </c>
      <c r="E192" s="76">
        <v>1192.8499999999999</v>
      </c>
      <c r="F192" s="77">
        <f t="shared" si="2"/>
        <v>97.358820120632373</v>
      </c>
    </row>
    <row r="193" spans="1:6" ht="34.200000000000003" customHeight="1" x14ac:dyDescent="0.3">
      <c r="A193" s="74" t="s">
        <v>249</v>
      </c>
      <c r="B193" s="75" t="s">
        <v>42</v>
      </c>
      <c r="C193" s="73" t="s">
        <v>41</v>
      </c>
      <c r="D193" s="76">
        <v>18.7</v>
      </c>
      <c r="E193" s="76">
        <v>12</v>
      </c>
      <c r="F193" s="77">
        <f t="shared" si="2"/>
        <v>64.171122994652407</v>
      </c>
    </row>
    <row r="194" spans="1:6" ht="51.45" customHeight="1" x14ac:dyDescent="0.3">
      <c r="A194" s="74" t="s">
        <v>251</v>
      </c>
      <c r="B194" s="75"/>
      <c r="C194" s="73" t="s">
        <v>250</v>
      </c>
      <c r="D194" s="76">
        <v>20</v>
      </c>
      <c r="E194" s="76">
        <f>E195</f>
        <v>20</v>
      </c>
      <c r="F194" s="77">
        <f t="shared" si="2"/>
        <v>100</v>
      </c>
    </row>
    <row r="195" spans="1:6" ht="34.200000000000003" customHeight="1" x14ac:dyDescent="0.3">
      <c r="A195" s="74" t="s">
        <v>251</v>
      </c>
      <c r="B195" s="75" t="s">
        <v>126</v>
      </c>
      <c r="C195" s="73" t="s">
        <v>125</v>
      </c>
      <c r="D195" s="76">
        <v>20</v>
      </c>
      <c r="E195" s="76">
        <v>20</v>
      </c>
      <c r="F195" s="77">
        <f t="shared" si="2"/>
        <v>100</v>
      </c>
    </row>
    <row r="196" spans="1:6" ht="34.200000000000003" customHeight="1" x14ac:dyDescent="0.3">
      <c r="A196" s="74" t="s">
        <v>253</v>
      </c>
      <c r="B196" s="75"/>
      <c r="C196" s="73" t="s">
        <v>252</v>
      </c>
      <c r="D196" s="76">
        <v>53.6</v>
      </c>
      <c r="E196" s="76">
        <f>E197+E198</f>
        <v>3.8200000000000003</v>
      </c>
      <c r="F196" s="77">
        <f t="shared" si="2"/>
        <v>7.1268656716417915</v>
      </c>
    </row>
    <row r="197" spans="1:6" ht="34.200000000000003" customHeight="1" x14ac:dyDescent="0.3">
      <c r="A197" s="74" t="s">
        <v>253</v>
      </c>
      <c r="B197" s="75" t="s">
        <v>37</v>
      </c>
      <c r="C197" s="73" t="s">
        <v>36</v>
      </c>
      <c r="D197" s="76">
        <v>52.11</v>
      </c>
      <c r="E197" s="76">
        <v>2.33</v>
      </c>
      <c r="F197" s="77">
        <f t="shared" si="2"/>
        <v>4.4713106889272689</v>
      </c>
    </row>
    <row r="198" spans="1:6" ht="34.200000000000003" customHeight="1" x14ac:dyDescent="0.3">
      <c r="A198" s="74" t="s">
        <v>253</v>
      </c>
      <c r="B198" s="75" t="s">
        <v>126</v>
      </c>
      <c r="C198" s="73" t="s">
        <v>125</v>
      </c>
      <c r="D198" s="76">
        <v>1.49</v>
      </c>
      <c r="E198" s="76">
        <v>1.49</v>
      </c>
      <c r="F198" s="77">
        <f t="shared" si="2"/>
        <v>100</v>
      </c>
    </row>
    <row r="199" spans="1:6" ht="34.200000000000003" customHeight="1" x14ac:dyDescent="0.3">
      <c r="A199" s="74" t="s">
        <v>255</v>
      </c>
      <c r="B199" s="75"/>
      <c r="C199" s="73" t="s">
        <v>254</v>
      </c>
      <c r="D199" s="76">
        <v>3552.55</v>
      </c>
      <c r="E199" s="76">
        <f>E200</f>
        <v>3537.4700000000003</v>
      </c>
      <c r="F199" s="77">
        <f t="shared" si="2"/>
        <v>99.575516178519663</v>
      </c>
    </row>
    <row r="200" spans="1:6" ht="34.200000000000003" customHeight="1" x14ac:dyDescent="0.3">
      <c r="A200" s="74" t="s">
        <v>257</v>
      </c>
      <c r="B200" s="75"/>
      <c r="C200" s="73" t="s">
        <v>256</v>
      </c>
      <c r="D200" s="76">
        <v>3552.55</v>
      </c>
      <c r="E200" s="76">
        <f>E201</f>
        <v>3537.4700000000003</v>
      </c>
      <c r="F200" s="77">
        <f t="shared" si="2"/>
        <v>99.575516178519663</v>
      </c>
    </row>
    <row r="201" spans="1:6" ht="34.200000000000003" customHeight="1" x14ac:dyDescent="0.3">
      <c r="A201" s="74" t="s">
        <v>259</v>
      </c>
      <c r="B201" s="75"/>
      <c r="C201" s="73" t="s">
        <v>258</v>
      </c>
      <c r="D201" s="76">
        <v>3552.55</v>
      </c>
      <c r="E201" s="76">
        <f>E202+E203+E204</f>
        <v>3537.4700000000003</v>
      </c>
      <c r="F201" s="77">
        <f t="shared" si="2"/>
        <v>99.575516178519663</v>
      </c>
    </row>
    <row r="202" spans="1:6" ht="68.400000000000006" customHeight="1" x14ac:dyDescent="0.3">
      <c r="A202" s="74" t="s">
        <v>259</v>
      </c>
      <c r="B202" s="75" t="s">
        <v>24</v>
      </c>
      <c r="C202" s="73" t="s">
        <v>23</v>
      </c>
      <c r="D202" s="76">
        <v>3314.04</v>
      </c>
      <c r="E202" s="76">
        <v>3300.17</v>
      </c>
      <c r="F202" s="77">
        <f t="shared" si="2"/>
        <v>99.581477592304253</v>
      </c>
    </row>
    <row r="203" spans="1:6" ht="48" customHeight="1" x14ac:dyDescent="0.3">
      <c r="A203" s="74" t="s">
        <v>259</v>
      </c>
      <c r="B203" s="75" t="s">
        <v>37</v>
      </c>
      <c r="C203" s="73" t="s">
        <v>36</v>
      </c>
      <c r="D203" s="76">
        <v>234.38</v>
      </c>
      <c r="E203" s="76">
        <v>233.17</v>
      </c>
      <c r="F203" s="77">
        <f t="shared" si="2"/>
        <v>99.483744346787262</v>
      </c>
    </row>
    <row r="204" spans="1:6" ht="27.75" customHeight="1" x14ac:dyDescent="0.3">
      <c r="A204" s="74" t="s">
        <v>259</v>
      </c>
      <c r="B204" s="75" t="s">
        <v>42</v>
      </c>
      <c r="C204" s="73" t="s">
        <v>41</v>
      </c>
      <c r="D204" s="76">
        <v>4.13</v>
      </c>
      <c r="E204" s="76">
        <v>4.13</v>
      </c>
      <c r="F204" s="77">
        <f t="shared" si="2"/>
        <v>100</v>
      </c>
    </row>
    <row r="205" spans="1:6" ht="34.200000000000003" customHeight="1" x14ac:dyDescent="0.3">
      <c r="A205" s="74" t="s">
        <v>344</v>
      </c>
      <c r="B205" s="75"/>
      <c r="C205" s="73" t="s">
        <v>343</v>
      </c>
      <c r="D205" s="76">
        <v>15.2</v>
      </c>
      <c r="E205" s="76">
        <f>E206</f>
        <v>15.2</v>
      </c>
      <c r="F205" s="77">
        <f t="shared" ref="F205:F268" si="3">E205/D205%</f>
        <v>100</v>
      </c>
    </row>
    <row r="206" spans="1:6" ht="34.200000000000003" customHeight="1" x14ac:dyDescent="0.3">
      <c r="A206" s="74" t="s">
        <v>346</v>
      </c>
      <c r="B206" s="75"/>
      <c r="C206" s="73" t="s">
        <v>345</v>
      </c>
      <c r="D206" s="76">
        <v>15.2</v>
      </c>
      <c r="E206" s="76">
        <f>E207</f>
        <v>15.2</v>
      </c>
      <c r="F206" s="77">
        <f t="shared" si="3"/>
        <v>100</v>
      </c>
    </row>
    <row r="207" spans="1:6" ht="51.45" customHeight="1" x14ac:dyDescent="0.3">
      <c r="A207" s="74" t="s">
        <v>348</v>
      </c>
      <c r="B207" s="75"/>
      <c r="C207" s="73" t="s">
        <v>347</v>
      </c>
      <c r="D207" s="76">
        <v>15.2</v>
      </c>
      <c r="E207" s="76">
        <f>E208</f>
        <v>15.2</v>
      </c>
      <c r="F207" s="77">
        <f t="shared" si="3"/>
        <v>100</v>
      </c>
    </row>
    <row r="208" spans="1:6" ht="41.25" customHeight="1" x14ac:dyDescent="0.3">
      <c r="A208" s="74" t="s">
        <v>350</v>
      </c>
      <c r="B208" s="75"/>
      <c r="C208" s="73" t="s">
        <v>349</v>
      </c>
      <c r="D208" s="76">
        <v>15.2</v>
      </c>
      <c r="E208" s="76">
        <f>E209</f>
        <v>15.2</v>
      </c>
      <c r="F208" s="77">
        <f t="shared" si="3"/>
        <v>100</v>
      </c>
    </row>
    <row r="209" spans="1:6" ht="47.25" customHeight="1" x14ac:dyDescent="0.3">
      <c r="A209" s="74" t="s">
        <v>350</v>
      </c>
      <c r="B209" s="75" t="s">
        <v>37</v>
      </c>
      <c r="C209" s="73" t="s">
        <v>36</v>
      </c>
      <c r="D209" s="76">
        <v>15.2</v>
      </c>
      <c r="E209" s="76">
        <v>15.2</v>
      </c>
      <c r="F209" s="77">
        <f t="shared" si="3"/>
        <v>100</v>
      </c>
    </row>
    <row r="210" spans="1:6" ht="48.75" customHeight="1" x14ac:dyDescent="0.3">
      <c r="A210" s="81" t="s">
        <v>279</v>
      </c>
      <c r="B210" s="82"/>
      <c r="C210" s="80" t="s">
        <v>278</v>
      </c>
      <c r="D210" s="83">
        <v>196860.86</v>
      </c>
      <c r="E210" s="83">
        <f>E211+E237+E245</f>
        <v>171507.30000000002</v>
      </c>
      <c r="F210" s="77">
        <f t="shared" si="3"/>
        <v>87.121076276919666</v>
      </c>
    </row>
    <row r="211" spans="1:6" ht="48.75" customHeight="1" x14ac:dyDescent="0.3">
      <c r="A211" s="74" t="s">
        <v>300</v>
      </c>
      <c r="B211" s="75"/>
      <c r="C211" s="73" t="s">
        <v>299</v>
      </c>
      <c r="D211" s="76">
        <v>192701.66</v>
      </c>
      <c r="E211" s="76">
        <f>E212+E221+E234</f>
        <v>167413.85</v>
      </c>
      <c r="F211" s="77">
        <f t="shared" si="3"/>
        <v>86.877222541829696</v>
      </c>
    </row>
    <row r="212" spans="1:6" ht="45" customHeight="1" x14ac:dyDescent="0.3">
      <c r="A212" s="74" t="s">
        <v>317</v>
      </c>
      <c r="B212" s="75"/>
      <c r="C212" s="73" t="s">
        <v>316</v>
      </c>
      <c r="D212" s="76">
        <v>149132.81</v>
      </c>
      <c r="E212" s="76">
        <f>E213+E215+E217+E219</f>
        <v>149123.84</v>
      </c>
      <c r="F212" s="77">
        <f t="shared" si="3"/>
        <v>99.993985226993317</v>
      </c>
    </row>
    <row r="213" spans="1:6" ht="34.200000000000003" customHeight="1" x14ac:dyDescent="0.3">
      <c r="A213" s="74" t="s">
        <v>319</v>
      </c>
      <c r="B213" s="75"/>
      <c r="C213" s="73" t="s">
        <v>318</v>
      </c>
      <c r="D213" s="76">
        <v>3331.59</v>
      </c>
      <c r="E213" s="76">
        <f>E214</f>
        <v>3327.55</v>
      </c>
      <c r="F213" s="77">
        <f t="shared" si="3"/>
        <v>99.878736579230946</v>
      </c>
    </row>
    <row r="214" spans="1:6" ht="34.200000000000003" customHeight="1" x14ac:dyDescent="0.3">
      <c r="A214" s="74" t="s">
        <v>319</v>
      </c>
      <c r="B214" s="75" t="s">
        <v>37</v>
      </c>
      <c r="C214" s="73" t="s">
        <v>36</v>
      </c>
      <c r="D214" s="76">
        <v>3331.59</v>
      </c>
      <c r="E214" s="76">
        <v>3327.55</v>
      </c>
      <c r="F214" s="77">
        <f t="shared" si="3"/>
        <v>99.878736579230946</v>
      </c>
    </row>
    <row r="215" spans="1:6" ht="34.200000000000003" customHeight="1" x14ac:dyDescent="0.3">
      <c r="A215" s="74" t="s">
        <v>321</v>
      </c>
      <c r="B215" s="75"/>
      <c r="C215" s="73" t="s">
        <v>320</v>
      </c>
      <c r="D215" s="76">
        <v>38000</v>
      </c>
      <c r="E215" s="76">
        <f>E216</f>
        <v>37995.07</v>
      </c>
      <c r="F215" s="77">
        <f t="shared" si="3"/>
        <v>99.987026315789478</v>
      </c>
    </row>
    <row r="216" spans="1:6" ht="34.200000000000003" customHeight="1" x14ac:dyDescent="0.3">
      <c r="A216" s="74" t="s">
        <v>321</v>
      </c>
      <c r="B216" s="75" t="s">
        <v>37</v>
      </c>
      <c r="C216" s="73" t="s">
        <v>36</v>
      </c>
      <c r="D216" s="76">
        <v>38000</v>
      </c>
      <c r="E216" s="76">
        <v>37995.07</v>
      </c>
      <c r="F216" s="77">
        <f t="shared" si="3"/>
        <v>99.987026315789478</v>
      </c>
    </row>
    <row r="217" spans="1:6" ht="34.200000000000003" customHeight="1" x14ac:dyDescent="0.3">
      <c r="A217" s="74" t="s">
        <v>323</v>
      </c>
      <c r="B217" s="75"/>
      <c r="C217" s="73" t="s">
        <v>322</v>
      </c>
      <c r="D217" s="76">
        <v>1844.46</v>
      </c>
      <c r="E217" s="76">
        <f>E218</f>
        <v>1844.46</v>
      </c>
      <c r="F217" s="77">
        <f t="shared" si="3"/>
        <v>100</v>
      </c>
    </row>
    <row r="218" spans="1:6" ht="34.200000000000003" customHeight="1" x14ac:dyDescent="0.3">
      <c r="A218" s="74" t="s">
        <v>323</v>
      </c>
      <c r="B218" s="75" t="s">
        <v>37</v>
      </c>
      <c r="C218" s="73" t="s">
        <v>36</v>
      </c>
      <c r="D218" s="76">
        <v>1844.46</v>
      </c>
      <c r="E218" s="76">
        <v>1844.46</v>
      </c>
      <c r="F218" s="77">
        <f t="shared" si="3"/>
        <v>100</v>
      </c>
    </row>
    <row r="219" spans="1:6" ht="51.45" customHeight="1" x14ac:dyDescent="0.3">
      <c r="A219" s="74" t="s">
        <v>325</v>
      </c>
      <c r="B219" s="75"/>
      <c r="C219" s="73" t="s">
        <v>324</v>
      </c>
      <c r="D219" s="76">
        <v>105956.76</v>
      </c>
      <c r="E219" s="76">
        <f>E220</f>
        <v>105956.76</v>
      </c>
      <c r="F219" s="77">
        <f t="shared" si="3"/>
        <v>100.00000000000001</v>
      </c>
    </row>
    <row r="220" spans="1:6" ht="34.200000000000003" customHeight="1" x14ac:dyDescent="0.3">
      <c r="A220" s="74" t="s">
        <v>325</v>
      </c>
      <c r="B220" s="75" t="s">
        <v>37</v>
      </c>
      <c r="C220" s="73" t="s">
        <v>36</v>
      </c>
      <c r="D220" s="76">
        <v>105956.76</v>
      </c>
      <c r="E220" s="76">
        <v>105956.76</v>
      </c>
      <c r="F220" s="77">
        <f t="shared" si="3"/>
        <v>100.00000000000001</v>
      </c>
    </row>
    <row r="221" spans="1:6" ht="34.200000000000003" customHeight="1" x14ac:dyDescent="0.3">
      <c r="A221" s="74" t="s">
        <v>386</v>
      </c>
      <c r="B221" s="75"/>
      <c r="C221" s="73" t="s">
        <v>385</v>
      </c>
      <c r="D221" s="76">
        <v>40406.04</v>
      </c>
      <c r="E221" s="76">
        <f>E223+E225+E227+E229+E231+E232</f>
        <v>15127.2</v>
      </c>
      <c r="F221" s="77">
        <f t="shared" si="3"/>
        <v>37.437967195003523</v>
      </c>
    </row>
    <row r="222" spans="1:6" ht="34.200000000000003" customHeight="1" x14ac:dyDescent="0.3">
      <c r="A222" s="74" t="s">
        <v>388</v>
      </c>
      <c r="B222" s="75"/>
      <c r="C222" s="73" t="s">
        <v>387</v>
      </c>
      <c r="D222" s="76">
        <v>1287.99</v>
      </c>
      <c r="E222" s="76">
        <f>E223</f>
        <v>1287.99</v>
      </c>
      <c r="F222" s="77">
        <f t="shared" si="3"/>
        <v>100</v>
      </c>
    </row>
    <row r="223" spans="1:6" ht="34.200000000000003" customHeight="1" x14ac:dyDescent="0.3">
      <c r="A223" s="74" t="s">
        <v>388</v>
      </c>
      <c r="B223" s="75" t="s">
        <v>37</v>
      </c>
      <c r="C223" s="73" t="s">
        <v>36</v>
      </c>
      <c r="D223" s="76">
        <v>1287.99</v>
      </c>
      <c r="E223" s="76">
        <v>1287.99</v>
      </c>
      <c r="F223" s="77">
        <f t="shared" si="3"/>
        <v>100</v>
      </c>
    </row>
    <row r="224" spans="1:6" ht="34.200000000000003" customHeight="1" x14ac:dyDescent="0.3">
      <c r="A224" s="74" t="s">
        <v>390</v>
      </c>
      <c r="B224" s="75"/>
      <c r="C224" s="73" t="s">
        <v>389</v>
      </c>
      <c r="D224" s="76">
        <v>176.3</v>
      </c>
      <c r="E224" s="76">
        <f>E225</f>
        <v>176.3</v>
      </c>
      <c r="F224" s="77">
        <f t="shared" si="3"/>
        <v>100</v>
      </c>
    </row>
    <row r="225" spans="1:6" ht="34.200000000000003" customHeight="1" x14ac:dyDescent="0.3">
      <c r="A225" s="74" t="s">
        <v>390</v>
      </c>
      <c r="B225" s="75" t="s">
        <v>37</v>
      </c>
      <c r="C225" s="73" t="s">
        <v>36</v>
      </c>
      <c r="D225" s="76">
        <v>176.3</v>
      </c>
      <c r="E225" s="76">
        <v>176.3</v>
      </c>
      <c r="F225" s="77">
        <f t="shared" si="3"/>
        <v>100</v>
      </c>
    </row>
    <row r="226" spans="1:6" ht="34.200000000000003" customHeight="1" x14ac:dyDescent="0.3">
      <c r="A226" s="74" t="s">
        <v>392</v>
      </c>
      <c r="B226" s="75"/>
      <c r="C226" s="73" t="s">
        <v>391</v>
      </c>
      <c r="D226" s="76">
        <v>50</v>
      </c>
      <c r="E226" s="76">
        <f>E227</f>
        <v>50</v>
      </c>
      <c r="F226" s="77">
        <f t="shared" si="3"/>
        <v>100</v>
      </c>
    </row>
    <row r="227" spans="1:6" ht="34.200000000000003" customHeight="1" x14ac:dyDescent="0.3">
      <c r="A227" s="74" t="s">
        <v>392</v>
      </c>
      <c r="B227" s="75" t="s">
        <v>376</v>
      </c>
      <c r="C227" s="73" t="s">
        <v>375</v>
      </c>
      <c r="D227" s="76">
        <v>50</v>
      </c>
      <c r="E227" s="76">
        <v>50</v>
      </c>
      <c r="F227" s="77">
        <f t="shared" si="3"/>
        <v>100</v>
      </c>
    </row>
    <row r="228" spans="1:6" ht="34.200000000000003" customHeight="1" x14ac:dyDescent="0.3">
      <c r="A228" s="74" t="s">
        <v>393</v>
      </c>
      <c r="B228" s="75"/>
      <c r="C228" s="73" t="s">
        <v>389</v>
      </c>
      <c r="D228" s="76">
        <v>6637.19</v>
      </c>
      <c r="E228" s="76">
        <v>6522.14</v>
      </c>
      <c r="F228" s="77">
        <f t="shared" si="3"/>
        <v>98.266585708711077</v>
      </c>
    </row>
    <row r="229" spans="1:6" ht="34.200000000000003" customHeight="1" x14ac:dyDescent="0.3">
      <c r="A229" s="74" t="s">
        <v>393</v>
      </c>
      <c r="B229" s="75" t="s">
        <v>37</v>
      </c>
      <c r="C229" s="73" t="s">
        <v>36</v>
      </c>
      <c r="D229" s="76">
        <v>6637.19</v>
      </c>
      <c r="E229" s="76">
        <v>6522.14</v>
      </c>
      <c r="F229" s="77">
        <f t="shared" si="3"/>
        <v>98.266585708711077</v>
      </c>
    </row>
    <row r="230" spans="1:6" ht="51.45" customHeight="1" x14ac:dyDescent="0.3">
      <c r="A230" s="74" t="s">
        <v>395</v>
      </c>
      <c r="B230" s="75"/>
      <c r="C230" s="73" t="s">
        <v>394</v>
      </c>
      <c r="D230" s="76">
        <v>30492.99</v>
      </c>
      <c r="E230" s="76">
        <f>E231</f>
        <v>5329.2</v>
      </c>
      <c r="F230" s="77">
        <f t="shared" si="3"/>
        <v>17.476803685043674</v>
      </c>
    </row>
    <row r="231" spans="1:6" ht="41.25" customHeight="1" x14ac:dyDescent="0.3">
      <c r="A231" s="74" t="s">
        <v>395</v>
      </c>
      <c r="B231" s="75" t="s">
        <v>376</v>
      </c>
      <c r="C231" s="73" t="s">
        <v>375</v>
      </c>
      <c r="D231" s="76">
        <v>30492.99</v>
      </c>
      <c r="E231" s="76">
        <v>5329.2</v>
      </c>
      <c r="F231" s="77">
        <f t="shared" si="3"/>
        <v>17.476803685043674</v>
      </c>
    </row>
    <row r="232" spans="1:6" ht="122.25" customHeight="1" x14ac:dyDescent="0.3">
      <c r="A232" s="74" t="s">
        <v>397</v>
      </c>
      <c r="B232" s="75"/>
      <c r="C232" s="79" t="s">
        <v>396</v>
      </c>
      <c r="D232" s="76">
        <v>1761.57</v>
      </c>
      <c r="E232" s="76">
        <f>E233</f>
        <v>1761.57</v>
      </c>
      <c r="F232" s="77">
        <f t="shared" si="3"/>
        <v>100</v>
      </c>
    </row>
    <row r="233" spans="1:6" ht="34.200000000000003" customHeight="1" x14ac:dyDescent="0.3">
      <c r="A233" s="74" t="s">
        <v>397</v>
      </c>
      <c r="B233" s="75" t="s">
        <v>42</v>
      </c>
      <c r="C233" s="73" t="s">
        <v>41</v>
      </c>
      <c r="D233" s="76">
        <v>1761.57</v>
      </c>
      <c r="E233" s="76">
        <v>1761.57</v>
      </c>
      <c r="F233" s="77">
        <f t="shared" si="3"/>
        <v>100</v>
      </c>
    </row>
    <row r="234" spans="1:6" ht="34.200000000000003" customHeight="1" x14ac:dyDescent="0.3">
      <c r="A234" s="74" t="s">
        <v>302</v>
      </c>
      <c r="B234" s="75"/>
      <c r="C234" s="73" t="s">
        <v>301</v>
      </c>
      <c r="D234" s="76">
        <v>3162.81</v>
      </c>
      <c r="E234" s="76">
        <f>E235</f>
        <v>3162.81</v>
      </c>
      <c r="F234" s="77">
        <f t="shared" si="3"/>
        <v>100</v>
      </c>
    </row>
    <row r="235" spans="1:6" ht="34.200000000000003" customHeight="1" x14ac:dyDescent="0.3">
      <c r="A235" s="74" t="s">
        <v>304</v>
      </c>
      <c r="B235" s="75"/>
      <c r="C235" s="73" t="s">
        <v>303</v>
      </c>
      <c r="D235" s="76">
        <v>3162.81</v>
      </c>
      <c r="E235" s="76">
        <f>E236</f>
        <v>3162.81</v>
      </c>
      <c r="F235" s="77">
        <f t="shared" si="3"/>
        <v>100</v>
      </c>
    </row>
    <row r="236" spans="1:6" ht="34.200000000000003" customHeight="1" x14ac:dyDescent="0.3">
      <c r="A236" s="74" t="s">
        <v>304</v>
      </c>
      <c r="B236" s="75" t="s">
        <v>37</v>
      </c>
      <c r="C236" s="73" t="s">
        <v>36</v>
      </c>
      <c r="D236" s="76">
        <v>3162.81</v>
      </c>
      <c r="E236" s="76">
        <v>3162.81</v>
      </c>
      <c r="F236" s="77">
        <f t="shared" si="3"/>
        <v>100</v>
      </c>
    </row>
    <row r="237" spans="1:6" ht="34.200000000000003" customHeight="1" x14ac:dyDescent="0.3">
      <c r="A237" s="74" t="s">
        <v>450</v>
      </c>
      <c r="B237" s="75"/>
      <c r="C237" s="73" t="s">
        <v>449</v>
      </c>
      <c r="D237" s="76">
        <v>30</v>
      </c>
      <c r="E237" s="76">
        <f>E238</f>
        <v>30</v>
      </c>
      <c r="F237" s="77">
        <f t="shared" si="3"/>
        <v>100</v>
      </c>
    </row>
    <row r="238" spans="1:6" ht="34.200000000000003" customHeight="1" x14ac:dyDescent="0.3">
      <c r="A238" s="74" t="s">
        <v>452</v>
      </c>
      <c r="B238" s="75"/>
      <c r="C238" s="73" t="s">
        <v>451</v>
      </c>
      <c r="D238" s="76">
        <v>30</v>
      </c>
      <c r="E238" s="76">
        <f>E239+E241+E243</f>
        <v>30</v>
      </c>
      <c r="F238" s="77">
        <f t="shared" si="3"/>
        <v>100</v>
      </c>
    </row>
    <row r="239" spans="1:6" ht="34.200000000000003" customHeight="1" x14ac:dyDescent="0.3">
      <c r="A239" s="74" t="s">
        <v>454</v>
      </c>
      <c r="B239" s="75"/>
      <c r="C239" s="73" t="s">
        <v>453</v>
      </c>
      <c r="D239" s="76">
        <v>3</v>
      </c>
      <c r="E239" s="76">
        <f>E240</f>
        <v>3</v>
      </c>
      <c r="F239" s="77">
        <f t="shared" si="3"/>
        <v>100</v>
      </c>
    </row>
    <row r="240" spans="1:6" ht="34.200000000000003" customHeight="1" x14ac:dyDescent="0.3">
      <c r="A240" s="74" t="s">
        <v>454</v>
      </c>
      <c r="B240" s="75" t="s">
        <v>37</v>
      </c>
      <c r="C240" s="73" t="s">
        <v>36</v>
      </c>
      <c r="D240" s="76">
        <v>3</v>
      </c>
      <c r="E240" s="76">
        <v>3</v>
      </c>
      <c r="F240" s="77">
        <f t="shared" si="3"/>
        <v>100</v>
      </c>
    </row>
    <row r="241" spans="1:6" ht="51.45" customHeight="1" x14ac:dyDescent="0.3">
      <c r="A241" s="74" t="s">
        <v>456</v>
      </c>
      <c r="B241" s="75"/>
      <c r="C241" s="73" t="s">
        <v>455</v>
      </c>
      <c r="D241" s="76">
        <v>22</v>
      </c>
      <c r="E241" s="76">
        <f>E242</f>
        <v>22</v>
      </c>
      <c r="F241" s="77">
        <f t="shared" si="3"/>
        <v>100</v>
      </c>
    </row>
    <row r="242" spans="1:6" ht="41.25" customHeight="1" x14ac:dyDescent="0.3">
      <c r="A242" s="74" t="s">
        <v>456</v>
      </c>
      <c r="B242" s="75" t="s">
        <v>126</v>
      </c>
      <c r="C242" s="73" t="s">
        <v>125</v>
      </c>
      <c r="D242" s="76">
        <v>22</v>
      </c>
      <c r="E242" s="76">
        <v>22</v>
      </c>
      <c r="F242" s="77">
        <f t="shared" si="3"/>
        <v>100</v>
      </c>
    </row>
    <row r="243" spans="1:6" ht="51" customHeight="1" x14ac:dyDescent="0.3">
      <c r="A243" s="74" t="s">
        <v>458</v>
      </c>
      <c r="B243" s="75"/>
      <c r="C243" s="73" t="s">
        <v>457</v>
      </c>
      <c r="D243" s="76">
        <v>5</v>
      </c>
      <c r="E243" s="76">
        <f>E244</f>
        <v>5</v>
      </c>
      <c r="F243" s="77">
        <f t="shared" si="3"/>
        <v>100</v>
      </c>
    </row>
    <row r="244" spans="1:6" ht="42" customHeight="1" x14ac:dyDescent="0.3">
      <c r="A244" s="74" t="s">
        <v>458</v>
      </c>
      <c r="B244" s="75" t="s">
        <v>126</v>
      </c>
      <c r="C244" s="73" t="s">
        <v>125</v>
      </c>
      <c r="D244" s="76">
        <v>5</v>
      </c>
      <c r="E244" s="76">
        <v>5</v>
      </c>
      <c r="F244" s="77">
        <f t="shared" si="3"/>
        <v>100</v>
      </c>
    </row>
    <row r="245" spans="1:6" ht="31.2" customHeight="1" x14ac:dyDescent="0.3">
      <c r="A245" s="74" t="s">
        <v>281</v>
      </c>
      <c r="B245" s="75"/>
      <c r="C245" s="73" t="s">
        <v>280</v>
      </c>
      <c r="D245" s="76">
        <v>4129.2</v>
      </c>
      <c r="E245" s="76">
        <f>E246</f>
        <v>4063.45</v>
      </c>
      <c r="F245" s="77">
        <f t="shared" si="3"/>
        <v>98.407681875423805</v>
      </c>
    </row>
    <row r="246" spans="1:6" ht="61.5" customHeight="1" x14ac:dyDescent="0.3">
      <c r="A246" s="74" t="s">
        <v>283</v>
      </c>
      <c r="B246" s="75"/>
      <c r="C246" s="73" t="s">
        <v>282</v>
      </c>
      <c r="D246" s="76">
        <v>4129.2</v>
      </c>
      <c r="E246" s="76">
        <f>E247</f>
        <v>4063.45</v>
      </c>
      <c r="F246" s="77">
        <f t="shared" si="3"/>
        <v>98.407681875423805</v>
      </c>
    </row>
    <row r="247" spans="1:6" ht="28.2" customHeight="1" x14ac:dyDescent="0.3">
      <c r="A247" s="74" t="s">
        <v>284</v>
      </c>
      <c r="B247" s="75"/>
      <c r="C247" s="73" t="s">
        <v>34</v>
      </c>
      <c r="D247" s="76">
        <v>4129.2</v>
      </c>
      <c r="E247" s="76">
        <f>E248+E249+E250</f>
        <v>4063.45</v>
      </c>
      <c r="F247" s="77">
        <f t="shared" si="3"/>
        <v>98.407681875423805</v>
      </c>
    </row>
    <row r="248" spans="1:6" ht="78" customHeight="1" x14ac:dyDescent="0.3">
      <c r="A248" s="74" t="s">
        <v>284</v>
      </c>
      <c r="B248" s="75" t="s">
        <v>24</v>
      </c>
      <c r="C248" s="73" t="s">
        <v>23</v>
      </c>
      <c r="D248" s="76">
        <v>3904.58</v>
      </c>
      <c r="E248" s="76">
        <v>3838.83</v>
      </c>
      <c r="F248" s="77">
        <f t="shared" si="3"/>
        <v>98.31608009056032</v>
      </c>
    </row>
    <row r="249" spans="1:6" ht="41.25" customHeight="1" x14ac:dyDescent="0.3">
      <c r="A249" s="74" t="s">
        <v>284</v>
      </c>
      <c r="B249" s="75" t="s">
        <v>37</v>
      </c>
      <c r="C249" s="73" t="s">
        <v>36</v>
      </c>
      <c r="D249" s="76">
        <v>71.62</v>
      </c>
      <c r="E249" s="76">
        <v>71.62</v>
      </c>
      <c r="F249" s="77">
        <f t="shared" si="3"/>
        <v>100</v>
      </c>
    </row>
    <row r="250" spans="1:6" ht="34.200000000000003" customHeight="1" x14ac:dyDescent="0.3">
      <c r="A250" s="74" t="s">
        <v>284</v>
      </c>
      <c r="B250" s="75" t="s">
        <v>42</v>
      </c>
      <c r="C250" s="73" t="s">
        <v>41</v>
      </c>
      <c r="D250" s="76">
        <v>153</v>
      </c>
      <c r="E250" s="76">
        <v>153</v>
      </c>
      <c r="F250" s="77">
        <f t="shared" si="3"/>
        <v>100</v>
      </c>
    </row>
    <row r="251" spans="1:6" ht="51.45" customHeight="1" x14ac:dyDescent="0.3">
      <c r="A251" s="74" t="s">
        <v>106</v>
      </c>
      <c r="B251" s="75"/>
      <c r="C251" s="73" t="s">
        <v>105</v>
      </c>
      <c r="D251" s="76">
        <v>5566.89</v>
      </c>
      <c r="E251" s="76">
        <f>E252+E273+E291</f>
        <v>5447.8899999999994</v>
      </c>
      <c r="F251" s="77">
        <f t="shared" si="3"/>
        <v>97.862361210658008</v>
      </c>
    </row>
    <row r="252" spans="1:6" ht="34.200000000000003" customHeight="1" x14ac:dyDescent="0.3">
      <c r="A252" s="74" t="s">
        <v>108</v>
      </c>
      <c r="B252" s="75"/>
      <c r="C252" s="73" t="s">
        <v>107</v>
      </c>
      <c r="D252" s="76">
        <v>2735.14</v>
      </c>
      <c r="E252" s="76">
        <f>E253+E258+E265</f>
        <v>2658.06</v>
      </c>
      <c r="F252" s="77">
        <f t="shared" si="3"/>
        <v>97.181862720007018</v>
      </c>
    </row>
    <row r="253" spans="1:6" ht="34.200000000000003" customHeight="1" x14ac:dyDescent="0.3">
      <c r="A253" s="74" t="s">
        <v>110</v>
      </c>
      <c r="B253" s="75"/>
      <c r="C253" s="73" t="s">
        <v>109</v>
      </c>
      <c r="D253" s="76">
        <v>536.64</v>
      </c>
      <c r="E253" s="76">
        <f>E254+E256</f>
        <v>500.39</v>
      </c>
      <c r="F253" s="77">
        <f t="shared" si="3"/>
        <v>93.245005963029229</v>
      </c>
    </row>
    <row r="254" spans="1:6" ht="34.200000000000003" customHeight="1" x14ac:dyDescent="0.3">
      <c r="A254" s="74" t="s">
        <v>112</v>
      </c>
      <c r="B254" s="75"/>
      <c r="C254" s="73" t="s">
        <v>111</v>
      </c>
      <c r="D254" s="76">
        <v>518.64</v>
      </c>
      <c r="E254" s="76">
        <f>E255</f>
        <v>482.39</v>
      </c>
      <c r="F254" s="77">
        <f t="shared" si="3"/>
        <v>93.010566095943233</v>
      </c>
    </row>
    <row r="255" spans="1:6" ht="34.200000000000003" customHeight="1" x14ac:dyDescent="0.3">
      <c r="A255" s="74" t="s">
        <v>112</v>
      </c>
      <c r="B255" s="75" t="s">
        <v>37</v>
      </c>
      <c r="C255" s="73" t="s">
        <v>36</v>
      </c>
      <c r="D255" s="76">
        <v>518.64</v>
      </c>
      <c r="E255" s="76">
        <v>482.39</v>
      </c>
      <c r="F255" s="77">
        <f t="shared" si="3"/>
        <v>93.010566095943233</v>
      </c>
    </row>
    <row r="256" spans="1:6" ht="34.200000000000003" customHeight="1" x14ac:dyDescent="0.3">
      <c r="A256" s="74" t="s">
        <v>114</v>
      </c>
      <c r="B256" s="75"/>
      <c r="C256" s="73" t="s">
        <v>113</v>
      </c>
      <c r="D256" s="76">
        <v>18</v>
      </c>
      <c r="E256" s="76">
        <f>E257</f>
        <v>18</v>
      </c>
      <c r="F256" s="77">
        <f t="shared" si="3"/>
        <v>100</v>
      </c>
    </row>
    <row r="257" spans="1:6" ht="34.200000000000003" customHeight="1" x14ac:dyDescent="0.3">
      <c r="A257" s="74" t="s">
        <v>114</v>
      </c>
      <c r="B257" s="75" t="s">
        <v>37</v>
      </c>
      <c r="C257" s="73" t="s">
        <v>36</v>
      </c>
      <c r="D257" s="76">
        <v>18</v>
      </c>
      <c r="E257" s="76">
        <v>18</v>
      </c>
      <c r="F257" s="77">
        <f t="shared" si="3"/>
        <v>100</v>
      </c>
    </row>
    <row r="258" spans="1:6" ht="45.75" customHeight="1" x14ac:dyDescent="0.3">
      <c r="A258" s="74" t="s">
        <v>116</v>
      </c>
      <c r="B258" s="75"/>
      <c r="C258" s="73" t="s">
        <v>115</v>
      </c>
      <c r="D258" s="76">
        <v>401.5</v>
      </c>
      <c r="E258" s="76">
        <f>E259+E261+E263</f>
        <v>388.86</v>
      </c>
      <c r="F258" s="77">
        <f t="shared" si="3"/>
        <v>96.851805728518073</v>
      </c>
    </row>
    <row r="259" spans="1:6" ht="51" customHeight="1" x14ac:dyDescent="0.3">
      <c r="A259" s="74" t="s">
        <v>118</v>
      </c>
      <c r="B259" s="75"/>
      <c r="C259" s="73" t="s">
        <v>117</v>
      </c>
      <c r="D259" s="76">
        <v>251</v>
      </c>
      <c r="E259" s="76">
        <f>E260</f>
        <v>238.53</v>
      </c>
      <c r="F259" s="77">
        <f t="shared" si="3"/>
        <v>95.031872509960166</v>
      </c>
    </row>
    <row r="260" spans="1:6" ht="47.25" customHeight="1" x14ac:dyDescent="0.3">
      <c r="A260" s="74" t="s">
        <v>118</v>
      </c>
      <c r="B260" s="75" t="s">
        <v>37</v>
      </c>
      <c r="C260" s="73" t="s">
        <v>36</v>
      </c>
      <c r="D260" s="76">
        <v>251</v>
      </c>
      <c r="E260" s="76">
        <v>238.53</v>
      </c>
      <c r="F260" s="77">
        <f t="shared" si="3"/>
        <v>95.031872509960166</v>
      </c>
    </row>
    <row r="261" spans="1:6" ht="34.200000000000003" customHeight="1" x14ac:dyDescent="0.3">
      <c r="A261" s="74" t="s">
        <v>120</v>
      </c>
      <c r="B261" s="75"/>
      <c r="C261" s="73" t="s">
        <v>119</v>
      </c>
      <c r="D261" s="76">
        <v>21</v>
      </c>
      <c r="E261" s="76">
        <f>E262</f>
        <v>21</v>
      </c>
      <c r="F261" s="77">
        <f t="shared" si="3"/>
        <v>100</v>
      </c>
    </row>
    <row r="262" spans="1:6" ht="47.25" customHeight="1" x14ac:dyDescent="0.3">
      <c r="A262" s="74" t="s">
        <v>120</v>
      </c>
      <c r="B262" s="75" t="s">
        <v>37</v>
      </c>
      <c r="C262" s="73" t="s">
        <v>36</v>
      </c>
      <c r="D262" s="76">
        <v>21</v>
      </c>
      <c r="E262" s="76">
        <v>21</v>
      </c>
      <c r="F262" s="77">
        <f t="shared" si="3"/>
        <v>100</v>
      </c>
    </row>
    <row r="263" spans="1:6" ht="45" customHeight="1" x14ac:dyDescent="0.3">
      <c r="A263" s="74" t="s">
        <v>362</v>
      </c>
      <c r="B263" s="75"/>
      <c r="C263" s="73" t="s">
        <v>361</v>
      </c>
      <c r="D263" s="76">
        <v>129.5</v>
      </c>
      <c r="E263" s="76">
        <f>E264</f>
        <v>129.33000000000001</v>
      </c>
      <c r="F263" s="77">
        <f t="shared" si="3"/>
        <v>99.868725868725889</v>
      </c>
    </row>
    <row r="264" spans="1:6" ht="51.75" customHeight="1" x14ac:dyDescent="0.3">
      <c r="A264" s="74" t="s">
        <v>362</v>
      </c>
      <c r="B264" s="75" t="s">
        <v>37</v>
      </c>
      <c r="C264" s="73" t="s">
        <v>36</v>
      </c>
      <c r="D264" s="76">
        <v>129.5</v>
      </c>
      <c r="E264" s="76">
        <v>129.33000000000001</v>
      </c>
      <c r="F264" s="77">
        <f t="shared" si="3"/>
        <v>99.868725868725889</v>
      </c>
    </row>
    <row r="265" spans="1:6" ht="48" customHeight="1" x14ac:dyDescent="0.3">
      <c r="A265" s="74" t="s">
        <v>122</v>
      </c>
      <c r="B265" s="75"/>
      <c r="C265" s="73" t="s">
        <v>121</v>
      </c>
      <c r="D265" s="76">
        <v>1797</v>
      </c>
      <c r="E265" s="76">
        <f>E266+E269+E271</f>
        <v>1768.81</v>
      </c>
      <c r="F265" s="77">
        <f t="shared" si="3"/>
        <v>98.43127434613244</v>
      </c>
    </row>
    <row r="266" spans="1:6" ht="63" customHeight="1" x14ac:dyDescent="0.3">
      <c r="A266" s="74" t="s">
        <v>124</v>
      </c>
      <c r="B266" s="75"/>
      <c r="C266" s="73" t="s">
        <v>123</v>
      </c>
      <c r="D266" s="76">
        <v>1240.5</v>
      </c>
      <c r="E266" s="76">
        <f>E267+E268</f>
        <v>1212.3499999999999</v>
      </c>
      <c r="F266" s="77">
        <f t="shared" si="3"/>
        <v>97.730753728335344</v>
      </c>
    </row>
    <row r="267" spans="1:6" ht="41.25" customHeight="1" x14ac:dyDescent="0.3">
      <c r="A267" s="74" t="s">
        <v>124</v>
      </c>
      <c r="B267" s="75" t="s">
        <v>37</v>
      </c>
      <c r="C267" s="73" t="s">
        <v>36</v>
      </c>
      <c r="D267" s="76">
        <v>555</v>
      </c>
      <c r="E267" s="76">
        <v>526.85</v>
      </c>
      <c r="F267" s="77">
        <f t="shared" si="3"/>
        <v>94.927927927927939</v>
      </c>
    </row>
    <row r="268" spans="1:6" ht="34.200000000000003" customHeight="1" x14ac:dyDescent="0.3">
      <c r="A268" s="74" t="s">
        <v>124</v>
      </c>
      <c r="B268" s="75" t="s">
        <v>126</v>
      </c>
      <c r="C268" s="73" t="s">
        <v>125</v>
      </c>
      <c r="D268" s="76">
        <v>685.5</v>
      </c>
      <c r="E268" s="76">
        <v>685.5</v>
      </c>
      <c r="F268" s="77">
        <f t="shared" si="3"/>
        <v>100</v>
      </c>
    </row>
    <row r="269" spans="1:6" ht="48.75" customHeight="1" x14ac:dyDescent="0.3">
      <c r="A269" s="74" t="s">
        <v>364</v>
      </c>
      <c r="B269" s="75"/>
      <c r="C269" s="73" t="s">
        <v>363</v>
      </c>
      <c r="D269" s="76">
        <v>170</v>
      </c>
      <c r="E269" s="76">
        <f>E270</f>
        <v>170</v>
      </c>
      <c r="F269" s="77">
        <f t="shared" ref="F269:F332" si="4">E269/D269%</f>
        <v>100</v>
      </c>
    </row>
    <row r="270" spans="1:6" ht="48.75" customHeight="1" x14ac:dyDescent="0.3">
      <c r="A270" s="74" t="s">
        <v>364</v>
      </c>
      <c r="B270" s="75" t="s">
        <v>37</v>
      </c>
      <c r="C270" s="73" t="s">
        <v>36</v>
      </c>
      <c r="D270" s="76">
        <v>170</v>
      </c>
      <c r="E270" s="76">
        <v>170</v>
      </c>
      <c r="F270" s="77">
        <f t="shared" si="4"/>
        <v>100</v>
      </c>
    </row>
    <row r="271" spans="1:6" ht="51.45" customHeight="1" x14ac:dyDescent="0.3">
      <c r="A271" s="74" t="s">
        <v>366</v>
      </c>
      <c r="B271" s="75"/>
      <c r="C271" s="73" t="s">
        <v>365</v>
      </c>
      <c r="D271" s="76">
        <v>386.5</v>
      </c>
      <c r="E271" s="76">
        <f>E272</f>
        <v>386.46</v>
      </c>
      <c r="F271" s="77">
        <f t="shared" si="4"/>
        <v>99.989650711513576</v>
      </c>
    </row>
    <row r="272" spans="1:6" ht="48" customHeight="1" x14ac:dyDescent="0.3">
      <c r="A272" s="74" t="s">
        <v>366</v>
      </c>
      <c r="B272" s="75" t="s">
        <v>126</v>
      </c>
      <c r="C272" s="73" t="s">
        <v>125</v>
      </c>
      <c r="D272" s="76">
        <v>386.5</v>
      </c>
      <c r="E272" s="76">
        <v>386.46</v>
      </c>
      <c r="F272" s="77">
        <f t="shared" si="4"/>
        <v>99.989650711513576</v>
      </c>
    </row>
    <row r="273" spans="1:6" ht="34.200000000000003" customHeight="1" x14ac:dyDescent="0.3">
      <c r="A273" s="74" t="s">
        <v>128</v>
      </c>
      <c r="B273" s="75"/>
      <c r="C273" s="73" t="s">
        <v>127</v>
      </c>
      <c r="D273" s="76">
        <v>649.75</v>
      </c>
      <c r="E273" s="76">
        <f>E274+E279+E288</f>
        <v>607.84000000000015</v>
      </c>
      <c r="F273" s="77">
        <f t="shared" si="4"/>
        <v>93.549826856483293</v>
      </c>
    </row>
    <row r="274" spans="1:6" ht="34.200000000000003" customHeight="1" x14ac:dyDescent="0.3">
      <c r="A274" s="74" t="s">
        <v>130</v>
      </c>
      <c r="B274" s="75"/>
      <c r="C274" s="73" t="s">
        <v>129</v>
      </c>
      <c r="D274" s="76">
        <v>149.56</v>
      </c>
      <c r="E274" s="76">
        <f>E275+E277</f>
        <v>149.56</v>
      </c>
      <c r="F274" s="77">
        <f t="shared" si="4"/>
        <v>100</v>
      </c>
    </row>
    <row r="275" spans="1:6" ht="34.200000000000003" customHeight="1" x14ac:dyDescent="0.3">
      <c r="A275" s="74" t="s">
        <v>132</v>
      </c>
      <c r="B275" s="75"/>
      <c r="C275" s="73" t="s">
        <v>131</v>
      </c>
      <c r="D275" s="76">
        <v>106</v>
      </c>
      <c r="E275" s="76">
        <f>E276</f>
        <v>106</v>
      </c>
      <c r="F275" s="77">
        <f t="shared" si="4"/>
        <v>100</v>
      </c>
    </row>
    <row r="276" spans="1:6" ht="34.200000000000003" customHeight="1" x14ac:dyDescent="0.3">
      <c r="A276" s="74" t="s">
        <v>132</v>
      </c>
      <c r="B276" s="75" t="s">
        <v>37</v>
      </c>
      <c r="C276" s="73" t="s">
        <v>36</v>
      </c>
      <c r="D276" s="76">
        <v>106</v>
      </c>
      <c r="E276" s="76">
        <v>106</v>
      </c>
      <c r="F276" s="77">
        <f t="shared" si="4"/>
        <v>100</v>
      </c>
    </row>
    <row r="277" spans="1:6" ht="51.45" customHeight="1" x14ac:dyDescent="0.3">
      <c r="A277" s="74" t="s">
        <v>134</v>
      </c>
      <c r="B277" s="75"/>
      <c r="C277" s="73" t="s">
        <v>133</v>
      </c>
      <c r="D277" s="76">
        <v>43.56</v>
      </c>
      <c r="E277" s="76">
        <f>E278</f>
        <v>43.56</v>
      </c>
      <c r="F277" s="77">
        <f t="shared" si="4"/>
        <v>100</v>
      </c>
    </row>
    <row r="278" spans="1:6" ht="34.200000000000003" customHeight="1" x14ac:dyDescent="0.3">
      <c r="A278" s="74" t="s">
        <v>134</v>
      </c>
      <c r="B278" s="75" t="s">
        <v>37</v>
      </c>
      <c r="C278" s="73" t="s">
        <v>36</v>
      </c>
      <c r="D278" s="76">
        <v>43.56</v>
      </c>
      <c r="E278" s="76">
        <v>43.56</v>
      </c>
      <c r="F278" s="77">
        <f t="shared" si="4"/>
        <v>100</v>
      </c>
    </row>
    <row r="279" spans="1:6" ht="60.75" customHeight="1" x14ac:dyDescent="0.3">
      <c r="A279" s="74" t="s">
        <v>136</v>
      </c>
      <c r="B279" s="75"/>
      <c r="C279" s="73" t="s">
        <v>135</v>
      </c>
      <c r="D279" s="76">
        <v>499.73</v>
      </c>
      <c r="E279" s="76">
        <f>E280+E282+E284+E286</f>
        <v>457.81000000000006</v>
      </c>
      <c r="F279" s="77">
        <f t="shared" si="4"/>
        <v>91.611470193904722</v>
      </c>
    </row>
    <row r="280" spans="1:6" ht="51.45" customHeight="1" x14ac:dyDescent="0.3">
      <c r="A280" s="74" t="s">
        <v>138</v>
      </c>
      <c r="B280" s="75"/>
      <c r="C280" s="73" t="s">
        <v>137</v>
      </c>
      <c r="D280" s="76">
        <v>203.6</v>
      </c>
      <c r="E280" s="76">
        <f>E281</f>
        <v>161.68</v>
      </c>
      <c r="F280" s="77">
        <f t="shared" si="4"/>
        <v>79.410609037328101</v>
      </c>
    </row>
    <row r="281" spans="1:6" ht="52.5" customHeight="1" x14ac:dyDescent="0.3">
      <c r="A281" s="74" t="s">
        <v>138</v>
      </c>
      <c r="B281" s="75" t="s">
        <v>37</v>
      </c>
      <c r="C281" s="73" t="s">
        <v>36</v>
      </c>
      <c r="D281" s="76">
        <v>203.6</v>
      </c>
      <c r="E281" s="76">
        <v>161.68</v>
      </c>
      <c r="F281" s="77">
        <f t="shared" si="4"/>
        <v>79.410609037328101</v>
      </c>
    </row>
    <row r="282" spans="1:6" ht="51" customHeight="1" x14ac:dyDescent="0.3">
      <c r="A282" s="74" t="s">
        <v>140</v>
      </c>
      <c r="B282" s="75"/>
      <c r="C282" s="73" t="s">
        <v>139</v>
      </c>
      <c r="D282" s="76">
        <v>188.53</v>
      </c>
      <c r="E282" s="76">
        <f>E283</f>
        <v>188.53</v>
      </c>
      <c r="F282" s="77">
        <f t="shared" si="4"/>
        <v>100</v>
      </c>
    </row>
    <row r="283" spans="1:6" ht="34.200000000000003" customHeight="1" x14ac:dyDescent="0.3">
      <c r="A283" s="74" t="s">
        <v>140</v>
      </c>
      <c r="B283" s="75" t="s">
        <v>37</v>
      </c>
      <c r="C283" s="73" t="s">
        <v>36</v>
      </c>
      <c r="D283" s="76">
        <v>188.53</v>
      </c>
      <c r="E283" s="76">
        <v>188.53</v>
      </c>
      <c r="F283" s="77">
        <f t="shared" si="4"/>
        <v>100</v>
      </c>
    </row>
    <row r="284" spans="1:6" ht="34.200000000000003" customHeight="1" x14ac:dyDescent="0.3">
      <c r="A284" s="74" t="s">
        <v>142</v>
      </c>
      <c r="B284" s="75"/>
      <c r="C284" s="73" t="s">
        <v>141</v>
      </c>
      <c r="D284" s="76">
        <v>100</v>
      </c>
      <c r="E284" s="76">
        <f>E285</f>
        <v>100</v>
      </c>
      <c r="F284" s="77">
        <f t="shared" si="4"/>
        <v>100</v>
      </c>
    </row>
    <row r="285" spans="1:6" ht="34.200000000000003" customHeight="1" x14ac:dyDescent="0.3">
      <c r="A285" s="74" t="s">
        <v>142</v>
      </c>
      <c r="B285" s="75" t="s">
        <v>37</v>
      </c>
      <c r="C285" s="73" t="s">
        <v>36</v>
      </c>
      <c r="D285" s="76">
        <v>100</v>
      </c>
      <c r="E285" s="76">
        <v>100</v>
      </c>
      <c r="F285" s="77">
        <f t="shared" si="4"/>
        <v>100</v>
      </c>
    </row>
    <row r="286" spans="1:6" ht="34.200000000000003" customHeight="1" x14ac:dyDescent="0.3">
      <c r="A286" s="74" t="s">
        <v>144</v>
      </c>
      <c r="B286" s="75"/>
      <c r="C286" s="73" t="s">
        <v>143</v>
      </c>
      <c r="D286" s="76">
        <v>7.6</v>
      </c>
      <c r="E286" s="76">
        <f>E287</f>
        <v>7.6</v>
      </c>
      <c r="F286" s="77">
        <f t="shared" si="4"/>
        <v>100</v>
      </c>
    </row>
    <row r="287" spans="1:6" ht="34.200000000000003" customHeight="1" x14ac:dyDescent="0.3">
      <c r="A287" s="74" t="s">
        <v>144</v>
      </c>
      <c r="B287" s="75" t="s">
        <v>37</v>
      </c>
      <c r="C287" s="73" t="s">
        <v>36</v>
      </c>
      <c r="D287" s="76">
        <v>7.6</v>
      </c>
      <c r="E287" s="76">
        <v>7.6</v>
      </c>
      <c r="F287" s="77">
        <f t="shared" si="4"/>
        <v>100</v>
      </c>
    </row>
    <row r="288" spans="1:6" ht="34.200000000000003" customHeight="1" x14ac:dyDescent="0.3">
      <c r="A288" s="74" t="s">
        <v>352</v>
      </c>
      <c r="B288" s="75"/>
      <c r="C288" s="73" t="s">
        <v>351</v>
      </c>
      <c r="D288" s="76">
        <v>0.47</v>
      </c>
      <c r="E288" s="76">
        <f>E289</f>
        <v>0.47</v>
      </c>
      <c r="F288" s="77">
        <f t="shared" si="4"/>
        <v>100.00000000000001</v>
      </c>
    </row>
    <row r="289" spans="1:6" ht="34.200000000000003" customHeight="1" x14ac:dyDescent="0.3">
      <c r="A289" s="74" t="s">
        <v>354</v>
      </c>
      <c r="B289" s="75"/>
      <c r="C289" s="73" t="s">
        <v>353</v>
      </c>
      <c r="D289" s="76">
        <v>0.47</v>
      </c>
      <c r="E289" s="76">
        <f>E290</f>
        <v>0.47</v>
      </c>
      <c r="F289" s="77">
        <f t="shared" si="4"/>
        <v>100.00000000000001</v>
      </c>
    </row>
    <row r="290" spans="1:6" ht="34.200000000000003" customHeight="1" x14ac:dyDescent="0.3">
      <c r="A290" s="74" t="s">
        <v>354</v>
      </c>
      <c r="B290" s="75" t="s">
        <v>37</v>
      </c>
      <c r="C290" s="73" t="s">
        <v>36</v>
      </c>
      <c r="D290" s="76">
        <v>0.47</v>
      </c>
      <c r="E290" s="76">
        <v>0.47</v>
      </c>
      <c r="F290" s="77">
        <f t="shared" si="4"/>
        <v>100.00000000000001</v>
      </c>
    </row>
    <row r="291" spans="1:6" ht="34.200000000000003" customHeight="1" x14ac:dyDescent="0.3">
      <c r="A291" s="74" t="s">
        <v>146</v>
      </c>
      <c r="B291" s="75"/>
      <c r="C291" s="73" t="s">
        <v>145</v>
      </c>
      <c r="D291" s="76">
        <v>2182</v>
      </c>
      <c r="E291" s="76">
        <f>E292</f>
        <v>2181.9899999999998</v>
      </c>
      <c r="F291" s="77">
        <f t="shared" si="4"/>
        <v>99.999541704857918</v>
      </c>
    </row>
    <row r="292" spans="1:6" ht="34.200000000000003" customHeight="1" x14ac:dyDescent="0.3">
      <c r="A292" s="74" t="s">
        <v>148</v>
      </c>
      <c r="B292" s="75"/>
      <c r="C292" s="73" t="s">
        <v>147</v>
      </c>
      <c r="D292" s="76">
        <v>2182</v>
      </c>
      <c r="E292" s="76">
        <f>E293+E295+E297</f>
        <v>2181.9899999999998</v>
      </c>
      <c r="F292" s="77">
        <f t="shared" si="4"/>
        <v>99.999541704857918</v>
      </c>
    </row>
    <row r="293" spans="1:6" ht="34.200000000000003" customHeight="1" x14ac:dyDescent="0.3">
      <c r="A293" s="74" t="s">
        <v>150</v>
      </c>
      <c r="B293" s="75"/>
      <c r="C293" s="73" t="s">
        <v>149</v>
      </c>
      <c r="D293" s="76">
        <v>25</v>
      </c>
      <c r="E293" s="76">
        <f>E294</f>
        <v>25</v>
      </c>
      <c r="F293" s="77">
        <f t="shared" si="4"/>
        <v>100</v>
      </c>
    </row>
    <row r="294" spans="1:6" ht="34.200000000000003" customHeight="1" x14ac:dyDescent="0.3">
      <c r="A294" s="74" t="s">
        <v>150</v>
      </c>
      <c r="B294" s="75" t="s">
        <v>37</v>
      </c>
      <c r="C294" s="73" t="s">
        <v>36</v>
      </c>
      <c r="D294" s="76">
        <v>25</v>
      </c>
      <c r="E294" s="76">
        <v>25</v>
      </c>
      <c r="F294" s="77">
        <f t="shared" si="4"/>
        <v>100</v>
      </c>
    </row>
    <row r="295" spans="1:6" ht="34.200000000000003" customHeight="1" x14ac:dyDescent="0.3">
      <c r="A295" s="74" t="s">
        <v>152</v>
      </c>
      <c r="B295" s="75"/>
      <c r="C295" s="73" t="s">
        <v>151</v>
      </c>
      <c r="D295" s="76">
        <v>23</v>
      </c>
      <c r="E295" s="76">
        <f>E296</f>
        <v>23</v>
      </c>
      <c r="F295" s="77">
        <f t="shared" si="4"/>
        <v>100</v>
      </c>
    </row>
    <row r="296" spans="1:6" ht="51.75" customHeight="1" x14ac:dyDescent="0.3">
      <c r="A296" s="74" t="s">
        <v>152</v>
      </c>
      <c r="B296" s="75" t="s">
        <v>37</v>
      </c>
      <c r="C296" s="73" t="s">
        <v>36</v>
      </c>
      <c r="D296" s="76">
        <v>23</v>
      </c>
      <c r="E296" s="76">
        <v>23</v>
      </c>
      <c r="F296" s="77">
        <f t="shared" si="4"/>
        <v>100</v>
      </c>
    </row>
    <row r="297" spans="1:6" ht="34.200000000000003" customHeight="1" x14ac:dyDescent="0.3">
      <c r="A297" s="74" t="s">
        <v>356</v>
      </c>
      <c r="B297" s="75"/>
      <c r="C297" s="73" t="s">
        <v>355</v>
      </c>
      <c r="D297" s="76">
        <v>2134</v>
      </c>
      <c r="E297" s="76">
        <f>E298</f>
        <v>2133.9899999999998</v>
      </c>
      <c r="F297" s="77">
        <f t="shared" si="4"/>
        <v>99.999531396438599</v>
      </c>
    </row>
    <row r="298" spans="1:6" ht="55.5" customHeight="1" x14ac:dyDescent="0.3">
      <c r="A298" s="74" t="s">
        <v>356</v>
      </c>
      <c r="B298" s="75" t="s">
        <v>37</v>
      </c>
      <c r="C298" s="73" t="s">
        <v>36</v>
      </c>
      <c r="D298" s="76">
        <v>2134</v>
      </c>
      <c r="E298" s="76">
        <v>2133.9899999999998</v>
      </c>
      <c r="F298" s="77">
        <f t="shared" si="4"/>
        <v>99.999531396438599</v>
      </c>
    </row>
    <row r="299" spans="1:6" ht="51.45" customHeight="1" x14ac:dyDescent="0.3">
      <c r="A299" s="74" t="s">
        <v>70</v>
      </c>
      <c r="B299" s="75"/>
      <c r="C299" s="73" t="s">
        <v>69</v>
      </c>
      <c r="D299" s="76">
        <v>8661.92</v>
      </c>
      <c r="E299" s="76">
        <f>E300+E304</f>
        <v>8378.4699999999993</v>
      </c>
      <c r="F299" s="77">
        <f t="shared" si="4"/>
        <v>96.727630825498252</v>
      </c>
    </row>
    <row r="300" spans="1:6" ht="43.5" customHeight="1" x14ac:dyDescent="0.3">
      <c r="A300" s="74" t="s">
        <v>89</v>
      </c>
      <c r="B300" s="75"/>
      <c r="C300" s="73" t="s">
        <v>88</v>
      </c>
      <c r="D300" s="76">
        <v>248.92</v>
      </c>
      <c r="E300" s="76">
        <f>E301</f>
        <v>0</v>
      </c>
      <c r="F300" s="77">
        <f t="shared" si="4"/>
        <v>0</v>
      </c>
    </row>
    <row r="301" spans="1:6" ht="51.45" customHeight="1" x14ac:dyDescent="0.3">
      <c r="A301" s="74" t="s">
        <v>91</v>
      </c>
      <c r="B301" s="75"/>
      <c r="C301" s="73" t="s">
        <v>90</v>
      </c>
      <c r="D301" s="76">
        <v>248.92</v>
      </c>
      <c r="E301" s="76">
        <f>E302</f>
        <v>0</v>
      </c>
      <c r="F301" s="77">
        <f t="shared" si="4"/>
        <v>0</v>
      </c>
    </row>
    <row r="302" spans="1:6" ht="51.45" customHeight="1" x14ac:dyDescent="0.3">
      <c r="A302" s="74" t="s">
        <v>93</v>
      </c>
      <c r="B302" s="75"/>
      <c r="C302" s="73" t="s">
        <v>92</v>
      </c>
      <c r="D302" s="76">
        <v>248.92</v>
      </c>
      <c r="E302" s="76">
        <f>E303</f>
        <v>0</v>
      </c>
      <c r="F302" s="77">
        <f t="shared" si="4"/>
        <v>0</v>
      </c>
    </row>
    <row r="303" spans="1:6" ht="34.200000000000003" customHeight="1" x14ac:dyDescent="0.3">
      <c r="A303" s="74" t="s">
        <v>93</v>
      </c>
      <c r="B303" s="75" t="s">
        <v>42</v>
      </c>
      <c r="C303" s="73" t="s">
        <v>41</v>
      </c>
      <c r="D303" s="76">
        <v>248.92</v>
      </c>
      <c r="E303" s="76">
        <v>0</v>
      </c>
      <c r="F303" s="77">
        <f t="shared" si="4"/>
        <v>0</v>
      </c>
    </row>
    <row r="304" spans="1:6" ht="34.200000000000003" customHeight="1" x14ac:dyDescent="0.3">
      <c r="A304" s="74" t="s">
        <v>72</v>
      </c>
      <c r="B304" s="75"/>
      <c r="C304" s="73" t="s">
        <v>71</v>
      </c>
      <c r="D304" s="76">
        <v>8413</v>
      </c>
      <c r="E304" s="76">
        <f>E305</f>
        <v>8378.4699999999993</v>
      </c>
      <c r="F304" s="77">
        <f t="shared" si="4"/>
        <v>99.589563770355397</v>
      </c>
    </row>
    <row r="305" spans="1:7" ht="40.5" customHeight="1" x14ac:dyDescent="0.3">
      <c r="A305" s="74" t="s">
        <v>74</v>
      </c>
      <c r="B305" s="75"/>
      <c r="C305" s="73" t="s">
        <v>73</v>
      </c>
      <c r="D305" s="76">
        <v>8413</v>
      </c>
      <c r="E305" s="76">
        <f>E306</f>
        <v>8378.4699999999993</v>
      </c>
      <c r="F305" s="77">
        <f t="shared" si="4"/>
        <v>99.589563770355397</v>
      </c>
    </row>
    <row r="306" spans="1:7" ht="34.200000000000003" customHeight="1" x14ac:dyDescent="0.3">
      <c r="A306" s="74" t="s">
        <v>75</v>
      </c>
      <c r="B306" s="75"/>
      <c r="C306" s="73" t="s">
        <v>34</v>
      </c>
      <c r="D306" s="76">
        <v>8413</v>
      </c>
      <c r="E306" s="76">
        <f>E307+E308</f>
        <v>8378.4699999999993</v>
      </c>
      <c r="F306" s="77">
        <f t="shared" si="4"/>
        <v>99.589563770355397</v>
      </c>
    </row>
    <row r="307" spans="1:7" ht="74.25" customHeight="1" x14ac:dyDescent="0.3">
      <c r="A307" s="74" t="s">
        <v>75</v>
      </c>
      <c r="B307" s="75" t="s">
        <v>24</v>
      </c>
      <c r="C307" s="73" t="s">
        <v>23</v>
      </c>
      <c r="D307" s="76">
        <v>8184.01</v>
      </c>
      <c r="E307" s="76">
        <v>8158.92</v>
      </c>
      <c r="F307" s="77">
        <f t="shared" si="4"/>
        <v>99.693426572059408</v>
      </c>
    </row>
    <row r="308" spans="1:7" ht="34.200000000000003" customHeight="1" x14ac:dyDescent="0.3">
      <c r="A308" s="74" t="s">
        <v>75</v>
      </c>
      <c r="B308" s="75" t="s">
        <v>37</v>
      </c>
      <c r="C308" s="73" t="s">
        <v>36</v>
      </c>
      <c r="D308" s="76">
        <v>228.99</v>
      </c>
      <c r="E308" s="76">
        <v>219.55</v>
      </c>
      <c r="F308" s="77">
        <f t="shared" si="4"/>
        <v>95.877549237957979</v>
      </c>
    </row>
    <row r="309" spans="1:7" ht="34.200000000000003" customHeight="1" x14ac:dyDescent="0.3">
      <c r="A309" s="74" t="s">
        <v>154</v>
      </c>
      <c r="B309" s="75"/>
      <c r="C309" s="73" t="s">
        <v>153</v>
      </c>
      <c r="D309" s="76">
        <v>8015.62</v>
      </c>
      <c r="E309" s="76">
        <f>E310+E317+E333</f>
        <v>6464.3600000000006</v>
      </c>
      <c r="F309" s="77">
        <f t="shared" si="4"/>
        <v>80.647036660919568</v>
      </c>
    </row>
    <row r="310" spans="1:7" ht="34.200000000000003" customHeight="1" x14ac:dyDescent="0.3">
      <c r="A310" s="74" t="s">
        <v>405</v>
      </c>
      <c r="B310" s="75"/>
      <c r="C310" s="73" t="s">
        <v>404</v>
      </c>
      <c r="D310" s="76">
        <v>7474.12</v>
      </c>
      <c r="E310" s="76">
        <f>E311</f>
        <v>5958.4500000000007</v>
      </c>
      <c r="F310" s="77">
        <f t="shared" si="4"/>
        <v>79.721090911037038</v>
      </c>
    </row>
    <row r="311" spans="1:7" ht="45" customHeight="1" x14ac:dyDescent="0.3">
      <c r="A311" s="74" t="s">
        <v>407</v>
      </c>
      <c r="B311" s="75"/>
      <c r="C311" s="73" t="s">
        <v>406</v>
      </c>
      <c r="D311" s="76">
        <v>7474.12</v>
      </c>
      <c r="E311" s="76">
        <f>E312+E314</f>
        <v>5958.4500000000007</v>
      </c>
      <c r="F311" s="77">
        <f t="shared" si="4"/>
        <v>79.721090911037038</v>
      </c>
      <c r="G311" s="84"/>
    </row>
    <row r="312" spans="1:7" ht="48" customHeight="1" x14ac:dyDescent="0.3">
      <c r="A312" s="74" t="s">
        <v>409</v>
      </c>
      <c r="B312" s="75"/>
      <c r="C312" s="73" t="s">
        <v>408</v>
      </c>
      <c r="D312" s="76">
        <v>1515.66</v>
      </c>
      <c r="E312" s="76">
        <f>E313</f>
        <v>0</v>
      </c>
      <c r="F312" s="77">
        <f t="shared" si="4"/>
        <v>0</v>
      </c>
    </row>
    <row r="313" spans="1:7" ht="34.200000000000003" customHeight="1" x14ac:dyDescent="0.3">
      <c r="A313" s="74" t="s">
        <v>409</v>
      </c>
      <c r="B313" s="75" t="s">
        <v>37</v>
      </c>
      <c r="C313" s="73" t="s">
        <v>36</v>
      </c>
      <c r="D313" s="76">
        <v>1515.66</v>
      </c>
      <c r="E313" s="76">
        <v>0</v>
      </c>
      <c r="F313" s="77">
        <f t="shared" si="4"/>
        <v>0</v>
      </c>
    </row>
    <row r="314" spans="1:7" ht="34.200000000000003" customHeight="1" x14ac:dyDescent="0.3">
      <c r="A314" s="74" t="s">
        <v>411</v>
      </c>
      <c r="B314" s="75"/>
      <c r="C314" s="73" t="s">
        <v>410</v>
      </c>
      <c r="D314" s="76">
        <v>5958.45</v>
      </c>
      <c r="E314" s="76">
        <f>E315+E316</f>
        <v>5958.4500000000007</v>
      </c>
      <c r="F314" s="77">
        <f t="shared" si="4"/>
        <v>100.00000000000001</v>
      </c>
    </row>
    <row r="315" spans="1:7" ht="34.200000000000003" customHeight="1" x14ac:dyDescent="0.3">
      <c r="A315" s="74" t="s">
        <v>411</v>
      </c>
      <c r="B315" s="75" t="s">
        <v>37</v>
      </c>
      <c r="C315" s="73" t="s">
        <v>36</v>
      </c>
      <c r="D315" s="76">
        <v>5133.8900000000003</v>
      </c>
      <c r="E315" s="76">
        <v>5133.8900000000003</v>
      </c>
      <c r="F315" s="77">
        <f t="shared" si="4"/>
        <v>100</v>
      </c>
    </row>
    <row r="316" spans="1:7" ht="34.200000000000003" customHeight="1" x14ac:dyDescent="0.3">
      <c r="A316" s="74" t="s">
        <v>411</v>
      </c>
      <c r="B316" s="75" t="s">
        <v>126</v>
      </c>
      <c r="C316" s="73" t="s">
        <v>125</v>
      </c>
      <c r="D316" s="76">
        <v>824.56</v>
      </c>
      <c r="E316" s="76">
        <v>824.56</v>
      </c>
      <c r="F316" s="77">
        <f t="shared" si="4"/>
        <v>100</v>
      </c>
    </row>
    <row r="317" spans="1:7" ht="34.200000000000003" customHeight="1" x14ac:dyDescent="0.3">
      <c r="A317" s="74" t="s">
        <v>156</v>
      </c>
      <c r="B317" s="75"/>
      <c r="C317" s="73" t="s">
        <v>155</v>
      </c>
      <c r="D317" s="76">
        <v>320.5</v>
      </c>
      <c r="E317" s="76">
        <f>E318+E322+E324</f>
        <v>320.23</v>
      </c>
      <c r="F317" s="77">
        <f t="shared" si="4"/>
        <v>99.915756630265207</v>
      </c>
    </row>
    <row r="318" spans="1:7" ht="34.200000000000003" customHeight="1" x14ac:dyDescent="0.3">
      <c r="A318" s="74" t="s">
        <v>158</v>
      </c>
      <c r="B318" s="75"/>
      <c r="C318" s="73" t="s">
        <v>157</v>
      </c>
      <c r="D318" s="76">
        <v>212</v>
      </c>
      <c r="E318" s="76">
        <f>E319</f>
        <v>211.97</v>
      </c>
      <c r="F318" s="77">
        <f t="shared" si="4"/>
        <v>99.985849056603769</v>
      </c>
    </row>
    <row r="319" spans="1:7" ht="34.200000000000003" customHeight="1" x14ac:dyDescent="0.3">
      <c r="A319" s="74" t="s">
        <v>160</v>
      </c>
      <c r="B319" s="75"/>
      <c r="C319" s="73" t="s">
        <v>159</v>
      </c>
      <c r="D319" s="76">
        <v>212</v>
      </c>
      <c r="E319" s="76">
        <f>E320</f>
        <v>211.97</v>
      </c>
      <c r="F319" s="77">
        <f t="shared" si="4"/>
        <v>99.985849056603769</v>
      </c>
    </row>
    <row r="320" spans="1:7" ht="51.75" customHeight="1" x14ac:dyDescent="0.3">
      <c r="A320" s="74" t="s">
        <v>160</v>
      </c>
      <c r="B320" s="75" t="s">
        <v>126</v>
      </c>
      <c r="C320" s="73" t="s">
        <v>125</v>
      </c>
      <c r="D320" s="76">
        <v>212</v>
      </c>
      <c r="E320" s="76">
        <v>211.97</v>
      </c>
      <c r="F320" s="77">
        <f t="shared" si="4"/>
        <v>99.985849056603769</v>
      </c>
    </row>
    <row r="321" spans="1:6" ht="48.75" customHeight="1" x14ac:dyDescent="0.3">
      <c r="A321" s="74" t="s">
        <v>162</v>
      </c>
      <c r="B321" s="75"/>
      <c r="C321" s="73" t="s">
        <v>161</v>
      </c>
      <c r="D321" s="76">
        <v>62.5</v>
      </c>
      <c r="E321" s="76">
        <f>E322</f>
        <v>62.27</v>
      </c>
      <c r="F321" s="77">
        <f t="shared" si="4"/>
        <v>99.632000000000005</v>
      </c>
    </row>
    <row r="322" spans="1:6" ht="34.200000000000003" customHeight="1" x14ac:dyDescent="0.3">
      <c r="A322" s="74" t="s">
        <v>164</v>
      </c>
      <c r="B322" s="75"/>
      <c r="C322" s="73" t="s">
        <v>163</v>
      </c>
      <c r="D322" s="76">
        <v>62.5</v>
      </c>
      <c r="E322" s="76">
        <f>E323</f>
        <v>62.27</v>
      </c>
      <c r="F322" s="77">
        <f t="shared" si="4"/>
        <v>99.632000000000005</v>
      </c>
    </row>
    <row r="323" spans="1:6" ht="51.75" customHeight="1" x14ac:dyDescent="0.3">
      <c r="A323" s="74" t="s">
        <v>164</v>
      </c>
      <c r="B323" s="75" t="s">
        <v>126</v>
      </c>
      <c r="C323" s="73" t="s">
        <v>125</v>
      </c>
      <c r="D323" s="76">
        <v>62.5</v>
      </c>
      <c r="E323" s="76">
        <v>62.27</v>
      </c>
      <c r="F323" s="77">
        <f t="shared" si="4"/>
        <v>99.632000000000005</v>
      </c>
    </row>
    <row r="324" spans="1:6" ht="34.200000000000003" customHeight="1" x14ac:dyDescent="0.3">
      <c r="A324" s="74" t="s">
        <v>166</v>
      </c>
      <c r="B324" s="75"/>
      <c r="C324" s="73" t="s">
        <v>165</v>
      </c>
      <c r="D324" s="76">
        <v>46</v>
      </c>
      <c r="E324" s="76">
        <f>E325+E327+E329+E331</f>
        <v>45.99</v>
      </c>
      <c r="F324" s="77">
        <f t="shared" si="4"/>
        <v>99.978260869565219</v>
      </c>
    </row>
    <row r="325" spans="1:6" ht="34.200000000000003" customHeight="1" x14ac:dyDescent="0.3">
      <c r="A325" s="74" t="s">
        <v>168</v>
      </c>
      <c r="B325" s="75"/>
      <c r="C325" s="73" t="s">
        <v>167</v>
      </c>
      <c r="D325" s="76">
        <v>10</v>
      </c>
      <c r="E325" s="76">
        <f>E326</f>
        <v>10</v>
      </c>
      <c r="F325" s="77">
        <f t="shared" si="4"/>
        <v>100</v>
      </c>
    </row>
    <row r="326" spans="1:6" ht="34.200000000000003" customHeight="1" x14ac:dyDescent="0.3">
      <c r="A326" s="74" t="s">
        <v>168</v>
      </c>
      <c r="B326" s="75" t="s">
        <v>126</v>
      </c>
      <c r="C326" s="73" t="s">
        <v>125</v>
      </c>
      <c r="D326" s="76">
        <v>10</v>
      </c>
      <c r="E326" s="76">
        <v>10</v>
      </c>
      <c r="F326" s="77">
        <f t="shared" si="4"/>
        <v>100</v>
      </c>
    </row>
    <row r="327" spans="1:6" ht="34.200000000000003" customHeight="1" x14ac:dyDescent="0.3">
      <c r="A327" s="74" t="s">
        <v>170</v>
      </c>
      <c r="B327" s="75"/>
      <c r="C327" s="73" t="s">
        <v>169</v>
      </c>
      <c r="D327" s="76">
        <v>30</v>
      </c>
      <c r="E327" s="76">
        <f>E328</f>
        <v>30</v>
      </c>
      <c r="F327" s="77">
        <f t="shared" si="4"/>
        <v>100</v>
      </c>
    </row>
    <row r="328" spans="1:6" ht="34.200000000000003" customHeight="1" x14ac:dyDescent="0.3">
      <c r="A328" s="74" t="s">
        <v>170</v>
      </c>
      <c r="B328" s="75" t="s">
        <v>126</v>
      </c>
      <c r="C328" s="73" t="s">
        <v>125</v>
      </c>
      <c r="D328" s="76">
        <v>30</v>
      </c>
      <c r="E328" s="76">
        <v>30</v>
      </c>
      <c r="F328" s="77">
        <f t="shared" si="4"/>
        <v>100</v>
      </c>
    </row>
    <row r="329" spans="1:6" ht="34.200000000000003" customHeight="1" x14ac:dyDescent="0.3">
      <c r="A329" s="74" t="s">
        <v>172</v>
      </c>
      <c r="B329" s="75"/>
      <c r="C329" s="73" t="s">
        <v>171</v>
      </c>
      <c r="D329" s="76">
        <v>3</v>
      </c>
      <c r="E329" s="76">
        <f>E330</f>
        <v>3</v>
      </c>
      <c r="F329" s="77">
        <f t="shared" si="4"/>
        <v>100</v>
      </c>
    </row>
    <row r="330" spans="1:6" ht="34.200000000000003" customHeight="1" x14ac:dyDescent="0.3">
      <c r="A330" s="74" t="s">
        <v>172</v>
      </c>
      <c r="B330" s="75" t="s">
        <v>126</v>
      </c>
      <c r="C330" s="73" t="s">
        <v>125</v>
      </c>
      <c r="D330" s="76">
        <v>3</v>
      </c>
      <c r="E330" s="76">
        <v>3</v>
      </c>
      <c r="F330" s="77">
        <f t="shared" si="4"/>
        <v>100</v>
      </c>
    </row>
    <row r="331" spans="1:6" ht="51" customHeight="1" x14ac:dyDescent="0.3">
      <c r="A331" s="74" t="s">
        <v>174</v>
      </c>
      <c r="B331" s="75"/>
      <c r="C331" s="73" t="s">
        <v>173</v>
      </c>
      <c r="D331" s="76">
        <v>3</v>
      </c>
      <c r="E331" s="76">
        <f>E332</f>
        <v>2.99</v>
      </c>
      <c r="F331" s="77">
        <f t="shared" si="4"/>
        <v>99.666666666666671</v>
      </c>
    </row>
    <row r="332" spans="1:6" ht="47.25" customHeight="1" x14ac:dyDescent="0.3">
      <c r="A332" s="74" t="s">
        <v>174</v>
      </c>
      <c r="B332" s="75" t="s">
        <v>126</v>
      </c>
      <c r="C332" s="73" t="s">
        <v>125</v>
      </c>
      <c r="D332" s="76">
        <v>3</v>
      </c>
      <c r="E332" s="76">
        <v>2.99</v>
      </c>
      <c r="F332" s="77">
        <f t="shared" si="4"/>
        <v>99.666666666666671</v>
      </c>
    </row>
    <row r="333" spans="1:6" ht="51" customHeight="1" x14ac:dyDescent="0.3">
      <c r="A333" s="74" t="s">
        <v>176</v>
      </c>
      <c r="B333" s="75"/>
      <c r="C333" s="73" t="s">
        <v>175</v>
      </c>
      <c r="D333" s="76">
        <v>221</v>
      </c>
      <c r="E333" s="76">
        <f>E334+E337</f>
        <v>185.68</v>
      </c>
      <c r="F333" s="77">
        <f t="shared" ref="F333:F396" si="5">E333/D333%</f>
        <v>84.018099547511312</v>
      </c>
    </row>
    <row r="334" spans="1:6" ht="49.5" customHeight="1" x14ac:dyDescent="0.3">
      <c r="A334" s="74" t="s">
        <v>178</v>
      </c>
      <c r="B334" s="75"/>
      <c r="C334" s="73" t="s">
        <v>177</v>
      </c>
      <c r="D334" s="76">
        <v>86</v>
      </c>
      <c r="E334" s="76">
        <f>E335</f>
        <v>86</v>
      </c>
      <c r="F334" s="77">
        <f t="shared" si="5"/>
        <v>100</v>
      </c>
    </row>
    <row r="335" spans="1:6" ht="47.25" customHeight="1" x14ac:dyDescent="0.3">
      <c r="A335" s="74" t="s">
        <v>180</v>
      </c>
      <c r="B335" s="75"/>
      <c r="C335" s="73" t="s">
        <v>179</v>
      </c>
      <c r="D335" s="76">
        <v>86</v>
      </c>
      <c r="E335" s="76">
        <f>E336</f>
        <v>86</v>
      </c>
      <c r="F335" s="77">
        <f t="shared" si="5"/>
        <v>100</v>
      </c>
    </row>
    <row r="336" spans="1:6" ht="51" customHeight="1" x14ac:dyDescent="0.3">
      <c r="A336" s="74" t="s">
        <v>180</v>
      </c>
      <c r="B336" s="75" t="s">
        <v>126</v>
      </c>
      <c r="C336" s="73" t="s">
        <v>125</v>
      </c>
      <c r="D336" s="76">
        <v>86</v>
      </c>
      <c r="E336" s="76">
        <v>86</v>
      </c>
      <c r="F336" s="77">
        <f t="shared" si="5"/>
        <v>100</v>
      </c>
    </row>
    <row r="337" spans="1:7" ht="51" customHeight="1" x14ac:dyDescent="0.3">
      <c r="A337" s="74" t="s">
        <v>182</v>
      </c>
      <c r="B337" s="75"/>
      <c r="C337" s="73" t="s">
        <v>181</v>
      </c>
      <c r="D337" s="76">
        <v>135</v>
      </c>
      <c r="E337" s="76">
        <f>E338+E340</f>
        <v>99.679999999999993</v>
      </c>
      <c r="F337" s="77">
        <f t="shared" si="5"/>
        <v>73.837037037037021</v>
      </c>
    </row>
    <row r="338" spans="1:7" ht="33.75" customHeight="1" x14ac:dyDescent="0.3">
      <c r="A338" s="74" t="s">
        <v>184</v>
      </c>
      <c r="B338" s="75"/>
      <c r="C338" s="73" t="s">
        <v>183</v>
      </c>
      <c r="D338" s="76">
        <v>105</v>
      </c>
      <c r="E338" s="76">
        <f>E339</f>
        <v>86.58</v>
      </c>
      <c r="F338" s="77">
        <f t="shared" si="5"/>
        <v>82.457142857142856</v>
      </c>
    </row>
    <row r="339" spans="1:7" ht="33.75" customHeight="1" x14ac:dyDescent="0.3">
      <c r="A339" s="74" t="s">
        <v>184</v>
      </c>
      <c r="B339" s="75" t="s">
        <v>126</v>
      </c>
      <c r="C339" s="73" t="s">
        <v>125</v>
      </c>
      <c r="D339" s="76">
        <v>105</v>
      </c>
      <c r="E339" s="76">
        <v>86.58</v>
      </c>
      <c r="F339" s="77">
        <f t="shared" si="5"/>
        <v>82.457142857142856</v>
      </c>
    </row>
    <row r="340" spans="1:7" ht="51" customHeight="1" x14ac:dyDescent="0.3">
      <c r="A340" s="74" t="s">
        <v>186</v>
      </c>
      <c r="B340" s="75"/>
      <c r="C340" s="73" t="s">
        <v>185</v>
      </c>
      <c r="D340" s="76">
        <v>30</v>
      </c>
      <c r="E340" s="76">
        <f>E341</f>
        <v>13.1</v>
      </c>
      <c r="F340" s="77">
        <f t="shared" si="5"/>
        <v>43.666666666666664</v>
      </c>
    </row>
    <row r="341" spans="1:7" ht="53.25" customHeight="1" x14ac:dyDescent="0.3">
      <c r="A341" s="74" t="s">
        <v>186</v>
      </c>
      <c r="B341" s="75" t="s">
        <v>126</v>
      </c>
      <c r="C341" s="73" t="s">
        <v>125</v>
      </c>
      <c r="D341" s="76">
        <v>30</v>
      </c>
      <c r="E341" s="76">
        <v>13.1</v>
      </c>
      <c r="F341" s="77">
        <f t="shared" si="5"/>
        <v>43.666666666666664</v>
      </c>
    </row>
    <row r="342" spans="1:7" ht="58.5" customHeight="1" x14ac:dyDescent="0.3">
      <c r="A342" s="74" t="s">
        <v>327</v>
      </c>
      <c r="B342" s="75"/>
      <c r="C342" s="73" t="s">
        <v>326</v>
      </c>
      <c r="D342" s="76">
        <v>12889.77</v>
      </c>
      <c r="E342" s="76">
        <f>E343</f>
        <v>10613.119999999999</v>
      </c>
      <c r="F342" s="77">
        <f t="shared" si="5"/>
        <v>82.337543648955702</v>
      </c>
    </row>
    <row r="343" spans="1:7" ht="43.5" customHeight="1" x14ac:dyDescent="0.3">
      <c r="A343" s="74" t="s">
        <v>329</v>
      </c>
      <c r="B343" s="75"/>
      <c r="C343" s="73" t="s">
        <v>328</v>
      </c>
      <c r="D343" s="76">
        <v>12889.77</v>
      </c>
      <c r="E343" s="76">
        <f>E344+E350</f>
        <v>10613.119999999999</v>
      </c>
      <c r="F343" s="77">
        <f t="shared" si="5"/>
        <v>82.337543648955702</v>
      </c>
      <c r="G343" s="84"/>
    </row>
    <row r="344" spans="1:7" ht="34.200000000000003" customHeight="1" x14ac:dyDescent="0.3">
      <c r="A344" s="74" t="s">
        <v>331</v>
      </c>
      <c r="B344" s="75"/>
      <c r="C344" s="73" t="s">
        <v>330</v>
      </c>
      <c r="D344" s="76">
        <v>2016.89</v>
      </c>
      <c r="E344" s="76">
        <f>E345+E348</f>
        <v>1840.8000000000002</v>
      </c>
      <c r="F344" s="77">
        <f t="shared" si="5"/>
        <v>91.269231341322538</v>
      </c>
    </row>
    <row r="345" spans="1:7" ht="34.200000000000003" customHeight="1" x14ac:dyDescent="0.3">
      <c r="A345" s="74" t="s">
        <v>333</v>
      </c>
      <c r="B345" s="75"/>
      <c r="C345" s="73" t="s">
        <v>332</v>
      </c>
      <c r="D345" s="76">
        <v>235.36</v>
      </c>
      <c r="E345" s="76">
        <f>E346+E347</f>
        <v>235.36</v>
      </c>
      <c r="F345" s="77">
        <f t="shared" si="5"/>
        <v>100</v>
      </c>
    </row>
    <row r="346" spans="1:7" ht="34.200000000000003" customHeight="1" x14ac:dyDescent="0.3">
      <c r="A346" s="74" t="s">
        <v>333</v>
      </c>
      <c r="B346" s="75" t="s">
        <v>37</v>
      </c>
      <c r="C346" s="73" t="s">
        <v>36</v>
      </c>
      <c r="D346" s="76">
        <v>180.36</v>
      </c>
      <c r="E346" s="76">
        <v>180.36</v>
      </c>
      <c r="F346" s="77">
        <f t="shared" si="5"/>
        <v>100</v>
      </c>
    </row>
    <row r="347" spans="1:7" ht="34.200000000000003" customHeight="1" x14ac:dyDescent="0.3">
      <c r="A347" s="74" t="s">
        <v>333</v>
      </c>
      <c r="B347" s="75" t="s">
        <v>126</v>
      </c>
      <c r="C347" s="73" t="s">
        <v>125</v>
      </c>
      <c r="D347" s="76">
        <v>55</v>
      </c>
      <c r="E347" s="76">
        <v>55</v>
      </c>
      <c r="F347" s="77">
        <f t="shared" si="5"/>
        <v>99.999999999999986</v>
      </c>
    </row>
    <row r="348" spans="1:7" ht="51.45" customHeight="1" x14ac:dyDescent="0.3">
      <c r="A348" s="74" t="s">
        <v>335</v>
      </c>
      <c r="B348" s="75"/>
      <c r="C348" s="73" t="s">
        <v>334</v>
      </c>
      <c r="D348" s="76">
        <v>1781.53</v>
      </c>
      <c r="E348" s="76">
        <f>E349</f>
        <v>1605.44</v>
      </c>
      <c r="F348" s="77">
        <f t="shared" si="5"/>
        <v>90.115799341015872</v>
      </c>
    </row>
    <row r="349" spans="1:7" ht="34.200000000000003" customHeight="1" x14ac:dyDescent="0.3">
      <c r="A349" s="74" t="s">
        <v>335</v>
      </c>
      <c r="B349" s="75" t="s">
        <v>37</v>
      </c>
      <c r="C349" s="73" t="s">
        <v>36</v>
      </c>
      <c r="D349" s="76">
        <v>1781.53</v>
      </c>
      <c r="E349" s="76">
        <v>1605.44</v>
      </c>
      <c r="F349" s="77">
        <f t="shared" si="5"/>
        <v>90.115799341015872</v>
      </c>
    </row>
    <row r="350" spans="1:7" ht="34.200000000000003" customHeight="1" x14ac:dyDescent="0.3">
      <c r="A350" s="74" t="s">
        <v>337</v>
      </c>
      <c r="B350" s="75"/>
      <c r="C350" s="73" t="s">
        <v>336</v>
      </c>
      <c r="D350" s="76">
        <v>10872.88</v>
      </c>
      <c r="E350" s="76">
        <f>E351</f>
        <v>8772.32</v>
      </c>
      <c r="F350" s="77">
        <f t="shared" si="5"/>
        <v>80.680739601651084</v>
      </c>
    </row>
    <row r="351" spans="1:7" ht="34.200000000000003" customHeight="1" x14ac:dyDescent="0.3">
      <c r="A351" s="74" t="s">
        <v>339</v>
      </c>
      <c r="B351" s="75"/>
      <c r="C351" s="73" t="s">
        <v>338</v>
      </c>
      <c r="D351" s="76">
        <v>10872.88</v>
      </c>
      <c r="E351" s="76">
        <f>E352+E353</f>
        <v>8772.32</v>
      </c>
      <c r="F351" s="77">
        <f t="shared" si="5"/>
        <v>80.680739601651084</v>
      </c>
    </row>
    <row r="352" spans="1:7" ht="34.200000000000003" customHeight="1" x14ac:dyDescent="0.3">
      <c r="A352" s="74" t="s">
        <v>339</v>
      </c>
      <c r="B352" s="75" t="s">
        <v>37</v>
      </c>
      <c r="C352" s="73" t="s">
        <v>36</v>
      </c>
      <c r="D352" s="76">
        <v>7352.32</v>
      </c>
      <c r="E352" s="76">
        <v>5619.97</v>
      </c>
      <c r="F352" s="77">
        <f t="shared" si="5"/>
        <v>76.43804948642061</v>
      </c>
    </row>
    <row r="353" spans="1:6" ht="34.200000000000003" customHeight="1" x14ac:dyDescent="0.3">
      <c r="A353" s="74" t="s">
        <v>339</v>
      </c>
      <c r="B353" s="75" t="s">
        <v>126</v>
      </c>
      <c r="C353" s="73" t="s">
        <v>125</v>
      </c>
      <c r="D353" s="76">
        <v>3520.56</v>
      </c>
      <c r="E353" s="76">
        <v>3152.35</v>
      </c>
      <c r="F353" s="77">
        <f t="shared" si="5"/>
        <v>89.541152543913469</v>
      </c>
    </row>
    <row r="354" spans="1:6" ht="60.75" customHeight="1" x14ac:dyDescent="0.3">
      <c r="A354" s="74" t="s">
        <v>368</v>
      </c>
      <c r="B354" s="75"/>
      <c r="C354" s="73" t="s">
        <v>367</v>
      </c>
      <c r="D354" s="76">
        <v>40682.31</v>
      </c>
      <c r="E354" s="76">
        <f>E355+E363</f>
        <v>28407.439999999995</v>
      </c>
      <c r="F354" s="77">
        <f t="shared" si="5"/>
        <v>69.827499962514409</v>
      </c>
    </row>
    <row r="355" spans="1:6" ht="85.5" customHeight="1" x14ac:dyDescent="0.3">
      <c r="A355" s="74" t="s">
        <v>370</v>
      </c>
      <c r="B355" s="75"/>
      <c r="C355" s="73" t="s">
        <v>369</v>
      </c>
      <c r="D355" s="76">
        <v>32215.56</v>
      </c>
      <c r="E355" s="76">
        <f>E356+E360</f>
        <v>20082.669999999998</v>
      </c>
      <c r="F355" s="77">
        <f t="shared" si="5"/>
        <v>62.338416591237277</v>
      </c>
    </row>
    <row r="356" spans="1:6" ht="51.45" customHeight="1" x14ac:dyDescent="0.3">
      <c r="A356" s="74" t="s">
        <v>372</v>
      </c>
      <c r="B356" s="75"/>
      <c r="C356" s="73" t="s">
        <v>371</v>
      </c>
      <c r="D356" s="76">
        <v>32201.4</v>
      </c>
      <c r="E356" s="76">
        <f>E357</f>
        <v>20070.669999999998</v>
      </c>
      <c r="F356" s="77">
        <f t="shared" si="5"/>
        <v>62.328563354388308</v>
      </c>
    </row>
    <row r="357" spans="1:6" ht="34.200000000000003" customHeight="1" x14ac:dyDescent="0.3">
      <c r="A357" s="74" t="s">
        <v>374</v>
      </c>
      <c r="B357" s="75"/>
      <c r="C357" s="73" t="s">
        <v>373</v>
      </c>
      <c r="D357" s="76">
        <v>32201.4</v>
      </c>
      <c r="E357" s="76">
        <f>E358+E359</f>
        <v>20070.669999999998</v>
      </c>
      <c r="F357" s="77">
        <f t="shared" si="5"/>
        <v>62.328563354388308</v>
      </c>
    </row>
    <row r="358" spans="1:6" ht="34.200000000000003" customHeight="1" x14ac:dyDescent="0.3">
      <c r="A358" s="74" t="s">
        <v>374</v>
      </c>
      <c r="B358" s="75" t="s">
        <v>571</v>
      </c>
      <c r="C358" s="73" t="s">
        <v>570</v>
      </c>
      <c r="D358" s="76">
        <v>29625.29</v>
      </c>
      <c r="E358" s="76">
        <v>20070.669999999998</v>
      </c>
      <c r="F358" s="77">
        <f t="shared" si="5"/>
        <v>67.748433854993479</v>
      </c>
    </row>
    <row r="359" spans="1:6" ht="34.200000000000003" customHeight="1" x14ac:dyDescent="0.3">
      <c r="A359" s="74" t="s">
        <v>374</v>
      </c>
      <c r="B359" s="75" t="s">
        <v>376</v>
      </c>
      <c r="C359" s="73" t="s">
        <v>375</v>
      </c>
      <c r="D359" s="76">
        <v>2576.11</v>
      </c>
      <c r="E359" s="76">
        <v>0</v>
      </c>
      <c r="F359" s="77">
        <f t="shared" si="5"/>
        <v>0</v>
      </c>
    </row>
    <row r="360" spans="1:6" ht="68.400000000000006" customHeight="1" x14ac:dyDescent="0.3">
      <c r="A360" s="74" t="s">
        <v>649</v>
      </c>
      <c r="B360" s="75"/>
      <c r="C360" s="73" t="s">
        <v>648</v>
      </c>
      <c r="D360" s="76">
        <v>14.16</v>
      </c>
      <c r="E360" s="83">
        <f>E361</f>
        <v>12</v>
      </c>
      <c r="F360" s="77">
        <f t="shared" si="5"/>
        <v>84.745762711864401</v>
      </c>
    </row>
    <row r="361" spans="1:6" ht="61.5" customHeight="1" x14ac:dyDescent="0.3">
      <c r="A361" s="74" t="s">
        <v>651</v>
      </c>
      <c r="B361" s="75"/>
      <c r="C361" s="73" t="s">
        <v>650</v>
      </c>
      <c r="D361" s="76">
        <v>14.16</v>
      </c>
      <c r="E361" s="76">
        <f>E362</f>
        <v>12</v>
      </c>
      <c r="F361" s="77">
        <f t="shared" si="5"/>
        <v>84.745762711864401</v>
      </c>
    </row>
    <row r="362" spans="1:6" ht="34.200000000000003" customHeight="1" x14ac:dyDescent="0.3">
      <c r="A362" s="74" t="s">
        <v>651</v>
      </c>
      <c r="B362" s="75" t="s">
        <v>571</v>
      </c>
      <c r="C362" s="73" t="s">
        <v>570</v>
      </c>
      <c r="D362" s="76">
        <v>14.16</v>
      </c>
      <c r="E362" s="76">
        <v>12</v>
      </c>
      <c r="F362" s="77">
        <f t="shared" si="5"/>
        <v>84.745762711864401</v>
      </c>
    </row>
    <row r="363" spans="1:6" ht="119.7" customHeight="1" x14ac:dyDescent="0.3">
      <c r="A363" s="74" t="s">
        <v>378</v>
      </c>
      <c r="B363" s="75"/>
      <c r="C363" s="79" t="s">
        <v>377</v>
      </c>
      <c r="D363" s="76">
        <v>8466.74</v>
      </c>
      <c r="E363" s="76">
        <f>E364</f>
        <v>8324.7699999999986</v>
      </c>
      <c r="F363" s="77">
        <f t="shared" si="5"/>
        <v>98.323203499812195</v>
      </c>
    </row>
    <row r="364" spans="1:6" ht="102.6" customHeight="1" x14ac:dyDescent="0.3">
      <c r="A364" s="74" t="s">
        <v>380</v>
      </c>
      <c r="B364" s="75"/>
      <c r="C364" s="79" t="s">
        <v>379</v>
      </c>
      <c r="D364" s="76">
        <v>8466.74</v>
      </c>
      <c r="E364" s="76">
        <f>E365+E367</f>
        <v>8324.7699999999986</v>
      </c>
      <c r="F364" s="77">
        <f t="shared" si="5"/>
        <v>98.323203499812195</v>
      </c>
    </row>
    <row r="365" spans="1:6" ht="51.45" customHeight="1" x14ac:dyDescent="0.3">
      <c r="A365" s="74" t="s">
        <v>382</v>
      </c>
      <c r="B365" s="75"/>
      <c r="C365" s="73" t="s">
        <v>381</v>
      </c>
      <c r="D365" s="76">
        <v>139.30000000000001</v>
      </c>
      <c r="E365" s="76">
        <f>E366</f>
        <v>24.89</v>
      </c>
      <c r="F365" s="77">
        <f t="shared" si="5"/>
        <v>17.867910983488873</v>
      </c>
    </row>
    <row r="366" spans="1:6" ht="34.200000000000003" customHeight="1" x14ac:dyDescent="0.3">
      <c r="A366" s="74" t="s">
        <v>382</v>
      </c>
      <c r="B366" s="75" t="s">
        <v>37</v>
      </c>
      <c r="C366" s="73" t="s">
        <v>36</v>
      </c>
      <c r="D366" s="76">
        <v>139.30000000000001</v>
      </c>
      <c r="E366" s="76">
        <v>24.89</v>
      </c>
      <c r="F366" s="77">
        <f t="shared" si="5"/>
        <v>17.867910983488873</v>
      </c>
    </row>
    <row r="367" spans="1:6" ht="90.6" customHeight="1" x14ac:dyDescent="0.3">
      <c r="A367" s="74" t="s">
        <v>663</v>
      </c>
      <c r="B367" s="75"/>
      <c r="C367" s="79" t="s">
        <v>662</v>
      </c>
      <c r="D367" s="76">
        <v>8327.44</v>
      </c>
      <c r="E367" s="76">
        <f>E368</f>
        <v>8299.8799999999992</v>
      </c>
      <c r="F367" s="77">
        <f t="shared" si="5"/>
        <v>99.669045949295338</v>
      </c>
    </row>
    <row r="368" spans="1:6" ht="34.200000000000003" customHeight="1" x14ac:dyDescent="0.3">
      <c r="A368" s="74" t="s">
        <v>663</v>
      </c>
      <c r="B368" s="75" t="s">
        <v>376</v>
      </c>
      <c r="C368" s="73" t="s">
        <v>375</v>
      </c>
      <c r="D368" s="76">
        <v>8327.44</v>
      </c>
      <c r="E368" s="76">
        <v>8299.8799999999992</v>
      </c>
      <c r="F368" s="77">
        <f t="shared" si="5"/>
        <v>99.669045949295338</v>
      </c>
    </row>
    <row r="369" spans="1:6" ht="51.45" customHeight="1" x14ac:dyDescent="0.3">
      <c r="A369" s="74" t="s">
        <v>288</v>
      </c>
      <c r="B369" s="75"/>
      <c r="C369" s="73" t="s">
        <v>287</v>
      </c>
      <c r="D369" s="76">
        <v>43053.279999999999</v>
      </c>
      <c r="E369" s="76">
        <f>E370+E400+E412</f>
        <v>41511.369999999995</v>
      </c>
      <c r="F369" s="77">
        <f t="shared" si="5"/>
        <v>96.418600394673746</v>
      </c>
    </row>
    <row r="370" spans="1:6" ht="34.200000000000003" customHeight="1" x14ac:dyDescent="0.3">
      <c r="A370" s="74" t="s">
        <v>290</v>
      </c>
      <c r="B370" s="75"/>
      <c r="C370" s="73" t="s">
        <v>289</v>
      </c>
      <c r="D370" s="76">
        <v>18583.86</v>
      </c>
      <c r="E370" s="76">
        <f>E371+E397</f>
        <v>17079.04</v>
      </c>
      <c r="F370" s="77">
        <f t="shared" si="5"/>
        <v>91.902543389801693</v>
      </c>
    </row>
    <row r="371" spans="1:6" ht="34.200000000000003" customHeight="1" x14ac:dyDescent="0.3">
      <c r="A371" s="74" t="s">
        <v>292</v>
      </c>
      <c r="B371" s="75"/>
      <c r="C371" s="73" t="s">
        <v>291</v>
      </c>
      <c r="D371" s="76">
        <v>16396.78</v>
      </c>
      <c r="E371" s="76">
        <f>E372+E375+E377+E379+E381+E385+E387+E389+E391+E393+E395+E383</f>
        <v>15493.41</v>
      </c>
      <c r="F371" s="77">
        <f t="shared" si="5"/>
        <v>94.490564610856538</v>
      </c>
    </row>
    <row r="372" spans="1:6" ht="34.200000000000003" customHeight="1" x14ac:dyDescent="0.3">
      <c r="A372" s="74" t="s">
        <v>413</v>
      </c>
      <c r="B372" s="75"/>
      <c r="C372" s="73" t="s">
        <v>412</v>
      </c>
      <c r="D372" s="76">
        <v>8405.18</v>
      </c>
      <c r="E372" s="76">
        <f>E373+E374</f>
        <v>8120.84</v>
      </c>
      <c r="F372" s="77">
        <f t="shared" si="5"/>
        <v>96.617086130219704</v>
      </c>
    </row>
    <row r="373" spans="1:6" ht="34.200000000000003" customHeight="1" x14ac:dyDescent="0.3">
      <c r="A373" s="74" t="s">
        <v>413</v>
      </c>
      <c r="B373" s="75" t="s">
        <v>37</v>
      </c>
      <c r="C373" s="73" t="s">
        <v>36</v>
      </c>
      <c r="D373" s="76">
        <v>7210.18</v>
      </c>
      <c r="E373" s="76">
        <v>6928.3</v>
      </c>
      <c r="F373" s="77">
        <f t="shared" si="5"/>
        <v>96.09052755964484</v>
      </c>
    </row>
    <row r="374" spans="1:6" ht="34.200000000000003" customHeight="1" x14ac:dyDescent="0.3">
      <c r="A374" s="74" t="s">
        <v>413</v>
      </c>
      <c r="B374" s="75" t="s">
        <v>126</v>
      </c>
      <c r="C374" s="73" t="s">
        <v>125</v>
      </c>
      <c r="D374" s="76">
        <v>1195</v>
      </c>
      <c r="E374" s="76">
        <v>1192.54</v>
      </c>
      <c r="F374" s="77">
        <f t="shared" si="5"/>
        <v>99.79414225941423</v>
      </c>
    </row>
    <row r="375" spans="1:6" ht="34.200000000000003" customHeight="1" x14ac:dyDescent="0.3">
      <c r="A375" s="74" t="s">
        <v>415</v>
      </c>
      <c r="B375" s="75"/>
      <c r="C375" s="73" t="s">
        <v>414</v>
      </c>
      <c r="D375" s="76">
        <v>153.68</v>
      </c>
      <c r="E375" s="76">
        <f>E376</f>
        <v>153.68</v>
      </c>
      <c r="F375" s="77">
        <f t="shared" si="5"/>
        <v>100</v>
      </c>
    </row>
    <row r="376" spans="1:6" ht="34.200000000000003" customHeight="1" x14ac:dyDescent="0.3">
      <c r="A376" s="74" t="s">
        <v>415</v>
      </c>
      <c r="B376" s="75" t="s">
        <v>126</v>
      </c>
      <c r="C376" s="73" t="s">
        <v>125</v>
      </c>
      <c r="D376" s="76">
        <v>153.68</v>
      </c>
      <c r="E376" s="76">
        <v>153.68</v>
      </c>
      <c r="F376" s="77">
        <f t="shared" si="5"/>
        <v>100</v>
      </c>
    </row>
    <row r="377" spans="1:6" ht="34.200000000000003" customHeight="1" x14ac:dyDescent="0.3">
      <c r="A377" s="74" t="s">
        <v>417</v>
      </c>
      <c r="B377" s="75"/>
      <c r="C377" s="73" t="s">
        <v>416</v>
      </c>
      <c r="D377" s="76">
        <v>244.09</v>
      </c>
      <c r="E377" s="76">
        <f>E378</f>
        <v>244.1</v>
      </c>
      <c r="F377" s="77">
        <f t="shared" si="5"/>
        <v>100.00409684952271</v>
      </c>
    </row>
    <row r="378" spans="1:6" ht="34.200000000000003" customHeight="1" x14ac:dyDescent="0.3">
      <c r="A378" s="74" t="s">
        <v>417</v>
      </c>
      <c r="B378" s="75" t="s">
        <v>126</v>
      </c>
      <c r="C378" s="73" t="s">
        <v>125</v>
      </c>
      <c r="D378" s="76">
        <v>244.09</v>
      </c>
      <c r="E378" s="76">
        <v>244.1</v>
      </c>
      <c r="F378" s="77">
        <f t="shared" si="5"/>
        <v>100.00409684952271</v>
      </c>
    </row>
    <row r="379" spans="1:6" ht="34.200000000000003" customHeight="1" x14ac:dyDescent="0.3">
      <c r="A379" s="74" t="s">
        <v>294</v>
      </c>
      <c r="B379" s="75"/>
      <c r="C379" s="73" t="s">
        <v>293</v>
      </c>
      <c r="D379" s="76">
        <v>49.5</v>
      </c>
      <c r="E379" s="76">
        <f>E380</f>
        <v>49.5</v>
      </c>
      <c r="F379" s="77">
        <f t="shared" si="5"/>
        <v>100</v>
      </c>
    </row>
    <row r="380" spans="1:6" ht="34.200000000000003" customHeight="1" x14ac:dyDescent="0.3">
      <c r="A380" s="74" t="s">
        <v>294</v>
      </c>
      <c r="B380" s="75" t="s">
        <v>126</v>
      </c>
      <c r="C380" s="73" t="s">
        <v>125</v>
      </c>
      <c r="D380" s="76">
        <v>49.5</v>
      </c>
      <c r="E380" s="76">
        <v>49.5</v>
      </c>
      <c r="F380" s="77">
        <f t="shared" si="5"/>
        <v>100</v>
      </c>
    </row>
    <row r="381" spans="1:6" ht="34.200000000000003" customHeight="1" x14ac:dyDescent="0.3">
      <c r="A381" s="74" t="s">
        <v>419</v>
      </c>
      <c r="B381" s="75"/>
      <c r="C381" s="73" t="s">
        <v>418</v>
      </c>
      <c r="D381" s="76">
        <v>118.01</v>
      </c>
      <c r="E381" s="76">
        <f>E382</f>
        <v>118.01</v>
      </c>
      <c r="F381" s="77">
        <f t="shared" si="5"/>
        <v>99.999999999999986</v>
      </c>
    </row>
    <row r="382" spans="1:6" ht="34.200000000000003" customHeight="1" x14ac:dyDescent="0.3">
      <c r="A382" s="74" t="s">
        <v>419</v>
      </c>
      <c r="B382" s="75" t="s">
        <v>126</v>
      </c>
      <c r="C382" s="73" t="s">
        <v>125</v>
      </c>
      <c r="D382" s="76">
        <v>118.01</v>
      </c>
      <c r="E382" s="76">
        <v>118.01</v>
      </c>
      <c r="F382" s="77">
        <f t="shared" si="5"/>
        <v>99.999999999999986</v>
      </c>
    </row>
    <row r="383" spans="1:6" ht="48" customHeight="1" x14ac:dyDescent="0.3">
      <c r="A383" s="74" t="s">
        <v>421</v>
      </c>
      <c r="B383" s="75"/>
      <c r="C383" s="73" t="s">
        <v>420</v>
      </c>
      <c r="D383" s="76">
        <v>2037.97</v>
      </c>
      <c r="E383" s="76">
        <f>E384</f>
        <v>2037.97</v>
      </c>
      <c r="F383" s="77">
        <f t="shared" si="5"/>
        <v>100</v>
      </c>
    </row>
    <row r="384" spans="1:6" ht="34.200000000000003" customHeight="1" x14ac:dyDescent="0.3">
      <c r="A384" s="74" t="s">
        <v>421</v>
      </c>
      <c r="B384" s="75" t="s">
        <v>37</v>
      </c>
      <c r="C384" s="73" t="s">
        <v>36</v>
      </c>
      <c r="D384" s="76">
        <v>2037.97</v>
      </c>
      <c r="E384" s="76">
        <v>2037.97</v>
      </c>
      <c r="F384" s="77">
        <f t="shared" si="5"/>
        <v>100</v>
      </c>
    </row>
    <row r="385" spans="1:7" ht="34.200000000000003" customHeight="1" x14ac:dyDescent="0.3">
      <c r="A385" s="74" t="s">
        <v>423</v>
      </c>
      <c r="B385" s="75"/>
      <c r="C385" s="73" t="s">
        <v>422</v>
      </c>
      <c r="D385" s="76">
        <v>250</v>
      </c>
      <c r="E385" s="76">
        <f>E386</f>
        <v>250</v>
      </c>
      <c r="F385" s="77">
        <f t="shared" si="5"/>
        <v>100</v>
      </c>
    </row>
    <row r="386" spans="1:7" ht="34.200000000000003" customHeight="1" x14ac:dyDescent="0.3">
      <c r="A386" s="74" t="s">
        <v>423</v>
      </c>
      <c r="B386" s="75" t="s">
        <v>126</v>
      </c>
      <c r="C386" s="73" t="s">
        <v>125</v>
      </c>
      <c r="D386" s="76">
        <v>250</v>
      </c>
      <c r="E386" s="76">
        <v>250</v>
      </c>
      <c r="F386" s="77">
        <f t="shared" si="5"/>
        <v>100</v>
      </c>
    </row>
    <row r="387" spans="1:7" ht="34.200000000000003" customHeight="1" x14ac:dyDescent="0.3">
      <c r="A387" s="74" t="s">
        <v>425</v>
      </c>
      <c r="B387" s="75"/>
      <c r="C387" s="73" t="s">
        <v>424</v>
      </c>
      <c r="D387" s="76">
        <v>370</v>
      </c>
      <c r="E387" s="76">
        <f>E388</f>
        <v>370</v>
      </c>
      <c r="F387" s="77">
        <f t="shared" si="5"/>
        <v>100</v>
      </c>
    </row>
    <row r="388" spans="1:7" ht="34.200000000000003" customHeight="1" x14ac:dyDescent="0.3">
      <c r="A388" s="74" t="s">
        <v>425</v>
      </c>
      <c r="B388" s="75" t="s">
        <v>126</v>
      </c>
      <c r="C388" s="73" t="s">
        <v>125</v>
      </c>
      <c r="D388" s="76">
        <v>370</v>
      </c>
      <c r="E388" s="76">
        <v>370</v>
      </c>
      <c r="F388" s="77">
        <f t="shared" si="5"/>
        <v>100</v>
      </c>
    </row>
    <row r="389" spans="1:7" ht="34.200000000000003" customHeight="1" x14ac:dyDescent="0.3">
      <c r="A389" s="74" t="s">
        <v>427</v>
      </c>
      <c r="B389" s="75"/>
      <c r="C389" s="73" t="s">
        <v>426</v>
      </c>
      <c r="D389" s="76">
        <v>68.709999999999994</v>
      </c>
      <c r="E389" s="76">
        <f>E390</f>
        <v>68.709999999999994</v>
      </c>
      <c r="F389" s="77">
        <f t="shared" si="5"/>
        <v>100</v>
      </c>
    </row>
    <row r="390" spans="1:7" ht="34.200000000000003" customHeight="1" x14ac:dyDescent="0.3">
      <c r="A390" s="74" t="s">
        <v>427</v>
      </c>
      <c r="B390" s="75" t="s">
        <v>126</v>
      </c>
      <c r="C390" s="73" t="s">
        <v>125</v>
      </c>
      <c r="D390" s="76">
        <v>68.709999999999994</v>
      </c>
      <c r="E390" s="76">
        <v>68.709999999999994</v>
      </c>
      <c r="F390" s="77">
        <f t="shared" si="5"/>
        <v>100</v>
      </c>
    </row>
    <row r="391" spans="1:7" ht="34.200000000000003" customHeight="1" x14ac:dyDescent="0.3">
      <c r="A391" s="74" t="s">
        <v>429</v>
      </c>
      <c r="B391" s="75"/>
      <c r="C391" s="73" t="s">
        <v>428</v>
      </c>
      <c r="D391" s="76">
        <v>1767.93</v>
      </c>
      <c r="E391" s="76">
        <f>E392</f>
        <v>1706.95</v>
      </c>
      <c r="F391" s="77">
        <f t="shared" si="5"/>
        <v>96.55076841277652</v>
      </c>
    </row>
    <row r="392" spans="1:7" ht="48.75" customHeight="1" x14ac:dyDescent="0.3">
      <c r="A392" s="74" t="s">
        <v>429</v>
      </c>
      <c r="B392" s="75" t="s">
        <v>126</v>
      </c>
      <c r="C392" s="73" t="s">
        <v>125</v>
      </c>
      <c r="D392" s="76">
        <v>1767.93</v>
      </c>
      <c r="E392" s="76">
        <v>1706.95</v>
      </c>
      <c r="F392" s="77">
        <f t="shared" si="5"/>
        <v>96.55076841277652</v>
      </c>
    </row>
    <row r="393" spans="1:7" ht="49.5" customHeight="1" x14ac:dyDescent="0.3">
      <c r="A393" s="74" t="s">
        <v>296</v>
      </c>
      <c r="B393" s="75"/>
      <c r="C393" s="73" t="s">
        <v>295</v>
      </c>
      <c r="D393" s="76">
        <v>541.70000000000005</v>
      </c>
      <c r="E393" s="76">
        <f>E394</f>
        <v>0</v>
      </c>
      <c r="F393" s="77">
        <f t="shared" si="5"/>
        <v>0</v>
      </c>
    </row>
    <row r="394" spans="1:7" ht="52.5" customHeight="1" x14ac:dyDescent="0.3">
      <c r="A394" s="74" t="s">
        <v>296</v>
      </c>
      <c r="B394" s="75" t="s">
        <v>37</v>
      </c>
      <c r="C394" s="73" t="s">
        <v>36</v>
      </c>
      <c r="D394" s="76">
        <v>541.70000000000005</v>
      </c>
      <c r="E394" s="76">
        <v>0</v>
      </c>
      <c r="F394" s="77">
        <f t="shared" si="5"/>
        <v>0</v>
      </c>
    </row>
    <row r="395" spans="1:7" ht="65.25" customHeight="1" x14ac:dyDescent="0.3">
      <c r="A395" s="74" t="s">
        <v>399</v>
      </c>
      <c r="B395" s="75"/>
      <c r="C395" s="73" t="s">
        <v>398</v>
      </c>
      <c r="D395" s="76">
        <v>2390</v>
      </c>
      <c r="E395" s="76">
        <f>E396</f>
        <v>2373.65</v>
      </c>
      <c r="F395" s="77">
        <f t="shared" si="5"/>
        <v>99.315899581589974</v>
      </c>
    </row>
    <row r="396" spans="1:7" ht="51" customHeight="1" x14ac:dyDescent="0.3">
      <c r="A396" s="74" t="s">
        <v>399</v>
      </c>
      <c r="B396" s="75" t="s">
        <v>37</v>
      </c>
      <c r="C396" s="73" t="s">
        <v>36</v>
      </c>
      <c r="D396" s="76">
        <v>2390</v>
      </c>
      <c r="E396" s="76">
        <v>2373.65</v>
      </c>
      <c r="F396" s="77">
        <f t="shared" si="5"/>
        <v>99.315899581589974</v>
      </c>
    </row>
    <row r="397" spans="1:7" ht="34.200000000000003" customHeight="1" x14ac:dyDescent="0.3">
      <c r="A397" s="74" t="s">
        <v>431</v>
      </c>
      <c r="B397" s="75"/>
      <c r="C397" s="73" t="s">
        <v>430</v>
      </c>
      <c r="D397" s="76">
        <v>2187.08</v>
      </c>
      <c r="E397" s="76">
        <f>E398</f>
        <v>1585.63</v>
      </c>
      <c r="F397" s="77">
        <f t="shared" ref="F397:F460" si="6">E397/D397%</f>
        <v>72.499862830806379</v>
      </c>
    </row>
    <row r="398" spans="1:7" ht="54.75" customHeight="1" x14ac:dyDescent="0.3">
      <c r="A398" s="74" t="s">
        <v>433</v>
      </c>
      <c r="B398" s="75"/>
      <c r="C398" s="73" t="s">
        <v>432</v>
      </c>
      <c r="D398" s="76">
        <v>2187.08</v>
      </c>
      <c r="E398" s="76">
        <f>E399</f>
        <v>1585.63</v>
      </c>
      <c r="F398" s="77">
        <f t="shared" si="6"/>
        <v>72.499862830806379</v>
      </c>
    </row>
    <row r="399" spans="1:7" ht="48.75" customHeight="1" x14ac:dyDescent="0.3">
      <c r="A399" s="74" t="s">
        <v>433</v>
      </c>
      <c r="B399" s="75" t="s">
        <v>37</v>
      </c>
      <c r="C399" s="73" t="s">
        <v>36</v>
      </c>
      <c r="D399" s="76">
        <v>2187.08</v>
      </c>
      <c r="E399" s="76">
        <v>1585.63</v>
      </c>
      <c r="F399" s="77">
        <f t="shared" si="6"/>
        <v>72.499862830806379</v>
      </c>
    </row>
    <row r="400" spans="1:7" ht="48" customHeight="1" x14ac:dyDescent="0.3">
      <c r="A400" s="74" t="s">
        <v>308</v>
      </c>
      <c r="B400" s="75"/>
      <c r="C400" s="73" t="s">
        <v>299</v>
      </c>
      <c r="D400" s="76">
        <v>15448.83</v>
      </c>
      <c r="E400" s="76">
        <f>E401+E406</f>
        <v>15411.729999999998</v>
      </c>
      <c r="F400" s="77">
        <f t="shared" si="6"/>
        <v>99.759852364224329</v>
      </c>
      <c r="G400" s="84"/>
    </row>
    <row r="401" spans="1:7" ht="34.200000000000003" customHeight="1" x14ac:dyDescent="0.3">
      <c r="A401" s="74" t="s">
        <v>434</v>
      </c>
      <c r="B401" s="75"/>
      <c r="C401" s="73" t="s">
        <v>301</v>
      </c>
      <c r="D401" s="76">
        <v>1012</v>
      </c>
      <c r="E401" s="76">
        <f>E402+E404</f>
        <v>1003.48</v>
      </c>
      <c r="F401" s="77">
        <f t="shared" si="6"/>
        <v>99.158102766798422</v>
      </c>
    </row>
    <row r="402" spans="1:7" ht="34.200000000000003" customHeight="1" x14ac:dyDescent="0.3">
      <c r="A402" s="74" t="s">
        <v>436</v>
      </c>
      <c r="B402" s="75"/>
      <c r="C402" s="73" t="s">
        <v>435</v>
      </c>
      <c r="D402" s="76">
        <v>362</v>
      </c>
      <c r="E402" s="76">
        <f>E403</f>
        <v>357.71</v>
      </c>
      <c r="F402" s="77">
        <f t="shared" si="6"/>
        <v>98.814917127071809</v>
      </c>
    </row>
    <row r="403" spans="1:7" ht="34.200000000000003" customHeight="1" x14ac:dyDescent="0.3">
      <c r="A403" s="74" t="s">
        <v>436</v>
      </c>
      <c r="B403" s="75" t="s">
        <v>126</v>
      </c>
      <c r="C403" s="73" t="s">
        <v>125</v>
      </c>
      <c r="D403" s="76">
        <v>362</v>
      </c>
      <c r="E403" s="76">
        <v>357.71</v>
      </c>
      <c r="F403" s="77">
        <f t="shared" si="6"/>
        <v>98.814917127071809</v>
      </c>
    </row>
    <row r="404" spans="1:7" ht="34.200000000000003" customHeight="1" x14ac:dyDescent="0.3">
      <c r="A404" s="74" t="s">
        <v>438</v>
      </c>
      <c r="B404" s="75"/>
      <c r="C404" s="73" t="s">
        <v>437</v>
      </c>
      <c r="D404" s="76">
        <v>650</v>
      </c>
      <c r="E404" s="76">
        <f>E405</f>
        <v>645.77</v>
      </c>
      <c r="F404" s="77">
        <f t="shared" si="6"/>
        <v>99.349230769230772</v>
      </c>
    </row>
    <row r="405" spans="1:7" ht="49.5" customHeight="1" x14ac:dyDescent="0.3">
      <c r="A405" s="74" t="s">
        <v>438</v>
      </c>
      <c r="B405" s="75" t="s">
        <v>126</v>
      </c>
      <c r="C405" s="73" t="s">
        <v>125</v>
      </c>
      <c r="D405" s="76">
        <v>650</v>
      </c>
      <c r="E405" s="76">
        <v>645.77</v>
      </c>
      <c r="F405" s="77">
        <f t="shared" si="6"/>
        <v>99.349230769230772</v>
      </c>
    </row>
    <row r="406" spans="1:7" ht="51" customHeight="1" x14ac:dyDescent="0.3">
      <c r="A406" s="74" t="s">
        <v>310</v>
      </c>
      <c r="B406" s="75"/>
      <c r="C406" s="73" t="s">
        <v>309</v>
      </c>
      <c r="D406" s="76">
        <v>14436.83</v>
      </c>
      <c r="E406" s="76">
        <f>E407+E410</f>
        <v>14408.249999999998</v>
      </c>
      <c r="F406" s="77">
        <f t="shared" si="6"/>
        <v>99.802034103054467</v>
      </c>
      <c r="G406" s="84"/>
    </row>
    <row r="407" spans="1:7" ht="48.75" customHeight="1" x14ac:dyDescent="0.3">
      <c r="A407" s="74" t="s">
        <v>312</v>
      </c>
      <c r="B407" s="75"/>
      <c r="C407" s="73" t="s">
        <v>311</v>
      </c>
      <c r="D407" s="76">
        <v>14167.26</v>
      </c>
      <c r="E407" s="76">
        <f>E408+E409</f>
        <v>14138.689999999999</v>
      </c>
      <c r="F407" s="77">
        <f t="shared" si="6"/>
        <v>99.798337857849717</v>
      </c>
    </row>
    <row r="408" spans="1:7" ht="34.200000000000003" customHeight="1" x14ac:dyDescent="0.3">
      <c r="A408" s="74" t="s">
        <v>312</v>
      </c>
      <c r="B408" s="75" t="s">
        <v>37</v>
      </c>
      <c r="C408" s="73" t="s">
        <v>36</v>
      </c>
      <c r="D408" s="76">
        <v>3495.2</v>
      </c>
      <c r="E408" s="76">
        <v>3466.62</v>
      </c>
      <c r="F408" s="77">
        <f t="shared" si="6"/>
        <v>99.182307164110782</v>
      </c>
    </row>
    <row r="409" spans="1:7" ht="34.200000000000003" customHeight="1" x14ac:dyDescent="0.3">
      <c r="A409" s="74" t="s">
        <v>312</v>
      </c>
      <c r="B409" s="75" t="s">
        <v>42</v>
      </c>
      <c r="C409" s="73" t="s">
        <v>41</v>
      </c>
      <c r="D409" s="76">
        <v>10672.07</v>
      </c>
      <c r="E409" s="76">
        <v>10672.07</v>
      </c>
      <c r="F409" s="77">
        <f t="shared" si="6"/>
        <v>100</v>
      </c>
    </row>
    <row r="410" spans="1:7" ht="51.45" customHeight="1" x14ac:dyDescent="0.3">
      <c r="A410" s="74" t="s">
        <v>401</v>
      </c>
      <c r="B410" s="75"/>
      <c r="C410" s="73" t="s">
        <v>400</v>
      </c>
      <c r="D410" s="76">
        <v>269.56</v>
      </c>
      <c r="E410" s="76">
        <f>E411</f>
        <v>269.56</v>
      </c>
      <c r="F410" s="77">
        <f t="shared" si="6"/>
        <v>99.999999999999986</v>
      </c>
    </row>
    <row r="411" spans="1:7" ht="34.200000000000003" customHeight="1" x14ac:dyDescent="0.3">
      <c r="A411" s="74" t="s">
        <v>401</v>
      </c>
      <c r="B411" s="75" t="s">
        <v>42</v>
      </c>
      <c r="C411" s="73" t="s">
        <v>41</v>
      </c>
      <c r="D411" s="76">
        <v>269.56</v>
      </c>
      <c r="E411" s="76">
        <v>269.56</v>
      </c>
      <c r="F411" s="77">
        <f t="shared" si="6"/>
        <v>99.999999999999986</v>
      </c>
    </row>
    <row r="412" spans="1:7" ht="34.200000000000003" customHeight="1" x14ac:dyDescent="0.3">
      <c r="A412" s="74" t="s">
        <v>441</v>
      </c>
      <c r="B412" s="75"/>
      <c r="C412" s="73" t="s">
        <v>280</v>
      </c>
      <c r="D412" s="76">
        <v>9020.6</v>
      </c>
      <c r="E412" s="76">
        <f>E413</f>
        <v>9020.6</v>
      </c>
      <c r="F412" s="77">
        <f t="shared" si="6"/>
        <v>100</v>
      </c>
    </row>
    <row r="413" spans="1:7" ht="49.5" customHeight="1" x14ac:dyDescent="0.3">
      <c r="A413" s="74" t="s">
        <v>443</v>
      </c>
      <c r="B413" s="75"/>
      <c r="C413" s="73" t="s">
        <v>442</v>
      </c>
      <c r="D413" s="76">
        <v>9020.6</v>
      </c>
      <c r="E413" s="76">
        <f>E414</f>
        <v>9020.6</v>
      </c>
      <c r="F413" s="77">
        <f t="shared" si="6"/>
        <v>100</v>
      </c>
    </row>
    <row r="414" spans="1:7" ht="49.5" customHeight="1" x14ac:dyDescent="0.3">
      <c r="A414" s="74" t="s">
        <v>444</v>
      </c>
      <c r="B414" s="75"/>
      <c r="C414" s="73" t="s">
        <v>189</v>
      </c>
      <c r="D414" s="76">
        <v>9020.6</v>
      </c>
      <c r="E414" s="76">
        <f>E415</f>
        <v>9020.6</v>
      </c>
      <c r="F414" s="77">
        <f t="shared" si="6"/>
        <v>100</v>
      </c>
    </row>
    <row r="415" spans="1:7" ht="51" customHeight="1" x14ac:dyDescent="0.3">
      <c r="A415" s="74" t="s">
        <v>444</v>
      </c>
      <c r="B415" s="75" t="s">
        <v>126</v>
      </c>
      <c r="C415" s="73" t="s">
        <v>125</v>
      </c>
      <c r="D415" s="76">
        <v>9020.6</v>
      </c>
      <c r="E415" s="76">
        <v>9020.6</v>
      </c>
      <c r="F415" s="77">
        <f t="shared" si="6"/>
        <v>100</v>
      </c>
    </row>
    <row r="416" spans="1:7" ht="47.25" customHeight="1" x14ac:dyDescent="0.3">
      <c r="A416" s="74" t="s">
        <v>534</v>
      </c>
      <c r="B416" s="75"/>
      <c r="C416" s="73" t="s">
        <v>533</v>
      </c>
      <c r="D416" s="76">
        <v>9849.4500000000007</v>
      </c>
      <c r="E416" s="76">
        <f>E417+E424+E444</f>
        <v>8269.35</v>
      </c>
      <c r="F416" s="77">
        <f t="shared" si="6"/>
        <v>83.957479859281491</v>
      </c>
    </row>
    <row r="417" spans="1:6" ht="34.200000000000003" customHeight="1" x14ac:dyDescent="0.3">
      <c r="A417" s="74" t="s">
        <v>536</v>
      </c>
      <c r="B417" s="75"/>
      <c r="C417" s="73" t="s">
        <v>535</v>
      </c>
      <c r="D417" s="76">
        <v>5129.5</v>
      </c>
      <c r="E417" s="76">
        <f>E418+E421</f>
        <v>5129.25</v>
      </c>
      <c r="F417" s="77">
        <f t="shared" si="6"/>
        <v>99.995126230626767</v>
      </c>
    </row>
    <row r="418" spans="1:6" ht="34.200000000000003" customHeight="1" x14ac:dyDescent="0.3">
      <c r="A418" s="74" t="s">
        <v>538</v>
      </c>
      <c r="B418" s="75"/>
      <c r="C418" s="73" t="s">
        <v>537</v>
      </c>
      <c r="D418" s="76">
        <v>5019.5</v>
      </c>
      <c r="E418" s="76">
        <f>E419</f>
        <v>5019.5</v>
      </c>
      <c r="F418" s="77">
        <f t="shared" si="6"/>
        <v>100</v>
      </c>
    </row>
    <row r="419" spans="1:6" ht="34.200000000000003" customHeight="1" x14ac:dyDescent="0.3">
      <c r="A419" s="74" t="s">
        <v>539</v>
      </c>
      <c r="B419" s="75"/>
      <c r="C419" s="73" t="s">
        <v>189</v>
      </c>
      <c r="D419" s="76">
        <v>5019.5</v>
      </c>
      <c r="E419" s="76">
        <f>E420</f>
        <v>5019.5</v>
      </c>
      <c r="F419" s="77">
        <f t="shared" si="6"/>
        <v>100</v>
      </c>
    </row>
    <row r="420" spans="1:6" ht="34.200000000000003" customHeight="1" x14ac:dyDescent="0.3">
      <c r="A420" s="74" t="s">
        <v>539</v>
      </c>
      <c r="B420" s="75" t="s">
        <v>126</v>
      </c>
      <c r="C420" s="73" t="s">
        <v>125</v>
      </c>
      <c r="D420" s="76">
        <v>5019.5</v>
      </c>
      <c r="E420" s="76">
        <v>5019.5</v>
      </c>
      <c r="F420" s="77">
        <f t="shared" si="6"/>
        <v>100</v>
      </c>
    </row>
    <row r="421" spans="1:6" ht="47.25" customHeight="1" x14ac:dyDescent="0.3">
      <c r="A421" s="74" t="s">
        <v>541</v>
      </c>
      <c r="B421" s="75"/>
      <c r="C421" s="73" t="s">
        <v>540</v>
      </c>
      <c r="D421" s="76">
        <v>110</v>
      </c>
      <c r="E421" s="76">
        <f>E422</f>
        <v>109.75</v>
      </c>
      <c r="F421" s="77">
        <f t="shared" si="6"/>
        <v>99.772727272727266</v>
      </c>
    </row>
    <row r="422" spans="1:6" ht="34.200000000000003" customHeight="1" x14ac:dyDescent="0.3">
      <c r="A422" s="74" t="s">
        <v>543</v>
      </c>
      <c r="B422" s="75"/>
      <c r="C422" s="73" t="s">
        <v>542</v>
      </c>
      <c r="D422" s="76">
        <v>110</v>
      </c>
      <c r="E422" s="76">
        <f>E423</f>
        <v>109.75</v>
      </c>
      <c r="F422" s="77">
        <f t="shared" si="6"/>
        <v>99.772727272727266</v>
      </c>
    </row>
    <row r="423" spans="1:6" ht="34.200000000000003" customHeight="1" x14ac:dyDescent="0.3">
      <c r="A423" s="74" t="s">
        <v>543</v>
      </c>
      <c r="B423" s="75" t="s">
        <v>126</v>
      </c>
      <c r="C423" s="73" t="s">
        <v>125</v>
      </c>
      <c r="D423" s="76">
        <v>110</v>
      </c>
      <c r="E423" s="76">
        <v>109.75</v>
      </c>
      <c r="F423" s="77">
        <f t="shared" si="6"/>
        <v>99.772727272727266</v>
      </c>
    </row>
    <row r="424" spans="1:6" ht="34.200000000000003" customHeight="1" x14ac:dyDescent="0.3">
      <c r="A424" s="74" t="s">
        <v>545</v>
      </c>
      <c r="B424" s="75"/>
      <c r="C424" s="73" t="s">
        <v>544</v>
      </c>
      <c r="D424" s="76">
        <v>300</v>
      </c>
      <c r="E424" s="76">
        <f>E425+E430+E437</f>
        <v>264.18</v>
      </c>
      <c r="F424" s="77">
        <f t="shared" si="6"/>
        <v>88.06</v>
      </c>
    </row>
    <row r="425" spans="1:6" ht="34.200000000000003" customHeight="1" x14ac:dyDescent="0.3">
      <c r="A425" s="74" t="s">
        <v>547</v>
      </c>
      <c r="B425" s="75"/>
      <c r="C425" s="73" t="s">
        <v>546</v>
      </c>
      <c r="D425" s="76">
        <v>42</v>
      </c>
      <c r="E425" s="76">
        <f>E426+E428</f>
        <v>41.45</v>
      </c>
      <c r="F425" s="77">
        <f t="shared" si="6"/>
        <v>98.690476190476204</v>
      </c>
    </row>
    <row r="426" spans="1:6" ht="34.200000000000003" customHeight="1" x14ac:dyDescent="0.3">
      <c r="A426" s="74" t="s">
        <v>549</v>
      </c>
      <c r="B426" s="75"/>
      <c r="C426" s="73" t="s">
        <v>548</v>
      </c>
      <c r="D426" s="76">
        <v>23</v>
      </c>
      <c r="E426" s="76">
        <f>E427</f>
        <v>22.54</v>
      </c>
      <c r="F426" s="77">
        <f t="shared" si="6"/>
        <v>97.999999999999986</v>
      </c>
    </row>
    <row r="427" spans="1:6" ht="34.200000000000003" customHeight="1" x14ac:dyDescent="0.3">
      <c r="A427" s="74" t="s">
        <v>549</v>
      </c>
      <c r="B427" s="75" t="s">
        <v>126</v>
      </c>
      <c r="C427" s="73" t="s">
        <v>125</v>
      </c>
      <c r="D427" s="76">
        <v>23</v>
      </c>
      <c r="E427" s="76">
        <v>22.54</v>
      </c>
      <c r="F427" s="77">
        <f t="shared" si="6"/>
        <v>97.999999999999986</v>
      </c>
    </row>
    <row r="428" spans="1:6" ht="48" customHeight="1" x14ac:dyDescent="0.3">
      <c r="A428" s="74" t="s">
        <v>551</v>
      </c>
      <c r="B428" s="75"/>
      <c r="C428" s="73" t="s">
        <v>550</v>
      </c>
      <c r="D428" s="76">
        <v>19</v>
      </c>
      <c r="E428" s="76">
        <f>E429</f>
        <v>18.91</v>
      </c>
      <c r="F428" s="77">
        <f t="shared" si="6"/>
        <v>99.526315789473685</v>
      </c>
    </row>
    <row r="429" spans="1:6" ht="45" customHeight="1" x14ac:dyDescent="0.3">
      <c r="A429" s="74" t="s">
        <v>551</v>
      </c>
      <c r="B429" s="75" t="s">
        <v>126</v>
      </c>
      <c r="C429" s="73" t="s">
        <v>125</v>
      </c>
      <c r="D429" s="76">
        <v>19</v>
      </c>
      <c r="E429" s="76">
        <v>18.91</v>
      </c>
      <c r="F429" s="77">
        <f t="shared" si="6"/>
        <v>99.526315789473685</v>
      </c>
    </row>
    <row r="430" spans="1:6" ht="34.200000000000003" customHeight="1" x14ac:dyDescent="0.3">
      <c r="A430" s="74" t="s">
        <v>553</v>
      </c>
      <c r="B430" s="75"/>
      <c r="C430" s="73" t="s">
        <v>552</v>
      </c>
      <c r="D430" s="76">
        <v>76</v>
      </c>
      <c r="E430" s="76">
        <f>E431+E433+E435</f>
        <v>72.069999999999993</v>
      </c>
      <c r="F430" s="77">
        <f t="shared" si="6"/>
        <v>94.828947368421041</v>
      </c>
    </row>
    <row r="431" spans="1:6" ht="51" customHeight="1" x14ac:dyDescent="0.3">
      <c r="A431" s="74" t="s">
        <v>555</v>
      </c>
      <c r="B431" s="75"/>
      <c r="C431" s="73" t="s">
        <v>554</v>
      </c>
      <c r="D431" s="76">
        <v>41</v>
      </c>
      <c r="E431" s="76">
        <f>E432</f>
        <v>41</v>
      </c>
      <c r="F431" s="77">
        <f t="shared" si="6"/>
        <v>100</v>
      </c>
    </row>
    <row r="432" spans="1:6" ht="45.75" customHeight="1" x14ac:dyDescent="0.3">
      <c r="A432" s="74" t="s">
        <v>555</v>
      </c>
      <c r="B432" s="75" t="s">
        <v>126</v>
      </c>
      <c r="C432" s="73" t="s">
        <v>125</v>
      </c>
      <c r="D432" s="76">
        <v>41</v>
      </c>
      <c r="E432" s="76">
        <v>41</v>
      </c>
      <c r="F432" s="77">
        <f t="shared" si="6"/>
        <v>100</v>
      </c>
    </row>
    <row r="433" spans="1:7" ht="34.200000000000003" customHeight="1" x14ac:dyDescent="0.3">
      <c r="A433" s="74" t="s">
        <v>557</v>
      </c>
      <c r="B433" s="75"/>
      <c r="C433" s="73" t="s">
        <v>556</v>
      </c>
      <c r="D433" s="76">
        <v>25</v>
      </c>
      <c r="E433" s="76">
        <f>E434</f>
        <v>25</v>
      </c>
      <c r="F433" s="77">
        <f t="shared" si="6"/>
        <v>100</v>
      </c>
    </row>
    <row r="434" spans="1:7" ht="44.25" customHeight="1" x14ac:dyDescent="0.3">
      <c r="A434" s="74" t="s">
        <v>557</v>
      </c>
      <c r="B434" s="75" t="s">
        <v>126</v>
      </c>
      <c r="C434" s="73" t="s">
        <v>125</v>
      </c>
      <c r="D434" s="76">
        <v>25</v>
      </c>
      <c r="E434" s="76">
        <v>25</v>
      </c>
      <c r="F434" s="77">
        <f t="shared" si="6"/>
        <v>100</v>
      </c>
    </row>
    <row r="435" spans="1:7" ht="34.200000000000003" customHeight="1" x14ac:dyDescent="0.3">
      <c r="A435" s="74" t="s">
        <v>559</v>
      </c>
      <c r="B435" s="75"/>
      <c r="C435" s="73" t="s">
        <v>558</v>
      </c>
      <c r="D435" s="76">
        <v>10</v>
      </c>
      <c r="E435" s="76">
        <f>E436</f>
        <v>6.07</v>
      </c>
      <c r="F435" s="77">
        <f t="shared" si="6"/>
        <v>60.7</v>
      </c>
    </row>
    <row r="436" spans="1:7" ht="34.200000000000003" customHeight="1" x14ac:dyDescent="0.3">
      <c r="A436" s="74" t="s">
        <v>559</v>
      </c>
      <c r="B436" s="75" t="s">
        <v>126</v>
      </c>
      <c r="C436" s="73" t="s">
        <v>125</v>
      </c>
      <c r="D436" s="76">
        <v>10</v>
      </c>
      <c r="E436" s="76">
        <v>6.07</v>
      </c>
      <c r="F436" s="77">
        <f t="shared" si="6"/>
        <v>60.7</v>
      </c>
    </row>
    <row r="437" spans="1:7" ht="43.5" customHeight="1" x14ac:dyDescent="0.3">
      <c r="A437" s="74" t="s">
        <v>561</v>
      </c>
      <c r="B437" s="75"/>
      <c r="C437" s="73" t="s">
        <v>560</v>
      </c>
      <c r="D437" s="76">
        <v>182</v>
      </c>
      <c r="E437" s="76">
        <f>E438+E440+E442</f>
        <v>150.66</v>
      </c>
      <c r="F437" s="77">
        <f t="shared" si="6"/>
        <v>82.780219780219781</v>
      </c>
    </row>
    <row r="438" spans="1:7" ht="61.5" customHeight="1" x14ac:dyDescent="0.3">
      <c r="A438" s="74" t="s">
        <v>563</v>
      </c>
      <c r="B438" s="75"/>
      <c r="C438" s="73" t="s">
        <v>562</v>
      </c>
      <c r="D438" s="76">
        <v>93</v>
      </c>
      <c r="E438" s="76">
        <f>E439</f>
        <v>87.66</v>
      </c>
      <c r="F438" s="77">
        <f t="shared" si="6"/>
        <v>94.258064516129025</v>
      </c>
    </row>
    <row r="439" spans="1:7" ht="51" customHeight="1" x14ac:dyDescent="0.3">
      <c r="A439" s="74" t="s">
        <v>563</v>
      </c>
      <c r="B439" s="75" t="s">
        <v>126</v>
      </c>
      <c r="C439" s="73" t="s">
        <v>125</v>
      </c>
      <c r="D439" s="76">
        <v>93</v>
      </c>
      <c r="E439" s="76">
        <v>87.66</v>
      </c>
      <c r="F439" s="77">
        <f t="shared" si="6"/>
        <v>94.258064516129025</v>
      </c>
    </row>
    <row r="440" spans="1:7" ht="34.200000000000003" customHeight="1" x14ac:dyDescent="0.3">
      <c r="A440" s="74" t="s">
        <v>565</v>
      </c>
      <c r="B440" s="75"/>
      <c r="C440" s="73" t="s">
        <v>564</v>
      </c>
      <c r="D440" s="76">
        <v>18</v>
      </c>
      <c r="E440" s="76">
        <f>E441</f>
        <v>18</v>
      </c>
      <c r="F440" s="77">
        <f t="shared" si="6"/>
        <v>100</v>
      </c>
    </row>
    <row r="441" spans="1:7" ht="45.75" customHeight="1" x14ac:dyDescent="0.3">
      <c r="A441" s="74" t="s">
        <v>565</v>
      </c>
      <c r="B441" s="75" t="s">
        <v>126</v>
      </c>
      <c r="C441" s="73" t="s">
        <v>125</v>
      </c>
      <c r="D441" s="76">
        <v>18</v>
      </c>
      <c r="E441" s="76">
        <v>18</v>
      </c>
      <c r="F441" s="77">
        <f t="shared" si="6"/>
        <v>100</v>
      </c>
    </row>
    <row r="442" spans="1:7" ht="34.200000000000003" customHeight="1" x14ac:dyDescent="0.3">
      <c r="A442" s="74" t="s">
        <v>567</v>
      </c>
      <c r="B442" s="75"/>
      <c r="C442" s="73" t="s">
        <v>566</v>
      </c>
      <c r="D442" s="76">
        <v>71</v>
      </c>
      <c r="E442" s="76">
        <f>E443</f>
        <v>45</v>
      </c>
      <c r="F442" s="77">
        <f t="shared" si="6"/>
        <v>63.380281690140848</v>
      </c>
    </row>
    <row r="443" spans="1:7" ht="41.25" customHeight="1" x14ac:dyDescent="0.3">
      <c r="A443" s="74" t="s">
        <v>567</v>
      </c>
      <c r="B443" s="75" t="s">
        <v>126</v>
      </c>
      <c r="C443" s="73" t="s">
        <v>125</v>
      </c>
      <c r="D443" s="76">
        <v>71</v>
      </c>
      <c r="E443" s="76">
        <v>45</v>
      </c>
      <c r="F443" s="77">
        <f t="shared" si="6"/>
        <v>63.380281690140848</v>
      </c>
    </row>
    <row r="444" spans="1:7" ht="34.200000000000003" customHeight="1" x14ac:dyDescent="0.3">
      <c r="A444" s="74" t="s">
        <v>653</v>
      </c>
      <c r="B444" s="75"/>
      <c r="C444" s="73" t="s">
        <v>652</v>
      </c>
      <c r="D444" s="76">
        <v>4419.95</v>
      </c>
      <c r="E444" s="76">
        <f>E445</f>
        <v>2875.92</v>
      </c>
      <c r="F444" s="77">
        <f t="shared" si="6"/>
        <v>65.066799398183235</v>
      </c>
    </row>
    <row r="445" spans="1:7" ht="42" customHeight="1" x14ac:dyDescent="0.3">
      <c r="A445" s="74" t="s">
        <v>655</v>
      </c>
      <c r="B445" s="75"/>
      <c r="C445" s="73" t="s">
        <v>654</v>
      </c>
      <c r="D445" s="76">
        <v>4419.95</v>
      </c>
      <c r="E445" s="76">
        <f>E446</f>
        <v>2875.92</v>
      </c>
      <c r="F445" s="77">
        <f t="shared" si="6"/>
        <v>65.066799398183235</v>
      </c>
    </row>
    <row r="446" spans="1:7" ht="34.200000000000003" customHeight="1" x14ac:dyDescent="0.3">
      <c r="A446" s="74" t="s">
        <v>657</v>
      </c>
      <c r="B446" s="75"/>
      <c r="C446" s="73" t="s">
        <v>656</v>
      </c>
      <c r="D446" s="76">
        <v>4419.95</v>
      </c>
      <c r="E446" s="76">
        <f>E447</f>
        <v>2875.92</v>
      </c>
      <c r="F446" s="77">
        <f t="shared" si="6"/>
        <v>65.066799398183235</v>
      </c>
    </row>
    <row r="447" spans="1:7" ht="34.200000000000003" customHeight="1" x14ac:dyDescent="0.3">
      <c r="A447" s="74" t="s">
        <v>657</v>
      </c>
      <c r="B447" s="75" t="s">
        <v>571</v>
      </c>
      <c r="C447" s="73" t="s">
        <v>570</v>
      </c>
      <c r="D447" s="76">
        <v>4419.95</v>
      </c>
      <c r="E447" s="76">
        <v>2875.92</v>
      </c>
      <c r="F447" s="77">
        <f t="shared" si="6"/>
        <v>65.066799398183235</v>
      </c>
    </row>
    <row r="448" spans="1:7" ht="48" customHeight="1" x14ac:dyDescent="0.3">
      <c r="A448" s="74" t="s">
        <v>20</v>
      </c>
      <c r="B448" s="75"/>
      <c r="C448" s="73" t="s">
        <v>19</v>
      </c>
      <c r="D448" s="76">
        <v>58535.28</v>
      </c>
      <c r="E448" s="76">
        <f>E449+E451+E453+E457+E459+E461+E465+E467+E469+E472+E474+E477+E480+E482+E484+E487+E490+E493+E495+E497</f>
        <v>56845.619999999988</v>
      </c>
      <c r="F448" s="77">
        <f t="shared" si="6"/>
        <v>97.113433129558771</v>
      </c>
      <c r="G448" s="84"/>
    </row>
    <row r="449" spans="1:6" ht="34.200000000000003" customHeight="1" x14ac:dyDescent="0.3">
      <c r="A449" s="74" t="s">
        <v>77</v>
      </c>
      <c r="B449" s="75"/>
      <c r="C449" s="73" t="s">
        <v>76</v>
      </c>
      <c r="D449" s="76">
        <v>1024.19</v>
      </c>
      <c r="E449" s="76">
        <f>E450</f>
        <v>1024.1500000000001</v>
      </c>
      <c r="F449" s="77">
        <f t="shared" si="6"/>
        <v>99.996094474658022</v>
      </c>
    </row>
    <row r="450" spans="1:6" ht="68.400000000000006" customHeight="1" x14ac:dyDescent="0.3">
      <c r="A450" s="74" t="s">
        <v>77</v>
      </c>
      <c r="B450" s="75" t="s">
        <v>24</v>
      </c>
      <c r="C450" s="73" t="s">
        <v>23</v>
      </c>
      <c r="D450" s="76">
        <v>1024.19</v>
      </c>
      <c r="E450" s="76">
        <v>1024.1500000000001</v>
      </c>
      <c r="F450" s="77">
        <f t="shared" si="6"/>
        <v>99.996094474658022</v>
      </c>
    </row>
    <row r="451" spans="1:6" ht="34.200000000000003" customHeight="1" x14ac:dyDescent="0.3">
      <c r="A451" s="74" t="s">
        <v>33</v>
      </c>
      <c r="B451" s="75"/>
      <c r="C451" s="73" t="s">
        <v>32</v>
      </c>
      <c r="D451" s="76">
        <v>40</v>
      </c>
      <c r="E451" s="76">
        <f>E452</f>
        <v>28.06</v>
      </c>
      <c r="F451" s="77">
        <f t="shared" si="6"/>
        <v>70.149999999999991</v>
      </c>
    </row>
    <row r="452" spans="1:6" ht="68.400000000000006" customHeight="1" x14ac:dyDescent="0.3">
      <c r="A452" s="74" t="s">
        <v>33</v>
      </c>
      <c r="B452" s="75" t="s">
        <v>24</v>
      </c>
      <c r="C452" s="73" t="s">
        <v>23</v>
      </c>
      <c r="D452" s="76">
        <v>40</v>
      </c>
      <c r="E452" s="76">
        <v>28.06</v>
      </c>
      <c r="F452" s="77">
        <f t="shared" si="6"/>
        <v>70.149999999999991</v>
      </c>
    </row>
    <row r="453" spans="1:6" ht="34.200000000000003" customHeight="1" x14ac:dyDescent="0.3">
      <c r="A453" s="74" t="s">
        <v>35</v>
      </c>
      <c r="B453" s="75"/>
      <c r="C453" s="73" t="s">
        <v>34</v>
      </c>
      <c r="D453" s="76">
        <f>D454+D455+D456</f>
        <v>35408.969999999994</v>
      </c>
      <c r="E453" s="76">
        <f>E454+E455+E456</f>
        <v>34192.17</v>
      </c>
      <c r="F453" s="77">
        <f t="shared" si="6"/>
        <v>96.563582617624874</v>
      </c>
    </row>
    <row r="454" spans="1:6" ht="68.400000000000006" customHeight="1" x14ac:dyDescent="0.3">
      <c r="A454" s="74" t="s">
        <v>35</v>
      </c>
      <c r="B454" s="75" t="s">
        <v>24</v>
      </c>
      <c r="C454" s="73" t="s">
        <v>23</v>
      </c>
      <c r="D454" s="76">
        <v>29115.35</v>
      </c>
      <c r="E454" s="76">
        <v>28382.79</v>
      </c>
      <c r="F454" s="77">
        <f t="shared" si="6"/>
        <v>97.483938884471598</v>
      </c>
    </row>
    <row r="455" spans="1:6" ht="41.25" customHeight="1" x14ac:dyDescent="0.3">
      <c r="A455" s="74" t="s">
        <v>35</v>
      </c>
      <c r="B455" s="75" t="s">
        <v>37</v>
      </c>
      <c r="C455" s="73" t="s">
        <v>36</v>
      </c>
      <c r="D455" s="76">
        <v>5857.53</v>
      </c>
      <c r="E455" s="76">
        <v>5379.85</v>
      </c>
      <c r="F455" s="77">
        <f t="shared" si="6"/>
        <v>91.845026828714495</v>
      </c>
    </row>
    <row r="456" spans="1:6" ht="34.200000000000003" customHeight="1" x14ac:dyDescent="0.3">
      <c r="A456" s="74" t="s">
        <v>35</v>
      </c>
      <c r="B456" s="75" t="s">
        <v>42</v>
      </c>
      <c r="C456" s="73" t="s">
        <v>41</v>
      </c>
      <c r="D456" s="76">
        <v>436.09</v>
      </c>
      <c r="E456" s="76">
        <v>429.53</v>
      </c>
      <c r="F456" s="77">
        <f t="shared" si="6"/>
        <v>98.49572335985691</v>
      </c>
    </row>
    <row r="457" spans="1:6" ht="34.200000000000003" customHeight="1" x14ac:dyDescent="0.3">
      <c r="A457" s="74" t="s">
        <v>188</v>
      </c>
      <c r="B457" s="75"/>
      <c r="C457" s="73" t="s">
        <v>187</v>
      </c>
      <c r="D457" s="76">
        <v>270</v>
      </c>
      <c r="E457" s="76">
        <f>E458</f>
        <v>270</v>
      </c>
      <c r="F457" s="77">
        <f t="shared" si="6"/>
        <v>100</v>
      </c>
    </row>
    <row r="458" spans="1:6" ht="34.200000000000003" customHeight="1" x14ac:dyDescent="0.3">
      <c r="A458" s="74" t="s">
        <v>188</v>
      </c>
      <c r="B458" s="75" t="s">
        <v>42</v>
      </c>
      <c r="C458" s="73" t="s">
        <v>41</v>
      </c>
      <c r="D458" s="76">
        <v>270</v>
      </c>
      <c r="E458" s="76">
        <v>270</v>
      </c>
      <c r="F458" s="77">
        <f t="shared" si="6"/>
        <v>100</v>
      </c>
    </row>
    <row r="459" spans="1:6" ht="34.200000000000003" customHeight="1" x14ac:dyDescent="0.3">
      <c r="A459" s="74" t="s">
        <v>22</v>
      </c>
      <c r="B459" s="75"/>
      <c r="C459" s="73" t="s">
        <v>21</v>
      </c>
      <c r="D459" s="76">
        <v>1755.5</v>
      </c>
      <c r="E459" s="76">
        <f>E460</f>
        <v>1700.27</v>
      </c>
      <c r="F459" s="77">
        <f t="shared" si="6"/>
        <v>96.853887781258905</v>
      </c>
    </row>
    <row r="460" spans="1:6" ht="68.400000000000006" customHeight="1" x14ac:dyDescent="0.3">
      <c r="A460" s="74" t="s">
        <v>22</v>
      </c>
      <c r="B460" s="75" t="s">
        <v>24</v>
      </c>
      <c r="C460" s="73" t="s">
        <v>23</v>
      </c>
      <c r="D460" s="76">
        <v>1755.5</v>
      </c>
      <c r="E460" s="76">
        <v>1700.27</v>
      </c>
      <c r="F460" s="77">
        <f t="shared" si="6"/>
        <v>96.853887781258905</v>
      </c>
    </row>
    <row r="461" spans="1:6" ht="44.25" customHeight="1" x14ac:dyDescent="0.3">
      <c r="A461" s="74" t="s">
        <v>190</v>
      </c>
      <c r="B461" s="75"/>
      <c r="C461" s="73" t="s">
        <v>189</v>
      </c>
      <c r="D461" s="76">
        <v>13363.92</v>
      </c>
      <c r="E461" s="76">
        <f>E462+E463+E464</f>
        <v>12991.970000000001</v>
      </c>
      <c r="F461" s="77">
        <f t="shared" ref="F461:F524" si="7">E461/D461%</f>
        <v>97.21675975312634</v>
      </c>
    </row>
    <row r="462" spans="1:6" ht="68.400000000000006" customHeight="1" x14ac:dyDescent="0.3">
      <c r="A462" s="74" t="s">
        <v>190</v>
      </c>
      <c r="B462" s="75" t="s">
        <v>24</v>
      </c>
      <c r="C462" s="73" t="s">
        <v>23</v>
      </c>
      <c r="D462" s="76">
        <v>11163.02</v>
      </c>
      <c r="E462" s="76">
        <v>11096.52</v>
      </c>
      <c r="F462" s="77">
        <f t="shared" si="7"/>
        <v>99.404283070351937</v>
      </c>
    </row>
    <row r="463" spans="1:6" ht="47.25" customHeight="1" x14ac:dyDescent="0.3">
      <c r="A463" s="74" t="s">
        <v>190</v>
      </c>
      <c r="B463" s="75" t="s">
        <v>37</v>
      </c>
      <c r="C463" s="73" t="s">
        <v>36</v>
      </c>
      <c r="D463" s="76">
        <v>2160.0500000000002</v>
      </c>
      <c r="E463" s="76">
        <v>1867.1</v>
      </c>
      <c r="F463" s="77">
        <f t="shared" si="7"/>
        <v>86.437813939492131</v>
      </c>
    </row>
    <row r="464" spans="1:6" ht="34.200000000000003" customHeight="1" x14ac:dyDescent="0.3">
      <c r="A464" s="74" t="s">
        <v>190</v>
      </c>
      <c r="B464" s="75" t="s">
        <v>42</v>
      </c>
      <c r="C464" s="73" t="s">
        <v>41</v>
      </c>
      <c r="D464" s="76">
        <v>40.85</v>
      </c>
      <c r="E464" s="76">
        <v>28.35</v>
      </c>
      <c r="F464" s="77">
        <f t="shared" si="7"/>
        <v>69.400244798041612</v>
      </c>
    </row>
    <row r="465" spans="1:6" ht="60.75" customHeight="1" x14ac:dyDescent="0.3">
      <c r="A465" s="74" t="s">
        <v>26</v>
      </c>
      <c r="B465" s="75"/>
      <c r="C465" s="73" t="s">
        <v>25</v>
      </c>
      <c r="D465" s="76">
        <v>305</v>
      </c>
      <c r="E465" s="76">
        <f>E466</f>
        <v>305</v>
      </c>
      <c r="F465" s="77">
        <f t="shared" si="7"/>
        <v>100</v>
      </c>
    </row>
    <row r="466" spans="1:6" ht="68.400000000000006" customHeight="1" x14ac:dyDescent="0.3">
      <c r="A466" s="74" t="s">
        <v>26</v>
      </c>
      <c r="B466" s="75" t="s">
        <v>24</v>
      </c>
      <c r="C466" s="73" t="s">
        <v>23</v>
      </c>
      <c r="D466" s="76">
        <v>305</v>
      </c>
      <c r="E466" s="76">
        <v>305</v>
      </c>
      <c r="F466" s="77">
        <f t="shared" si="7"/>
        <v>100</v>
      </c>
    </row>
    <row r="467" spans="1:6" ht="68.400000000000006" customHeight="1" x14ac:dyDescent="0.3">
      <c r="A467" s="74" t="s">
        <v>44</v>
      </c>
      <c r="B467" s="75"/>
      <c r="C467" s="73" t="s">
        <v>43</v>
      </c>
      <c r="D467" s="76">
        <v>13.84</v>
      </c>
      <c r="E467" s="76">
        <f>E468</f>
        <v>0</v>
      </c>
      <c r="F467" s="77">
        <f t="shared" si="7"/>
        <v>0</v>
      </c>
    </row>
    <row r="468" spans="1:6" ht="72" customHeight="1" x14ac:dyDescent="0.3">
      <c r="A468" s="74" t="s">
        <v>44</v>
      </c>
      <c r="B468" s="75" t="s">
        <v>24</v>
      </c>
      <c r="C468" s="73" t="s">
        <v>23</v>
      </c>
      <c r="D468" s="76">
        <v>13.84</v>
      </c>
      <c r="E468" s="76">
        <v>0</v>
      </c>
      <c r="F468" s="77">
        <f t="shared" si="7"/>
        <v>0</v>
      </c>
    </row>
    <row r="469" spans="1:6" ht="51.45" customHeight="1" x14ac:dyDescent="0.3">
      <c r="A469" s="74" t="s">
        <v>46</v>
      </c>
      <c r="B469" s="75"/>
      <c r="C469" s="73" t="s">
        <v>45</v>
      </c>
      <c r="D469" s="76">
        <v>436.8</v>
      </c>
      <c r="E469" s="76">
        <f>E470+E471</f>
        <v>436.79999999999995</v>
      </c>
      <c r="F469" s="77">
        <f t="shared" si="7"/>
        <v>99.999999999999986</v>
      </c>
    </row>
    <row r="470" spans="1:6" ht="68.400000000000006" customHeight="1" x14ac:dyDescent="0.3">
      <c r="A470" s="74" t="s">
        <v>46</v>
      </c>
      <c r="B470" s="75" t="s">
        <v>24</v>
      </c>
      <c r="C470" s="73" t="s">
        <v>23</v>
      </c>
      <c r="D470" s="76">
        <v>329.64</v>
      </c>
      <c r="E470" s="76">
        <v>329.64</v>
      </c>
      <c r="F470" s="77">
        <f t="shared" si="7"/>
        <v>100</v>
      </c>
    </row>
    <row r="471" spans="1:6" ht="34.200000000000003" customHeight="1" x14ac:dyDescent="0.3">
      <c r="A471" s="74" t="s">
        <v>46</v>
      </c>
      <c r="B471" s="75" t="s">
        <v>37</v>
      </c>
      <c r="C471" s="73" t="s">
        <v>36</v>
      </c>
      <c r="D471" s="76">
        <v>107.16</v>
      </c>
      <c r="E471" s="76">
        <v>107.16</v>
      </c>
      <c r="F471" s="77">
        <f t="shared" si="7"/>
        <v>100.00000000000001</v>
      </c>
    </row>
    <row r="472" spans="1:6" ht="30.75" customHeight="1" x14ac:dyDescent="0.3">
      <c r="A472" s="74" t="s">
        <v>48</v>
      </c>
      <c r="B472" s="75"/>
      <c r="C472" s="73" t="s">
        <v>47</v>
      </c>
      <c r="D472" s="76">
        <v>11.6</v>
      </c>
      <c r="E472" s="76">
        <f>E473</f>
        <v>11.6</v>
      </c>
      <c r="F472" s="77">
        <f t="shared" si="7"/>
        <v>100</v>
      </c>
    </row>
    <row r="473" spans="1:6" ht="47.25" customHeight="1" x14ac:dyDescent="0.3">
      <c r="A473" s="74" t="s">
        <v>48</v>
      </c>
      <c r="B473" s="75" t="s">
        <v>37</v>
      </c>
      <c r="C473" s="73" t="s">
        <v>36</v>
      </c>
      <c r="D473" s="76">
        <v>11.6</v>
      </c>
      <c r="E473" s="76">
        <v>11.6</v>
      </c>
      <c r="F473" s="77">
        <f t="shared" si="7"/>
        <v>100</v>
      </c>
    </row>
    <row r="474" spans="1:6" ht="41.25" customHeight="1" x14ac:dyDescent="0.3">
      <c r="A474" s="74" t="s">
        <v>50</v>
      </c>
      <c r="B474" s="75"/>
      <c r="C474" s="73" t="s">
        <v>49</v>
      </c>
      <c r="D474" s="76">
        <v>58.9</v>
      </c>
      <c r="E474" s="76">
        <f>E475+E476</f>
        <v>58.9</v>
      </c>
      <c r="F474" s="77">
        <f t="shared" si="7"/>
        <v>100</v>
      </c>
    </row>
    <row r="475" spans="1:6" ht="68.400000000000006" customHeight="1" x14ac:dyDescent="0.3">
      <c r="A475" s="74" t="s">
        <v>50</v>
      </c>
      <c r="B475" s="75" t="s">
        <v>24</v>
      </c>
      <c r="C475" s="73" t="s">
        <v>23</v>
      </c>
      <c r="D475" s="76">
        <v>54.15</v>
      </c>
      <c r="E475" s="76">
        <v>54.15</v>
      </c>
      <c r="F475" s="77">
        <f t="shared" si="7"/>
        <v>100</v>
      </c>
    </row>
    <row r="476" spans="1:6" ht="44.25" customHeight="1" x14ac:dyDescent="0.3">
      <c r="A476" s="74" t="s">
        <v>50</v>
      </c>
      <c r="B476" s="75" t="s">
        <v>37</v>
      </c>
      <c r="C476" s="73" t="s">
        <v>36</v>
      </c>
      <c r="D476" s="76">
        <v>4.75</v>
      </c>
      <c r="E476" s="76">
        <v>4.75</v>
      </c>
      <c r="F476" s="77">
        <f t="shared" si="7"/>
        <v>100</v>
      </c>
    </row>
    <row r="477" spans="1:6" ht="45" customHeight="1" x14ac:dyDescent="0.3">
      <c r="A477" s="74" t="s">
        <v>52</v>
      </c>
      <c r="B477" s="75"/>
      <c r="C477" s="73" t="s">
        <v>51</v>
      </c>
      <c r="D477" s="76">
        <v>1074.5999999999999</v>
      </c>
      <c r="E477" s="76">
        <f>E478+E479</f>
        <v>1074.5999999999999</v>
      </c>
      <c r="F477" s="77">
        <f t="shared" si="7"/>
        <v>100</v>
      </c>
    </row>
    <row r="478" spans="1:6" ht="68.400000000000006" customHeight="1" x14ac:dyDescent="0.3">
      <c r="A478" s="74" t="s">
        <v>52</v>
      </c>
      <c r="B478" s="75" t="s">
        <v>24</v>
      </c>
      <c r="C478" s="73" t="s">
        <v>23</v>
      </c>
      <c r="D478" s="76">
        <v>991.8</v>
      </c>
      <c r="E478" s="76">
        <v>991.8</v>
      </c>
      <c r="F478" s="77">
        <f t="shared" si="7"/>
        <v>100</v>
      </c>
    </row>
    <row r="479" spans="1:6" ht="41.25" customHeight="1" x14ac:dyDescent="0.3">
      <c r="A479" s="74" t="s">
        <v>52</v>
      </c>
      <c r="B479" s="75" t="s">
        <v>37</v>
      </c>
      <c r="C479" s="73" t="s">
        <v>36</v>
      </c>
      <c r="D479" s="76">
        <v>82.8</v>
      </c>
      <c r="E479" s="76">
        <v>82.8</v>
      </c>
      <c r="F479" s="77">
        <f t="shared" si="7"/>
        <v>100</v>
      </c>
    </row>
    <row r="480" spans="1:6" ht="68.400000000000006" customHeight="1" x14ac:dyDescent="0.3">
      <c r="A480" s="74" t="s">
        <v>54</v>
      </c>
      <c r="B480" s="75"/>
      <c r="C480" s="73" t="s">
        <v>53</v>
      </c>
      <c r="D480" s="76">
        <v>73.7</v>
      </c>
      <c r="E480" s="76">
        <f>E481</f>
        <v>73.7</v>
      </c>
      <c r="F480" s="77">
        <f t="shared" si="7"/>
        <v>100</v>
      </c>
    </row>
    <row r="481" spans="1:6" ht="68.400000000000006" customHeight="1" x14ac:dyDescent="0.3">
      <c r="A481" s="74" t="s">
        <v>54</v>
      </c>
      <c r="B481" s="75" t="s">
        <v>24</v>
      </c>
      <c r="C481" s="73" t="s">
        <v>23</v>
      </c>
      <c r="D481" s="76">
        <v>73.7</v>
      </c>
      <c r="E481" s="76">
        <v>73.7</v>
      </c>
      <c r="F481" s="77">
        <f t="shared" si="7"/>
        <v>100</v>
      </c>
    </row>
    <row r="482" spans="1:6" ht="68.400000000000006" customHeight="1" x14ac:dyDescent="0.3">
      <c r="A482" s="74" t="s">
        <v>56</v>
      </c>
      <c r="B482" s="75"/>
      <c r="C482" s="73" t="s">
        <v>55</v>
      </c>
      <c r="D482" s="76">
        <v>1.33</v>
      </c>
      <c r="E482" s="76">
        <f>E483</f>
        <v>0</v>
      </c>
      <c r="F482" s="77">
        <f t="shared" si="7"/>
        <v>0</v>
      </c>
    </row>
    <row r="483" spans="1:6" ht="68.400000000000006" customHeight="1" x14ac:dyDescent="0.3">
      <c r="A483" s="74" t="s">
        <v>56</v>
      </c>
      <c r="B483" s="75" t="s">
        <v>24</v>
      </c>
      <c r="C483" s="73" t="s">
        <v>23</v>
      </c>
      <c r="D483" s="76">
        <v>1.33</v>
      </c>
      <c r="E483" s="76">
        <v>0</v>
      </c>
      <c r="F483" s="77">
        <f t="shared" si="7"/>
        <v>0</v>
      </c>
    </row>
    <row r="484" spans="1:6" ht="62.25" customHeight="1" x14ac:dyDescent="0.3">
      <c r="A484" s="74" t="s">
        <v>58</v>
      </c>
      <c r="B484" s="75"/>
      <c r="C484" s="73" t="s">
        <v>57</v>
      </c>
      <c r="D484" s="76">
        <v>23.54</v>
      </c>
      <c r="E484" s="76">
        <f>E485+E486</f>
        <v>5</v>
      </c>
      <c r="F484" s="77">
        <f t="shared" si="7"/>
        <v>21.240441801189466</v>
      </c>
    </row>
    <row r="485" spans="1:6" ht="68.400000000000006" customHeight="1" x14ac:dyDescent="0.3">
      <c r="A485" s="74" t="s">
        <v>58</v>
      </c>
      <c r="B485" s="75" t="s">
        <v>24</v>
      </c>
      <c r="C485" s="73" t="s">
        <v>23</v>
      </c>
      <c r="D485" s="76">
        <v>18.54</v>
      </c>
      <c r="E485" s="76">
        <v>0</v>
      </c>
      <c r="F485" s="77">
        <f t="shared" si="7"/>
        <v>0</v>
      </c>
    </row>
    <row r="486" spans="1:6" ht="34.200000000000003" customHeight="1" x14ac:dyDescent="0.3">
      <c r="A486" s="74" t="s">
        <v>58</v>
      </c>
      <c r="B486" s="75" t="s">
        <v>37</v>
      </c>
      <c r="C486" s="73" t="s">
        <v>36</v>
      </c>
      <c r="D486" s="76">
        <v>5</v>
      </c>
      <c r="E486" s="76">
        <v>5</v>
      </c>
      <c r="F486" s="77">
        <f t="shared" si="7"/>
        <v>100</v>
      </c>
    </row>
    <row r="487" spans="1:6" ht="51.75" customHeight="1" x14ac:dyDescent="0.3">
      <c r="A487" s="74" t="s">
        <v>60</v>
      </c>
      <c r="B487" s="75"/>
      <c r="C487" s="73" t="s">
        <v>59</v>
      </c>
      <c r="D487" s="76">
        <v>413.2</v>
      </c>
      <c r="E487" s="76">
        <f>E488+E489</f>
        <v>413.2</v>
      </c>
      <c r="F487" s="77">
        <f t="shared" si="7"/>
        <v>100</v>
      </c>
    </row>
    <row r="488" spans="1:6" ht="69" customHeight="1" x14ac:dyDescent="0.3">
      <c r="A488" s="74" t="s">
        <v>60</v>
      </c>
      <c r="B488" s="75" t="s">
        <v>24</v>
      </c>
      <c r="C488" s="73" t="s">
        <v>23</v>
      </c>
      <c r="D488" s="76">
        <v>400.67</v>
      </c>
      <c r="E488" s="76">
        <v>400.67</v>
      </c>
      <c r="F488" s="77">
        <f t="shared" si="7"/>
        <v>100</v>
      </c>
    </row>
    <row r="489" spans="1:6" ht="48" customHeight="1" x14ac:dyDescent="0.3">
      <c r="A489" s="74" t="s">
        <v>60</v>
      </c>
      <c r="B489" s="75" t="s">
        <v>37</v>
      </c>
      <c r="C489" s="73" t="s">
        <v>36</v>
      </c>
      <c r="D489" s="76">
        <v>12.53</v>
      </c>
      <c r="E489" s="76">
        <v>12.53</v>
      </c>
      <c r="F489" s="77">
        <f t="shared" si="7"/>
        <v>100</v>
      </c>
    </row>
    <row r="490" spans="1:6" ht="42" customHeight="1" x14ac:dyDescent="0.3">
      <c r="A490" s="74" t="s">
        <v>208</v>
      </c>
      <c r="B490" s="75"/>
      <c r="C490" s="73" t="s">
        <v>207</v>
      </c>
      <c r="D490" s="76">
        <v>1318.2</v>
      </c>
      <c r="E490" s="76">
        <f>E491+E492</f>
        <v>1318.2</v>
      </c>
      <c r="F490" s="77">
        <f t="shared" si="7"/>
        <v>100</v>
      </c>
    </row>
    <row r="491" spans="1:6" ht="68.400000000000006" customHeight="1" x14ac:dyDescent="0.3">
      <c r="A491" s="74" t="s">
        <v>208</v>
      </c>
      <c r="B491" s="75" t="s">
        <v>24</v>
      </c>
      <c r="C491" s="73" t="s">
        <v>23</v>
      </c>
      <c r="D491" s="76">
        <v>1226.94</v>
      </c>
      <c r="E491" s="76">
        <v>1226.94</v>
      </c>
      <c r="F491" s="77">
        <f t="shared" si="7"/>
        <v>100</v>
      </c>
    </row>
    <row r="492" spans="1:6" ht="48" customHeight="1" x14ac:dyDescent="0.3">
      <c r="A492" s="74" t="s">
        <v>208</v>
      </c>
      <c r="B492" s="75" t="s">
        <v>37</v>
      </c>
      <c r="C492" s="73" t="s">
        <v>36</v>
      </c>
      <c r="D492" s="76">
        <v>91.26</v>
      </c>
      <c r="E492" s="76">
        <v>91.26</v>
      </c>
      <c r="F492" s="77">
        <f t="shared" si="7"/>
        <v>100</v>
      </c>
    </row>
    <row r="493" spans="1:6" ht="51.45" customHeight="1" x14ac:dyDescent="0.3">
      <c r="A493" s="74" t="s">
        <v>65</v>
      </c>
      <c r="B493" s="75"/>
      <c r="C493" s="73" t="s">
        <v>64</v>
      </c>
      <c r="D493" s="76">
        <v>5</v>
      </c>
      <c r="E493" s="76">
        <f>E494</f>
        <v>5</v>
      </c>
      <c r="F493" s="77">
        <f t="shared" si="7"/>
        <v>100</v>
      </c>
    </row>
    <row r="494" spans="1:6" ht="34.200000000000003" customHeight="1" x14ac:dyDescent="0.3">
      <c r="A494" s="74" t="s">
        <v>65</v>
      </c>
      <c r="B494" s="75" t="s">
        <v>37</v>
      </c>
      <c r="C494" s="73" t="s">
        <v>36</v>
      </c>
      <c r="D494" s="76">
        <v>5</v>
      </c>
      <c r="E494" s="76">
        <v>5</v>
      </c>
      <c r="F494" s="77">
        <f t="shared" si="7"/>
        <v>100</v>
      </c>
    </row>
    <row r="495" spans="1:6" ht="34.200000000000003" customHeight="1" x14ac:dyDescent="0.3">
      <c r="A495" s="74" t="s">
        <v>28</v>
      </c>
      <c r="B495" s="75"/>
      <c r="C495" s="73" t="s">
        <v>27</v>
      </c>
      <c r="D495" s="76">
        <v>1341</v>
      </c>
      <c r="E495" s="76">
        <f>E496</f>
        <v>1341</v>
      </c>
      <c r="F495" s="77">
        <f t="shared" si="7"/>
        <v>100</v>
      </c>
    </row>
    <row r="496" spans="1:6" ht="68.400000000000006" customHeight="1" x14ac:dyDescent="0.3">
      <c r="A496" s="74" t="s">
        <v>28</v>
      </c>
      <c r="B496" s="75" t="s">
        <v>24</v>
      </c>
      <c r="C496" s="73" t="s">
        <v>23</v>
      </c>
      <c r="D496" s="76">
        <v>1341</v>
      </c>
      <c r="E496" s="76">
        <v>1341</v>
      </c>
      <c r="F496" s="77">
        <f t="shared" si="7"/>
        <v>100</v>
      </c>
    </row>
    <row r="497" spans="1:7" ht="34.200000000000003" customHeight="1" x14ac:dyDescent="0.3">
      <c r="A497" s="74" t="s">
        <v>192</v>
      </c>
      <c r="B497" s="75"/>
      <c r="C497" s="73" t="s">
        <v>191</v>
      </c>
      <c r="D497" s="76">
        <v>1596</v>
      </c>
      <c r="E497" s="76">
        <f>E498+E499</f>
        <v>1596</v>
      </c>
      <c r="F497" s="77">
        <f t="shared" si="7"/>
        <v>100</v>
      </c>
    </row>
    <row r="498" spans="1:7" ht="68.400000000000006" customHeight="1" x14ac:dyDescent="0.3">
      <c r="A498" s="74" t="s">
        <v>192</v>
      </c>
      <c r="B498" s="75" t="s">
        <v>24</v>
      </c>
      <c r="C498" s="73" t="s">
        <v>23</v>
      </c>
      <c r="D498" s="76">
        <v>1092.94</v>
      </c>
      <c r="E498" s="76">
        <v>1092.94</v>
      </c>
      <c r="F498" s="77">
        <f t="shared" si="7"/>
        <v>100</v>
      </c>
    </row>
    <row r="499" spans="1:7" ht="34.200000000000003" customHeight="1" x14ac:dyDescent="0.3">
      <c r="A499" s="74" t="s">
        <v>192</v>
      </c>
      <c r="B499" s="75" t="s">
        <v>37</v>
      </c>
      <c r="C499" s="73" t="s">
        <v>36</v>
      </c>
      <c r="D499" s="76">
        <v>503.06</v>
      </c>
      <c r="E499" s="76">
        <v>503.06</v>
      </c>
      <c r="F499" s="77">
        <f t="shared" si="7"/>
        <v>100</v>
      </c>
    </row>
    <row r="500" spans="1:7" ht="34.200000000000003" customHeight="1" x14ac:dyDescent="0.3">
      <c r="A500" s="74" t="s">
        <v>82</v>
      </c>
      <c r="B500" s="75"/>
      <c r="C500" s="73" t="s">
        <v>81</v>
      </c>
      <c r="D500" s="76">
        <v>15763.24</v>
      </c>
      <c r="E500" s="76">
        <f>E501+E506+E508+E511+E513+E515+E517+E519+E521+E523+E525</f>
        <v>12112</v>
      </c>
      <c r="F500" s="77">
        <f t="shared" si="7"/>
        <v>76.836995440023756</v>
      </c>
      <c r="G500" s="84"/>
    </row>
    <row r="501" spans="1:7" ht="34.200000000000003" customHeight="1" x14ac:dyDescent="0.3">
      <c r="A501" s="74" t="s">
        <v>569</v>
      </c>
      <c r="B501" s="75"/>
      <c r="C501" s="73" t="s">
        <v>568</v>
      </c>
      <c r="D501" s="76">
        <v>4192.8</v>
      </c>
      <c r="E501" s="76">
        <f>E502+E503+E504+E505</f>
        <v>2431.44</v>
      </c>
      <c r="F501" s="77">
        <f t="shared" si="7"/>
        <v>57.990841442472806</v>
      </c>
    </row>
    <row r="502" spans="1:7" ht="41.25" customHeight="1" x14ac:dyDescent="0.3">
      <c r="A502" s="74" t="s">
        <v>569</v>
      </c>
      <c r="B502" s="75" t="s">
        <v>37</v>
      </c>
      <c r="C502" s="73" t="s">
        <v>36</v>
      </c>
      <c r="D502" s="76">
        <v>20</v>
      </c>
      <c r="E502" s="76">
        <v>20</v>
      </c>
      <c r="F502" s="77">
        <f t="shared" si="7"/>
        <v>100</v>
      </c>
    </row>
    <row r="503" spans="1:7" ht="34.200000000000003" customHeight="1" x14ac:dyDescent="0.3">
      <c r="A503" s="74" t="s">
        <v>569</v>
      </c>
      <c r="B503" s="75" t="s">
        <v>571</v>
      </c>
      <c r="C503" s="73" t="s">
        <v>570</v>
      </c>
      <c r="D503" s="76">
        <v>588</v>
      </c>
      <c r="E503" s="76">
        <v>0</v>
      </c>
      <c r="F503" s="77">
        <f t="shared" si="7"/>
        <v>0</v>
      </c>
    </row>
    <row r="504" spans="1:7" ht="43.5" customHeight="1" x14ac:dyDescent="0.3">
      <c r="A504" s="74" t="s">
        <v>569</v>
      </c>
      <c r="B504" s="75" t="s">
        <v>126</v>
      </c>
      <c r="C504" s="73" t="s">
        <v>125</v>
      </c>
      <c r="D504" s="76">
        <v>2433.04</v>
      </c>
      <c r="E504" s="76">
        <v>2411.44</v>
      </c>
      <c r="F504" s="77">
        <f t="shared" si="7"/>
        <v>99.112221747279122</v>
      </c>
    </row>
    <row r="505" spans="1:7" ht="34.200000000000003" customHeight="1" x14ac:dyDescent="0.3">
      <c r="A505" s="74" t="s">
        <v>569</v>
      </c>
      <c r="B505" s="75" t="s">
        <v>42</v>
      </c>
      <c r="C505" s="73" t="s">
        <v>41</v>
      </c>
      <c r="D505" s="76">
        <v>1151.76</v>
      </c>
      <c r="E505" s="76">
        <v>0</v>
      </c>
      <c r="F505" s="77">
        <f t="shared" si="7"/>
        <v>0</v>
      </c>
    </row>
    <row r="506" spans="1:7" ht="34.200000000000003" customHeight="1" x14ac:dyDescent="0.3">
      <c r="A506" s="74" t="s">
        <v>194</v>
      </c>
      <c r="B506" s="75"/>
      <c r="C506" s="73" t="s">
        <v>193</v>
      </c>
      <c r="D506" s="76">
        <v>552.47</v>
      </c>
      <c r="E506" s="76">
        <f>E507</f>
        <v>551.58000000000004</v>
      </c>
      <c r="F506" s="77">
        <f t="shared" si="7"/>
        <v>99.838905279924703</v>
      </c>
    </row>
    <row r="507" spans="1:7" ht="34.200000000000003" customHeight="1" x14ac:dyDescent="0.3">
      <c r="A507" s="74" t="s">
        <v>194</v>
      </c>
      <c r="B507" s="75" t="s">
        <v>37</v>
      </c>
      <c r="C507" s="73" t="s">
        <v>36</v>
      </c>
      <c r="D507" s="76">
        <v>552.47</v>
      </c>
      <c r="E507" s="76">
        <v>551.58000000000004</v>
      </c>
      <c r="F507" s="77">
        <f t="shared" si="7"/>
        <v>99.838905279924703</v>
      </c>
    </row>
    <row r="508" spans="1:7" ht="34.200000000000003" customHeight="1" x14ac:dyDescent="0.3">
      <c r="A508" s="74" t="s">
        <v>573</v>
      </c>
      <c r="B508" s="75"/>
      <c r="C508" s="73" t="s">
        <v>572</v>
      </c>
      <c r="D508" s="76">
        <v>2000</v>
      </c>
      <c r="E508" s="76">
        <f>E509+E510</f>
        <v>2000</v>
      </c>
      <c r="F508" s="77">
        <f t="shared" si="7"/>
        <v>100</v>
      </c>
    </row>
    <row r="509" spans="1:7" ht="34.200000000000003" customHeight="1" x14ac:dyDescent="0.3">
      <c r="A509" s="74" t="s">
        <v>573</v>
      </c>
      <c r="B509" s="75" t="s">
        <v>37</v>
      </c>
      <c r="C509" s="73" t="s">
        <v>36</v>
      </c>
      <c r="D509" s="76">
        <v>137.6</v>
      </c>
      <c r="E509" s="76">
        <v>137.6</v>
      </c>
      <c r="F509" s="77">
        <f t="shared" si="7"/>
        <v>100</v>
      </c>
    </row>
    <row r="510" spans="1:7" ht="42" customHeight="1" x14ac:dyDescent="0.3">
      <c r="A510" s="74" t="s">
        <v>573</v>
      </c>
      <c r="B510" s="75" t="s">
        <v>126</v>
      </c>
      <c r="C510" s="73" t="s">
        <v>125</v>
      </c>
      <c r="D510" s="76">
        <v>1862.4</v>
      </c>
      <c r="E510" s="76">
        <v>1862.4</v>
      </c>
      <c r="F510" s="77">
        <f t="shared" si="7"/>
        <v>99.999999999999986</v>
      </c>
    </row>
    <row r="511" spans="1:7" ht="52.5" customHeight="1" x14ac:dyDescent="0.3">
      <c r="A511" s="74" t="s">
        <v>196</v>
      </c>
      <c r="B511" s="75"/>
      <c r="C511" s="73" t="s">
        <v>195</v>
      </c>
      <c r="D511" s="76">
        <v>1700.32</v>
      </c>
      <c r="E511" s="76">
        <f>E512</f>
        <v>1699.79</v>
      </c>
      <c r="F511" s="77">
        <f t="shared" si="7"/>
        <v>99.968829396819416</v>
      </c>
    </row>
    <row r="512" spans="1:7" ht="34.200000000000003" customHeight="1" x14ac:dyDescent="0.3">
      <c r="A512" s="74" t="s">
        <v>196</v>
      </c>
      <c r="B512" s="75" t="s">
        <v>42</v>
      </c>
      <c r="C512" s="73" t="s">
        <v>41</v>
      </c>
      <c r="D512" s="76">
        <v>1700.32</v>
      </c>
      <c r="E512" s="76">
        <v>1699.79</v>
      </c>
      <c r="F512" s="77">
        <f t="shared" si="7"/>
        <v>99.968829396819416</v>
      </c>
    </row>
    <row r="513" spans="1:6" ht="41.25" customHeight="1" x14ac:dyDescent="0.3">
      <c r="A513" s="74" t="s">
        <v>84</v>
      </c>
      <c r="B513" s="75"/>
      <c r="C513" s="73" t="s">
        <v>83</v>
      </c>
      <c r="D513" s="76">
        <v>350.9</v>
      </c>
      <c r="E513" s="76">
        <f>E514</f>
        <v>350.9</v>
      </c>
      <c r="F513" s="77">
        <f t="shared" si="7"/>
        <v>100</v>
      </c>
    </row>
    <row r="514" spans="1:6" ht="34.200000000000003" customHeight="1" x14ac:dyDescent="0.3">
      <c r="A514" s="74" t="s">
        <v>84</v>
      </c>
      <c r="B514" s="75" t="s">
        <v>42</v>
      </c>
      <c r="C514" s="73" t="s">
        <v>41</v>
      </c>
      <c r="D514" s="76">
        <v>350.9</v>
      </c>
      <c r="E514" s="76">
        <v>350.9</v>
      </c>
      <c r="F514" s="77">
        <f t="shared" si="7"/>
        <v>100</v>
      </c>
    </row>
    <row r="515" spans="1:6" ht="41.25" customHeight="1" x14ac:dyDescent="0.3">
      <c r="A515" s="74" t="s">
        <v>261</v>
      </c>
      <c r="B515" s="75"/>
      <c r="C515" s="73" t="s">
        <v>260</v>
      </c>
      <c r="D515" s="76">
        <v>538.97</v>
      </c>
      <c r="E515" s="76">
        <f>E516</f>
        <v>538.14</v>
      </c>
      <c r="F515" s="77">
        <f t="shared" si="7"/>
        <v>99.846002560439345</v>
      </c>
    </row>
    <row r="516" spans="1:6" ht="43.5" customHeight="1" x14ac:dyDescent="0.3">
      <c r="A516" s="74" t="s">
        <v>261</v>
      </c>
      <c r="B516" s="75" t="s">
        <v>37</v>
      </c>
      <c r="C516" s="73" t="s">
        <v>36</v>
      </c>
      <c r="D516" s="76">
        <v>538.97</v>
      </c>
      <c r="E516" s="76">
        <v>538.14</v>
      </c>
      <c r="F516" s="77">
        <f t="shared" si="7"/>
        <v>99.846002560439345</v>
      </c>
    </row>
    <row r="517" spans="1:6" ht="27" customHeight="1" x14ac:dyDescent="0.3">
      <c r="A517" s="74" t="s">
        <v>198</v>
      </c>
      <c r="B517" s="75"/>
      <c r="C517" s="73" t="s">
        <v>197</v>
      </c>
      <c r="D517" s="76">
        <v>170.94</v>
      </c>
      <c r="E517" s="76">
        <f>E518</f>
        <v>170.94</v>
      </c>
      <c r="F517" s="77">
        <f t="shared" si="7"/>
        <v>100</v>
      </c>
    </row>
    <row r="518" spans="1:6" ht="24.75" customHeight="1" x14ac:dyDescent="0.3">
      <c r="A518" s="74" t="s">
        <v>198</v>
      </c>
      <c r="B518" s="75" t="s">
        <v>42</v>
      </c>
      <c r="C518" s="73" t="s">
        <v>41</v>
      </c>
      <c r="D518" s="76">
        <v>170.94</v>
      </c>
      <c r="E518" s="76">
        <v>170.94</v>
      </c>
      <c r="F518" s="77">
        <f t="shared" si="7"/>
        <v>100</v>
      </c>
    </row>
    <row r="519" spans="1:6" ht="34.200000000000003" customHeight="1" x14ac:dyDescent="0.3">
      <c r="A519" s="74" t="s">
        <v>200</v>
      </c>
      <c r="B519" s="75"/>
      <c r="C519" s="73" t="s">
        <v>199</v>
      </c>
      <c r="D519" s="76">
        <v>517.09</v>
      </c>
      <c r="E519" s="76">
        <f>E520</f>
        <v>517.08000000000004</v>
      </c>
      <c r="F519" s="77">
        <f t="shared" si="7"/>
        <v>99.998066100678798</v>
      </c>
    </row>
    <row r="520" spans="1:6" ht="41.25" customHeight="1" x14ac:dyDescent="0.3">
      <c r="A520" s="74" t="s">
        <v>200</v>
      </c>
      <c r="B520" s="75" t="s">
        <v>37</v>
      </c>
      <c r="C520" s="73" t="s">
        <v>36</v>
      </c>
      <c r="D520" s="76">
        <v>517.09</v>
      </c>
      <c r="E520" s="76">
        <v>517.08000000000004</v>
      </c>
      <c r="F520" s="77">
        <f t="shared" si="7"/>
        <v>99.998066100678798</v>
      </c>
    </row>
    <row r="521" spans="1:6" ht="51.75" customHeight="1" x14ac:dyDescent="0.3">
      <c r="A521" s="74" t="s">
        <v>637</v>
      </c>
      <c r="B521" s="75"/>
      <c r="C521" s="73" t="s">
        <v>636</v>
      </c>
      <c r="D521" s="76">
        <v>3651.4</v>
      </c>
      <c r="E521" s="76">
        <f>E522</f>
        <v>3651.13</v>
      </c>
      <c r="F521" s="77">
        <f t="shared" si="7"/>
        <v>99.992605575943472</v>
      </c>
    </row>
    <row r="522" spans="1:6" ht="30.75" customHeight="1" x14ac:dyDescent="0.3">
      <c r="A522" s="74" t="s">
        <v>637</v>
      </c>
      <c r="B522" s="75" t="s">
        <v>571</v>
      </c>
      <c r="C522" s="73" t="s">
        <v>570</v>
      </c>
      <c r="D522" s="76">
        <v>3651.4</v>
      </c>
      <c r="E522" s="76">
        <v>3651.13</v>
      </c>
      <c r="F522" s="77">
        <f t="shared" si="7"/>
        <v>99.992605575943472</v>
      </c>
    </row>
    <row r="523" spans="1:6" ht="34.200000000000003" customHeight="1" x14ac:dyDescent="0.3">
      <c r="A523" s="74" t="s">
        <v>202</v>
      </c>
      <c r="B523" s="75"/>
      <c r="C523" s="73" t="s">
        <v>201</v>
      </c>
      <c r="D523" s="76">
        <v>1887.35</v>
      </c>
      <c r="E523" s="76">
        <f>E524</f>
        <v>0</v>
      </c>
      <c r="F523" s="77">
        <f t="shared" si="7"/>
        <v>0</v>
      </c>
    </row>
    <row r="524" spans="1:6" ht="34.200000000000003" customHeight="1" x14ac:dyDescent="0.3">
      <c r="A524" s="74" t="s">
        <v>202</v>
      </c>
      <c r="B524" s="75" t="s">
        <v>42</v>
      </c>
      <c r="C524" s="73" t="s">
        <v>41</v>
      </c>
      <c r="D524" s="76">
        <v>1887.35</v>
      </c>
      <c r="E524" s="76">
        <v>0</v>
      </c>
      <c r="F524" s="77">
        <f t="shared" si="7"/>
        <v>0</v>
      </c>
    </row>
    <row r="525" spans="1:6" ht="45" customHeight="1" x14ac:dyDescent="0.3">
      <c r="A525" s="74" t="s">
        <v>659</v>
      </c>
      <c r="B525" s="75"/>
      <c r="C525" s="73" t="s">
        <v>658</v>
      </c>
      <c r="D525" s="76">
        <v>201</v>
      </c>
      <c r="E525" s="76">
        <f>E526</f>
        <v>201</v>
      </c>
      <c r="F525" s="77">
        <f t="shared" ref="F525:F527" si="8">E525/D525%</f>
        <v>100.00000000000001</v>
      </c>
    </row>
    <row r="526" spans="1:6" ht="33.75" customHeight="1" x14ac:dyDescent="0.3">
      <c r="A526" s="74" t="s">
        <v>659</v>
      </c>
      <c r="B526" s="75" t="s">
        <v>37</v>
      </c>
      <c r="C526" s="73" t="s">
        <v>36</v>
      </c>
      <c r="D526" s="76">
        <v>201</v>
      </c>
      <c r="E526" s="76">
        <v>201</v>
      </c>
      <c r="F526" s="77">
        <f t="shared" si="8"/>
        <v>100.00000000000001</v>
      </c>
    </row>
    <row r="527" spans="1:6" ht="24" customHeight="1" x14ac:dyDescent="0.3">
      <c r="A527" s="86"/>
      <c r="B527" s="87"/>
      <c r="C527" s="85" t="s">
        <v>1088</v>
      </c>
      <c r="D527" s="88">
        <f>D12+D42+D127+D151+D205+D210+D251+D299+D309+D342+D354+D369+D416+D448+D500</f>
        <v>837451.07000000007</v>
      </c>
      <c r="E527" s="88">
        <f>E12+E42+E127+E151+E205+E210+E251+E299+E309+E342+E354+E369+E416+E448+E500</f>
        <v>777798.77999999991</v>
      </c>
      <c r="F527" s="89">
        <f t="shared" si="8"/>
        <v>92.876922349624536</v>
      </c>
    </row>
    <row r="528" spans="1:6" ht="14.4" customHeight="1" x14ac:dyDescent="0.3">
      <c r="B528" s="90"/>
      <c r="D528" s="91"/>
      <c r="E528" s="92"/>
      <c r="F528" s="93"/>
    </row>
  </sheetData>
  <mergeCells count="7">
    <mergeCell ref="F9:F10"/>
    <mergeCell ref="C9:C10"/>
    <mergeCell ref="D9:D10"/>
    <mergeCell ref="E9:E10"/>
    <mergeCell ref="A7:F7"/>
    <mergeCell ref="A9:A10"/>
    <mergeCell ref="B9:B10"/>
  </mergeCells>
  <pageMargins left="0.39370078740157483" right="0.39370078740157483" top="0.59055118110236227" bottom="0.39370078740157483" header="0" footer="0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SheetLayoutView="100" workbookViewId="0">
      <selection activeCell="C4" sqref="C4:F4"/>
    </sheetView>
  </sheetViews>
  <sheetFormatPr defaultRowHeight="13.2" x14ac:dyDescent="0.25"/>
  <cols>
    <col min="1" max="1" width="10.33203125" style="95" customWidth="1"/>
    <col min="2" max="2" width="30.109375" style="95" customWidth="1"/>
    <col min="3" max="3" width="45.6640625" style="95" customWidth="1"/>
    <col min="4" max="4" width="16.5546875" style="95" customWidth="1"/>
    <col min="5" max="5" width="16" style="95" customWidth="1"/>
    <col min="6" max="6" width="13.6640625" style="95" customWidth="1"/>
    <col min="7" max="256" width="9.109375" style="95"/>
    <col min="257" max="257" width="10.33203125" style="95" customWidth="1"/>
    <col min="258" max="258" width="30.109375" style="95" customWidth="1"/>
    <col min="259" max="259" width="45.6640625" style="95" customWidth="1"/>
    <col min="260" max="260" width="16.5546875" style="95" customWidth="1"/>
    <col min="261" max="261" width="16" style="95" customWidth="1"/>
    <col min="262" max="262" width="13.6640625" style="95" customWidth="1"/>
    <col min="263" max="512" width="9.109375" style="95"/>
    <col min="513" max="513" width="10.33203125" style="95" customWidth="1"/>
    <col min="514" max="514" width="30.109375" style="95" customWidth="1"/>
    <col min="515" max="515" width="45.6640625" style="95" customWidth="1"/>
    <col min="516" max="516" width="16.5546875" style="95" customWidth="1"/>
    <col min="517" max="517" width="16" style="95" customWidth="1"/>
    <col min="518" max="518" width="13.6640625" style="95" customWidth="1"/>
    <col min="519" max="768" width="9.109375" style="95"/>
    <col min="769" max="769" width="10.33203125" style="95" customWidth="1"/>
    <col min="770" max="770" width="30.109375" style="95" customWidth="1"/>
    <col min="771" max="771" width="45.6640625" style="95" customWidth="1"/>
    <col min="772" max="772" width="16.5546875" style="95" customWidth="1"/>
    <col min="773" max="773" width="16" style="95" customWidth="1"/>
    <col min="774" max="774" width="13.6640625" style="95" customWidth="1"/>
    <col min="775" max="1024" width="9.109375" style="95"/>
    <col min="1025" max="1025" width="10.33203125" style="95" customWidth="1"/>
    <col min="1026" max="1026" width="30.109375" style="95" customWidth="1"/>
    <col min="1027" max="1027" width="45.6640625" style="95" customWidth="1"/>
    <col min="1028" max="1028" width="16.5546875" style="95" customWidth="1"/>
    <col min="1029" max="1029" width="16" style="95" customWidth="1"/>
    <col min="1030" max="1030" width="13.6640625" style="95" customWidth="1"/>
    <col min="1031" max="1280" width="9.109375" style="95"/>
    <col min="1281" max="1281" width="10.33203125" style="95" customWidth="1"/>
    <col min="1282" max="1282" width="30.109375" style="95" customWidth="1"/>
    <col min="1283" max="1283" width="45.6640625" style="95" customWidth="1"/>
    <col min="1284" max="1284" width="16.5546875" style="95" customWidth="1"/>
    <col min="1285" max="1285" width="16" style="95" customWidth="1"/>
    <col min="1286" max="1286" width="13.6640625" style="95" customWidth="1"/>
    <col min="1287" max="1536" width="9.109375" style="95"/>
    <col min="1537" max="1537" width="10.33203125" style="95" customWidth="1"/>
    <col min="1538" max="1538" width="30.109375" style="95" customWidth="1"/>
    <col min="1539" max="1539" width="45.6640625" style="95" customWidth="1"/>
    <col min="1540" max="1540" width="16.5546875" style="95" customWidth="1"/>
    <col min="1541" max="1541" width="16" style="95" customWidth="1"/>
    <col min="1542" max="1542" width="13.6640625" style="95" customWidth="1"/>
    <col min="1543" max="1792" width="9.109375" style="95"/>
    <col min="1793" max="1793" width="10.33203125" style="95" customWidth="1"/>
    <col min="1794" max="1794" width="30.109375" style="95" customWidth="1"/>
    <col min="1795" max="1795" width="45.6640625" style="95" customWidth="1"/>
    <col min="1796" max="1796" width="16.5546875" style="95" customWidth="1"/>
    <col min="1797" max="1797" width="16" style="95" customWidth="1"/>
    <col min="1798" max="1798" width="13.6640625" style="95" customWidth="1"/>
    <col min="1799" max="2048" width="9.109375" style="95"/>
    <col min="2049" max="2049" width="10.33203125" style="95" customWidth="1"/>
    <col min="2050" max="2050" width="30.109375" style="95" customWidth="1"/>
    <col min="2051" max="2051" width="45.6640625" style="95" customWidth="1"/>
    <col min="2052" max="2052" width="16.5546875" style="95" customWidth="1"/>
    <col min="2053" max="2053" width="16" style="95" customWidth="1"/>
    <col min="2054" max="2054" width="13.6640625" style="95" customWidth="1"/>
    <col min="2055" max="2304" width="9.109375" style="95"/>
    <col min="2305" max="2305" width="10.33203125" style="95" customWidth="1"/>
    <col min="2306" max="2306" width="30.109375" style="95" customWidth="1"/>
    <col min="2307" max="2307" width="45.6640625" style="95" customWidth="1"/>
    <col min="2308" max="2308" width="16.5546875" style="95" customWidth="1"/>
    <col min="2309" max="2309" width="16" style="95" customWidth="1"/>
    <col min="2310" max="2310" width="13.6640625" style="95" customWidth="1"/>
    <col min="2311" max="2560" width="9.109375" style="95"/>
    <col min="2561" max="2561" width="10.33203125" style="95" customWidth="1"/>
    <col min="2562" max="2562" width="30.109375" style="95" customWidth="1"/>
    <col min="2563" max="2563" width="45.6640625" style="95" customWidth="1"/>
    <col min="2564" max="2564" width="16.5546875" style="95" customWidth="1"/>
    <col min="2565" max="2565" width="16" style="95" customWidth="1"/>
    <col min="2566" max="2566" width="13.6640625" style="95" customWidth="1"/>
    <col min="2567" max="2816" width="9.109375" style="95"/>
    <col min="2817" max="2817" width="10.33203125" style="95" customWidth="1"/>
    <col min="2818" max="2818" width="30.109375" style="95" customWidth="1"/>
    <col min="2819" max="2819" width="45.6640625" style="95" customWidth="1"/>
    <col min="2820" max="2820" width="16.5546875" style="95" customWidth="1"/>
    <col min="2821" max="2821" width="16" style="95" customWidth="1"/>
    <col min="2822" max="2822" width="13.6640625" style="95" customWidth="1"/>
    <col min="2823" max="3072" width="9.109375" style="95"/>
    <col min="3073" max="3073" width="10.33203125" style="95" customWidth="1"/>
    <col min="3074" max="3074" width="30.109375" style="95" customWidth="1"/>
    <col min="3075" max="3075" width="45.6640625" style="95" customWidth="1"/>
    <col min="3076" max="3076" width="16.5546875" style="95" customWidth="1"/>
    <col min="3077" max="3077" width="16" style="95" customWidth="1"/>
    <col min="3078" max="3078" width="13.6640625" style="95" customWidth="1"/>
    <col min="3079" max="3328" width="9.109375" style="95"/>
    <col min="3329" max="3329" width="10.33203125" style="95" customWidth="1"/>
    <col min="3330" max="3330" width="30.109375" style="95" customWidth="1"/>
    <col min="3331" max="3331" width="45.6640625" style="95" customWidth="1"/>
    <col min="3332" max="3332" width="16.5546875" style="95" customWidth="1"/>
    <col min="3333" max="3333" width="16" style="95" customWidth="1"/>
    <col min="3334" max="3334" width="13.6640625" style="95" customWidth="1"/>
    <col min="3335" max="3584" width="9.109375" style="95"/>
    <col min="3585" max="3585" width="10.33203125" style="95" customWidth="1"/>
    <col min="3586" max="3586" width="30.109375" style="95" customWidth="1"/>
    <col min="3587" max="3587" width="45.6640625" style="95" customWidth="1"/>
    <col min="3588" max="3588" width="16.5546875" style="95" customWidth="1"/>
    <col min="3589" max="3589" width="16" style="95" customWidth="1"/>
    <col min="3590" max="3590" width="13.6640625" style="95" customWidth="1"/>
    <col min="3591" max="3840" width="9.109375" style="95"/>
    <col min="3841" max="3841" width="10.33203125" style="95" customWidth="1"/>
    <col min="3842" max="3842" width="30.109375" style="95" customWidth="1"/>
    <col min="3843" max="3843" width="45.6640625" style="95" customWidth="1"/>
    <col min="3844" max="3844" width="16.5546875" style="95" customWidth="1"/>
    <col min="3845" max="3845" width="16" style="95" customWidth="1"/>
    <col min="3846" max="3846" width="13.6640625" style="95" customWidth="1"/>
    <col min="3847" max="4096" width="9.109375" style="95"/>
    <col min="4097" max="4097" width="10.33203125" style="95" customWidth="1"/>
    <col min="4098" max="4098" width="30.109375" style="95" customWidth="1"/>
    <col min="4099" max="4099" width="45.6640625" style="95" customWidth="1"/>
    <col min="4100" max="4100" width="16.5546875" style="95" customWidth="1"/>
    <col min="4101" max="4101" width="16" style="95" customWidth="1"/>
    <col min="4102" max="4102" width="13.6640625" style="95" customWidth="1"/>
    <col min="4103" max="4352" width="9.109375" style="95"/>
    <col min="4353" max="4353" width="10.33203125" style="95" customWidth="1"/>
    <col min="4354" max="4354" width="30.109375" style="95" customWidth="1"/>
    <col min="4355" max="4355" width="45.6640625" style="95" customWidth="1"/>
    <col min="4356" max="4356" width="16.5546875" style="95" customWidth="1"/>
    <col min="4357" max="4357" width="16" style="95" customWidth="1"/>
    <col min="4358" max="4358" width="13.6640625" style="95" customWidth="1"/>
    <col min="4359" max="4608" width="9.109375" style="95"/>
    <col min="4609" max="4609" width="10.33203125" style="95" customWidth="1"/>
    <col min="4610" max="4610" width="30.109375" style="95" customWidth="1"/>
    <col min="4611" max="4611" width="45.6640625" style="95" customWidth="1"/>
    <col min="4612" max="4612" width="16.5546875" style="95" customWidth="1"/>
    <col min="4613" max="4613" width="16" style="95" customWidth="1"/>
    <col min="4614" max="4614" width="13.6640625" style="95" customWidth="1"/>
    <col min="4615" max="4864" width="9.109375" style="95"/>
    <col min="4865" max="4865" width="10.33203125" style="95" customWidth="1"/>
    <col min="4866" max="4866" width="30.109375" style="95" customWidth="1"/>
    <col min="4867" max="4867" width="45.6640625" style="95" customWidth="1"/>
    <col min="4868" max="4868" width="16.5546875" style="95" customWidth="1"/>
    <col min="4869" max="4869" width="16" style="95" customWidth="1"/>
    <col min="4870" max="4870" width="13.6640625" style="95" customWidth="1"/>
    <col min="4871" max="5120" width="9.109375" style="95"/>
    <col min="5121" max="5121" width="10.33203125" style="95" customWidth="1"/>
    <col min="5122" max="5122" width="30.109375" style="95" customWidth="1"/>
    <col min="5123" max="5123" width="45.6640625" style="95" customWidth="1"/>
    <col min="5124" max="5124" width="16.5546875" style="95" customWidth="1"/>
    <col min="5125" max="5125" width="16" style="95" customWidth="1"/>
    <col min="5126" max="5126" width="13.6640625" style="95" customWidth="1"/>
    <col min="5127" max="5376" width="9.109375" style="95"/>
    <col min="5377" max="5377" width="10.33203125" style="95" customWidth="1"/>
    <col min="5378" max="5378" width="30.109375" style="95" customWidth="1"/>
    <col min="5379" max="5379" width="45.6640625" style="95" customWidth="1"/>
    <col min="5380" max="5380" width="16.5546875" style="95" customWidth="1"/>
    <col min="5381" max="5381" width="16" style="95" customWidth="1"/>
    <col min="5382" max="5382" width="13.6640625" style="95" customWidth="1"/>
    <col min="5383" max="5632" width="9.109375" style="95"/>
    <col min="5633" max="5633" width="10.33203125" style="95" customWidth="1"/>
    <col min="5634" max="5634" width="30.109375" style="95" customWidth="1"/>
    <col min="5635" max="5635" width="45.6640625" style="95" customWidth="1"/>
    <col min="5636" max="5636" width="16.5546875" style="95" customWidth="1"/>
    <col min="5637" max="5637" width="16" style="95" customWidth="1"/>
    <col min="5638" max="5638" width="13.6640625" style="95" customWidth="1"/>
    <col min="5639" max="5888" width="9.109375" style="95"/>
    <col min="5889" max="5889" width="10.33203125" style="95" customWidth="1"/>
    <col min="5890" max="5890" width="30.109375" style="95" customWidth="1"/>
    <col min="5891" max="5891" width="45.6640625" style="95" customWidth="1"/>
    <col min="5892" max="5892" width="16.5546875" style="95" customWidth="1"/>
    <col min="5893" max="5893" width="16" style="95" customWidth="1"/>
    <col min="5894" max="5894" width="13.6640625" style="95" customWidth="1"/>
    <col min="5895" max="6144" width="9.109375" style="95"/>
    <col min="6145" max="6145" width="10.33203125" style="95" customWidth="1"/>
    <col min="6146" max="6146" width="30.109375" style="95" customWidth="1"/>
    <col min="6147" max="6147" width="45.6640625" style="95" customWidth="1"/>
    <col min="6148" max="6148" width="16.5546875" style="95" customWidth="1"/>
    <col min="6149" max="6149" width="16" style="95" customWidth="1"/>
    <col min="6150" max="6150" width="13.6640625" style="95" customWidth="1"/>
    <col min="6151" max="6400" width="9.109375" style="95"/>
    <col min="6401" max="6401" width="10.33203125" style="95" customWidth="1"/>
    <col min="6402" max="6402" width="30.109375" style="95" customWidth="1"/>
    <col min="6403" max="6403" width="45.6640625" style="95" customWidth="1"/>
    <col min="6404" max="6404" width="16.5546875" style="95" customWidth="1"/>
    <col min="6405" max="6405" width="16" style="95" customWidth="1"/>
    <col min="6406" max="6406" width="13.6640625" style="95" customWidth="1"/>
    <col min="6407" max="6656" width="9.109375" style="95"/>
    <col min="6657" max="6657" width="10.33203125" style="95" customWidth="1"/>
    <col min="6658" max="6658" width="30.109375" style="95" customWidth="1"/>
    <col min="6659" max="6659" width="45.6640625" style="95" customWidth="1"/>
    <col min="6660" max="6660" width="16.5546875" style="95" customWidth="1"/>
    <col min="6661" max="6661" width="16" style="95" customWidth="1"/>
    <col min="6662" max="6662" width="13.6640625" style="95" customWidth="1"/>
    <col min="6663" max="6912" width="9.109375" style="95"/>
    <col min="6913" max="6913" width="10.33203125" style="95" customWidth="1"/>
    <col min="6914" max="6914" width="30.109375" style="95" customWidth="1"/>
    <col min="6915" max="6915" width="45.6640625" style="95" customWidth="1"/>
    <col min="6916" max="6916" width="16.5546875" style="95" customWidth="1"/>
    <col min="6917" max="6917" width="16" style="95" customWidth="1"/>
    <col min="6918" max="6918" width="13.6640625" style="95" customWidth="1"/>
    <col min="6919" max="7168" width="9.109375" style="95"/>
    <col min="7169" max="7169" width="10.33203125" style="95" customWidth="1"/>
    <col min="7170" max="7170" width="30.109375" style="95" customWidth="1"/>
    <col min="7171" max="7171" width="45.6640625" style="95" customWidth="1"/>
    <col min="7172" max="7172" width="16.5546875" style="95" customWidth="1"/>
    <col min="7173" max="7173" width="16" style="95" customWidth="1"/>
    <col min="7174" max="7174" width="13.6640625" style="95" customWidth="1"/>
    <col min="7175" max="7424" width="9.109375" style="95"/>
    <col min="7425" max="7425" width="10.33203125" style="95" customWidth="1"/>
    <col min="7426" max="7426" width="30.109375" style="95" customWidth="1"/>
    <col min="7427" max="7427" width="45.6640625" style="95" customWidth="1"/>
    <col min="7428" max="7428" width="16.5546875" style="95" customWidth="1"/>
    <col min="7429" max="7429" width="16" style="95" customWidth="1"/>
    <col min="7430" max="7430" width="13.6640625" style="95" customWidth="1"/>
    <col min="7431" max="7680" width="9.109375" style="95"/>
    <col min="7681" max="7681" width="10.33203125" style="95" customWidth="1"/>
    <col min="7682" max="7682" width="30.109375" style="95" customWidth="1"/>
    <col min="7683" max="7683" width="45.6640625" style="95" customWidth="1"/>
    <col min="7684" max="7684" width="16.5546875" style="95" customWidth="1"/>
    <col min="7685" max="7685" width="16" style="95" customWidth="1"/>
    <col min="7686" max="7686" width="13.6640625" style="95" customWidth="1"/>
    <col min="7687" max="7936" width="9.109375" style="95"/>
    <col min="7937" max="7937" width="10.33203125" style="95" customWidth="1"/>
    <col min="7938" max="7938" width="30.109375" style="95" customWidth="1"/>
    <col min="7939" max="7939" width="45.6640625" style="95" customWidth="1"/>
    <col min="7940" max="7940" width="16.5546875" style="95" customWidth="1"/>
    <col min="7941" max="7941" width="16" style="95" customWidth="1"/>
    <col min="7942" max="7942" width="13.6640625" style="95" customWidth="1"/>
    <col min="7943" max="8192" width="9.109375" style="95"/>
    <col min="8193" max="8193" width="10.33203125" style="95" customWidth="1"/>
    <col min="8194" max="8194" width="30.109375" style="95" customWidth="1"/>
    <col min="8195" max="8195" width="45.6640625" style="95" customWidth="1"/>
    <col min="8196" max="8196" width="16.5546875" style="95" customWidth="1"/>
    <col min="8197" max="8197" width="16" style="95" customWidth="1"/>
    <col min="8198" max="8198" width="13.6640625" style="95" customWidth="1"/>
    <col min="8199" max="8448" width="9.109375" style="95"/>
    <col min="8449" max="8449" width="10.33203125" style="95" customWidth="1"/>
    <col min="8450" max="8450" width="30.109375" style="95" customWidth="1"/>
    <col min="8451" max="8451" width="45.6640625" style="95" customWidth="1"/>
    <col min="8452" max="8452" width="16.5546875" style="95" customWidth="1"/>
    <col min="8453" max="8453" width="16" style="95" customWidth="1"/>
    <col min="8454" max="8454" width="13.6640625" style="95" customWidth="1"/>
    <col min="8455" max="8704" width="9.109375" style="95"/>
    <col min="8705" max="8705" width="10.33203125" style="95" customWidth="1"/>
    <col min="8706" max="8706" width="30.109375" style="95" customWidth="1"/>
    <col min="8707" max="8707" width="45.6640625" style="95" customWidth="1"/>
    <col min="8708" max="8708" width="16.5546875" style="95" customWidth="1"/>
    <col min="8709" max="8709" width="16" style="95" customWidth="1"/>
    <col min="8710" max="8710" width="13.6640625" style="95" customWidth="1"/>
    <col min="8711" max="8960" width="9.109375" style="95"/>
    <col min="8961" max="8961" width="10.33203125" style="95" customWidth="1"/>
    <col min="8962" max="8962" width="30.109375" style="95" customWidth="1"/>
    <col min="8963" max="8963" width="45.6640625" style="95" customWidth="1"/>
    <col min="8964" max="8964" width="16.5546875" style="95" customWidth="1"/>
    <col min="8965" max="8965" width="16" style="95" customWidth="1"/>
    <col min="8966" max="8966" width="13.6640625" style="95" customWidth="1"/>
    <col min="8967" max="9216" width="9.109375" style="95"/>
    <col min="9217" max="9217" width="10.33203125" style="95" customWidth="1"/>
    <col min="9218" max="9218" width="30.109375" style="95" customWidth="1"/>
    <col min="9219" max="9219" width="45.6640625" style="95" customWidth="1"/>
    <col min="9220" max="9220" width="16.5546875" style="95" customWidth="1"/>
    <col min="9221" max="9221" width="16" style="95" customWidth="1"/>
    <col min="9222" max="9222" width="13.6640625" style="95" customWidth="1"/>
    <col min="9223" max="9472" width="9.109375" style="95"/>
    <col min="9473" max="9473" width="10.33203125" style="95" customWidth="1"/>
    <col min="9474" max="9474" width="30.109375" style="95" customWidth="1"/>
    <col min="9475" max="9475" width="45.6640625" style="95" customWidth="1"/>
    <col min="9476" max="9476" width="16.5546875" style="95" customWidth="1"/>
    <col min="9477" max="9477" width="16" style="95" customWidth="1"/>
    <col min="9478" max="9478" width="13.6640625" style="95" customWidth="1"/>
    <col min="9479" max="9728" width="9.109375" style="95"/>
    <col min="9729" max="9729" width="10.33203125" style="95" customWidth="1"/>
    <col min="9730" max="9730" width="30.109375" style="95" customWidth="1"/>
    <col min="9731" max="9731" width="45.6640625" style="95" customWidth="1"/>
    <col min="9732" max="9732" width="16.5546875" style="95" customWidth="1"/>
    <col min="9733" max="9733" width="16" style="95" customWidth="1"/>
    <col min="9734" max="9734" width="13.6640625" style="95" customWidth="1"/>
    <col min="9735" max="9984" width="9.109375" style="95"/>
    <col min="9985" max="9985" width="10.33203125" style="95" customWidth="1"/>
    <col min="9986" max="9986" width="30.109375" style="95" customWidth="1"/>
    <col min="9987" max="9987" width="45.6640625" style="95" customWidth="1"/>
    <col min="9988" max="9988" width="16.5546875" style="95" customWidth="1"/>
    <col min="9989" max="9989" width="16" style="95" customWidth="1"/>
    <col min="9990" max="9990" width="13.6640625" style="95" customWidth="1"/>
    <col min="9991" max="10240" width="9.109375" style="95"/>
    <col min="10241" max="10241" width="10.33203125" style="95" customWidth="1"/>
    <col min="10242" max="10242" width="30.109375" style="95" customWidth="1"/>
    <col min="10243" max="10243" width="45.6640625" style="95" customWidth="1"/>
    <col min="10244" max="10244" width="16.5546875" style="95" customWidth="1"/>
    <col min="10245" max="10245" width="16" style="95" customWidth="1"/>
    <col min="10246" max="10246" width="13.6640625" style="95" customWidth="1"/>
    <col min="10247" max="10496" width="9.109375" style="95"/>
    <col min="10497" max="10497" width="10.33203125" style="95" customWidth="1"/>
    <col min="10498" max="10498" width="30.109375" style="95" customWidth="1"/>
    <col min="10499" max="10499" width="45.6640625" style="95" customWidth="1"/>
    <col min="10500" max="10500" width="16.5546875" style="95" customWidth="1"/>
    <col min="10501" max="10501" width="16" style="95" customWidth="1"/>
    <col min="10502" max="10502" width="13.6640625" style="95" customWidth="1"/>
    <col min="10503" max="10752" width="9.109375" style="95"/>
    <col min="10753" max="10753" width="10.33203125" style="95" customWidth="1"/>
    <col min="10754" max="10754" width="30.109375" style="95" customWidth="1"/>
    <col min="10755" max="10755" width="45.6640625" style="95" customWidth="1"/>
    <col min="10756" max="10756" width="16.5546875" style="95" customWidth="1"/>
    <col min="10757" max="10757" width="16" style="95" customWidth="1"/>
    <col min="10758" max="10758" width="13.6640625" style="95" customWidth="1"/>
    <col min="10759" max="11008" width="9.109375" style="95"/>
    <col min="11009" max="11009" width="10.33203125" style="95" customWidth="1"/>
    <col min="11010" max="11010" width="30.109375" style="95" customWidth="1"/>
    <col min="11011" max="11011" width="45.6640625" style="95" customWidth="1"/>
    <col min="11012" max="11012" width="16.5546875" style="95" customWidth="1"/>
    <col min="11013" max="11013" width="16" style="95" customWidth="1"/>
    <col min="11014" max="11014" width="13.6640625" style="95" customWidth="1"/>
    <col min="11015" max="11264" width="9.109375" style="95"/>
    <col min="11265" max="11265" width="10.33203125" style="95" customWidth="1"/>
    <col min="11266" max="11266" width="30.109375" style="95" customWidth="1"/>
    <col min="11267" max="11267" width="45.6640625" style="95" customWidth="1"/>
    <col min="11268" max="11268" width="16.5546875" style="95" customWidth="1"/>
    <col min="11269" max="11269" width="16" style="95" customWidth="1"/>
    <col min="11270" max="11270" width="13.6640625" style="95" customWidth="1"/>
    <col min="11271" max="11520" width="9.109375" style="95"/>
    <col min="11521" max="11521" width="10.33203125" style="95" customWidth="1"/>
    <col min="11522" max="11522" width="30.109375" style="95" customWidth="1"/>
    <col min="11523" max="11523" width="45.6640625" style="95" customWidth="1"/>
    <col min="11524" max="11524" width="16.5546875" style="95" customWidth="1"/>
    <col min="11525" max="11525" width="16" style="95" customWidth="1"/>
    <col min="11526" max="11526" width="13.6640625" style="95" customWidth="1"/>
    <col min="11527" max="11776" width="9.109375" style="95"/>
    <col min="11777" max="11777" width="10.33203125" style="95" customWidth="1"/>
    <col min="11778" max="11778" width="30.109375" style="95" customWidth="1"/>
    <col min="11779" max="11779" width="45.6640625" style="95" customWidth="1"/>
    <col min="11780" max="11780" width="16.5546875" style="95" customWidth="1"/>
    <col min="11781" max="11781" width="16" style="95" customWidth="1"/>
    <col min="11782" max="11782" width="13.6640625" style="95" customWidth="1"/>
    <col min="11783" max="12032" width="9.109375" style="95"/>
    <col min="12033" max="12033" width="10.33203125" style="95" customWidth="1"/>
    <col min="12034" max="12034" width="30.109375" style="95" customWidth="1"/>
    <col min="12035" max="12035" width="45.6640625" style="95" customWidth="1"/>
    <col min="12036" max="12036" width="16.5546875" style="95" customWidth="1"/>
    <col min="12037" max="12037" width="16" style="95" customWidth="1"/>
    <col min="12038" max="12038" width="13.6640625" style="95" customWidth="1"/>
    <col min="12039" max="12288" width="9.109375" style="95"/>
    <col min="12289" max="12289" width="10.33203125" style="95" customWidth="1"/>
    <col min="12290" max="12290" width="30.109375" style="95" customWidth="1"/>
    <col min="12291" max="12291" width="45.6640625" style="95" customWidth="1"/>
    <col min="12292" max="12292" width="16.5546875" style="95" customWidth="1"/>
    <col min="12293" max="12293" width="16" style="95" customWidth="1"/>
    <col min="12294" max="12294" width="13.6640625" style="95" customWidth="1"/>
    <col min="12295" max="12544" width="9.109375" style="95"/>
    <col min="12545" max="12545" width="10.33203125" style="95" customWidth="1"/>
    <col min="12546" max="12546" width="30.109375" style="95" customWidth="1"/>
    <col min="12547" max="12547" width="45.6640625" style="95" customWidth="1"/>
    <col min="12548" max="12548" width="16.5546875" style="95" customWidth="1"/>
    <col min="12549" max="12549" width="16" style="95" customWidth="1"/>
    <col min="12550" max="12550" width="13.6640625" style="95" customWidth="1"/>
    <col min="12551" max="12800" width="9.109375" style="95"/>
    <col min="12801" max="12801" width="10.33203125" style="95" customWidth="1"/>
    <col min="12802" max="12802" width="30.109375" style="95" customWidth="1"/>
    <col min="12803" max="12803" width="45.6640625" style="95" customWidth="1"/>
    <col min="12804" max="12804" width="16.5546875" style="95" customWidth="1"/>
    <col min="12805" max="12805" width="16" style="95" customWidth="1"/>
    <col min="12806" max="12806" width="13.6640625" style="95" customWidth="1"/>
    <col min="12807" max="13056" width="9.109375" style="95"/>
    <col min="13057" max="13057" width="10.33203125" style="95" customWidth="1"/>
    <col min="13058" max="13058" width="30.109375" style="95" customWidth="1"/>
    <col min="13059" max="13059" width="45.6640625" style="95" customWidth="1"/>
    <col min="13060" max="13060" width="16.5546875" style="95" customWidth="1"/>
    <col min="13061" max="13061" width="16" style="95" customWidth="1"/>
    <col min="13062" max="13062" width="13.6640625" style="95" customWidth="1"/>
    <col min="13063" max="13312" width="9.109375" style="95"/>
    <col min="13313" max="13313" width="10.33203125" style="95" customWidth="1"/>
    <col min="13314" max="13314" width="30.109375" style="95" customWidth="1"/>
    <col min="13315" max="13315" width="45.6640625" style="95" customWidth="1"/>
    <col min="13316" max="13316" width="16.5546875" style="95" customWidth="1"/>
    <col min="13317" max="13317" width="16" style="95" customWidth="1"/>
    <col min="13318" max="13318" width="13.6640625" style="95" customWidth="1"/>
    <col min="13319" max="13568" width="9.109375" style="95"/>
    <col min="13569" max="13569" width="10.33203125" style="95" customWidth="1"/>
    <col min="13570" max="13570" width="30.109375" style="95" customWidth="1"/>
    <col min="13571" max="13571" width="45.6640625" style="95" customWidth="1"/>
    <col min="13572" max="13572" width="16.5546875" style="95" customWidth="1"/>
    <col min="13573" max="13573" width="16" style="95" customWidth="1"/>
    <col min="13574" max="13574" width="13.6640625" style="95" customWidth="1"/>
    <col min="13575" max="13824" width="9.109375" style="95"/>
    <col min="13825" max="13825" width="10.33203125" style="95" customWidth="1"/>
    <col min="13826" max="13826" width="30.109375" style="95" customWidth="1"/>
    <col min="13827" max="13827" width="45.6640625" style="95" customWidth="1"/>
    <col min="13828" max="13828" width="16.5546875" style="95" customWidth="1"/>
    <col min="13829" max="13829" width="16" style="95" customWidth="1"/>
    <col min="13830" max="13830" width="13.6640625" style="95" customWidth="1"/>
    <col min="13831" max="14080" width="9.109375" style="95"/>
    <col min="14081" max="14081" width="10.33203125" style="95" customWidth="1"/>
    <col min="14082" max="14082" width="30.109375" style="95" customWidth="1"/>
    <col min="14083" max="14083" width="45.6640625" style="95" customWidth="1"/>
    <col min="14084" max="14084" width="16.5546875" style="95" customWidth="1"/>
    <col min="14085" max="14085" width="16" style="95" customWidth="1"/>
    <col min="14086" max="14086" width="13.6640625" style="95" customWidth="1"/>
    <col min="14087" max="14336" width="9.109375" style="95"/>
    <col min="14337" max="14337" width="10.33203125" style="95" customWidth="1"/>
    <col min="14338" max="14338" width="30.109375" style="95" customWidth="1"/>
    <col min="14339" max="14339" width="45.6640625" style="95" customWidth="1"/>
    <col min="14340" max="14340" width="16.5546875" style="95" customWidth="1"/>
    <col min="14341" max="14341" width="16" style="95" customWidth="1"/>
    <col min="14342" max="14342" width="13.6640625" style="95" customWidth="1"/>
    <col min="14343" max="14592" width="9.109375" style="95"/>
    <col min="14593" max="14593" width="10.33203125" style="95" customWidth="1"/>
    <col min="14594" max="14594" width="30.109375" style="95" customWidth="1"/>
    <col min="14595" max="14595" width="45.6640625" style="95" customWidth="1"/>
    <col min="14596" max="14596" width="16.5546875" style="95" customWidth="1"/>
    <col min="14597" max="14597" width="16" style="95" customWidth="1"/>
    <col min="14598" max="14598" width="13.6640625" style="95" customWidth="1"/>
    <col min="14599" max="14848" width="9.109375" style="95"/>
    <col min="14849" max="14849" width="10.33203125" style="95" customWidth="1"/>
    <col min="14850" max="14850" width="30.109375" style="95" customWidth="1"/>
    <col min="14851" max="14851" width="45.6640625" style="95" customWidth="1"/>
    <col min="14852" max="14852" width="16.5546875" style="95" customWidth="1"/>
    <col min="14853" max="14853" width="16" style="95" customWidth="1"/>
    <col min="14854" max="14854" width="13.6640625" style="95" customWidth="1"/>
    <col min="14855" max="15104" width="9.109375" style="95"/>
    <col min="15105" max="15105" width="10.33203125" style="95" customWidth="1"/>
    <col min="15106" max="15106" width="30.109375" style="95" customWidth="1"/>
    <col min="15107" max="15107" width="45.6640625" style="95" customWidth="1"/>
    <col min="15108" max="15108" width="16.5546875" style="95" customWidth="1"/>
    <col min="15109" max="15109" width="16" style="95" customWidth="1"/>
    <col min="15110" max="15110" width="13.6640625" style="95" customWidth="1"/>
    <col min="15111" max="15360" width="9.109375" style="95"/>
    <col min="15361" max="15361" width="10.33203125" style="95" customWidth="1"/>
    <col min="15362" max="15362" width="30.109375" style="95" customWidth="1"/>
    <col min="15363" max="15363" width="45.6640625" style="95" customWidth="1"/>
    <col min="15364" max="15364" width="16.5546875" style="95" customWidth="1"/>
    <col min="15365" max="15365" width="16" style="95" customWidth="1"/>
    <col min="15366" max="15366" width="13.6640625" style="95" customWidth="1"/>
    <col min="15367" max="15616" width="9.109375" style="95"/>
    <col min="15617" max="15617" width="10.33203125" style="95" customWidth="1"/>
    <col min="15618" max="15618" width="30.109375" style="95" customWidth="1"/>
    <col min="15619" max="15619" width="45.6640625" style="95" customWidth="1"/>
    <col min="15620" max="15620" width="16.5546875" style="95" customWidth="1"/>
    <col min="15621" max="15621" width="16" style="95" customWidth="1"/>
    <col min="15622" max="15622" width="13.6640625" style="95" customWidth="1"/>
    <col min="15623" max="15872" width="9.109375" style="95"/>
    <col min="15873" max="15873" width="10.33203125" style="95" customWidth="1"/>
    <col min="15874" max="15874" width="30.109375" style="95" customWidth="1"/>
    <col min="15875" max="15875" width="45.6640625" style="95" customWidth="1"/>
    <col min="15876" max="15876" width="16.5546875" style="95" customWidth="1"/>
    <col min="15877" max="15877" width="16" style="95" customWidth="1"/>
    <col min="15878" max="15878" width="13.6640625" style="95" customWidth="1"/>
    <col min="15879" max="16128" width="9.109375" style="95"/>
    <col min="16129" max="16129" width="10.33203125" style="95" customWidth="1"/>
    <col min="16130" max="16130" width="30.109375" style="95" customWidth="1"/>
    <col min="16131" max="16131" width="45.6640625" style="95" customWidth="1"/>
    <col min="16132" max="16132" width="16.5546875" style="95" customWidth="1"/>
    <col min="16133" max="16133" width="16" style="95" customWidth="1"/>
    <col min="16134" max="16134" width="13.6640625" style="95" customWidth="1"/>
    <col min="16135" max="16384" width="9.109375" style="95"/>
  </cols>
  <sheetData>
    <row r="1" spans="1:8" ht="14.4" x14ac:dyDescent="0.3">
      <c r="C1" s="287" t="s">
        <v>1090</v>
      </c>
      <c r="D1" s="288"/>
      <c r="E1" s="288"/>
      <c r="F1" s="288"/>
    </row>
    <row r="2" spans="1:8" ht="14.4" x14ac:dyDescent="0.3">
      <c r="C2" s="287" t="s">
        <v>1091</v>
      </c>
      <c r="D2" s="288"/>
      <c r="E2" s="288"/>
      <c r="F2" s="288"/>
    </row>
    <row r="3" spans="1:8" ht="14.4" x14ac:dyDescent="0.3">
      <c r="C3" s="287" t="s">
        <v>1092</v>
      </c>
      <c r="D3" s="288"/>
      <c r="E3" s="288"/>
      <c r="F3" s="288"/>
    </row>
    <row r="4" spans="1:8" ht="14.4" x14ac:dyDescent="0.3">
      <c r="C4" s="287" t="s">
        <v>1214</v>
      </c>
      <c r="D4" s="288"/>
      <c r="E4" s="288"/>
      <c r="F4" s="288"/>
    </row>
    <row r="5" spans="1:8" x14ac:dyDescent="0.25">
      <c r="D5" s="96"/>
      <c r="E5" s="97"/>
    </row>
    <row r="6" spans="1:8" x14ac:dyDescent="0.25">
      <c r="D6" s="96"/>
      <c r="E6" s="97"/>
    </row>
    <row r="7" spans="1:8" ht="36" customHeight="1" x14ac:dyDescent="0.3">
      <c r="A7" s="289" t="s">
        <v>1160</v>
      </c>
      <c r="B7" s="290"/>
      <c r="C7" s="290"/>
      <c r="D7" s="290"/>
      <c r="E7" s="290"/>
      <c r="F7" s="98"/>
      <c r="G7" s="99"/>
      <c r="H7" s="99"/>
    </row>
    <row r="8" spans="1:8" x14ac:dyDescent="0.25">
      <c r="D8" s="96"/>
      <c r="E8" s="97"/>
    </row>
    <row r="9" spans="1:8" ht="18.75" customHeight="1" x14ac:dyDescent="0.3">
      <c r="A9" s="281" t="s">
        <v>1093</v>
      </c>
      <c r="B9" s="282"/>
      <c r="C9" s="283" t="s">
        <v>1094</v>
      </c>
      <c r="D9" s="285" t="s">
        <v>717</v>
      </c>
      <c r="E9" s="286" t="s">
        <v>710</v>
      </c>
      <c r="F9" s="100"/>
    </row>
    <row r="10" spans="1:8" ht="69" customHeight="1" x14ac:dyDescent="0.25">
      <c r="A10" s="101" t="s">
        <v>1095</v>
      </c>
      <c r="B10" s="102" t="s">
        <v>1096</v>
      </c>
      <c r="C10" s="284"/>
      <c r="D10" s="284"/>
      <c r="E10" s="286"/>
      <c r="F10" s="100"/>
    </row>
    <row r="11" spans="1:8" ht="14.25" customHeight="1" x14ac:dyDescent="0.25">
      <c r="A11" s="103">
        <v>1</v>
      </c>
      <c r="B11" s="104">
        <v>2</v>
      </c>
      <c r="C11" s="104">
        <v>3</v>
      </c>
      <c r="D11" s="105">
        <v>4</v>
      </c>
      <c r="E11" s="103">
        <v>5</v>
      </c>
      <c r="F11" s="106"/>
    </row>
    <row r="12" spans="1:8" ht="36" customHeight="1" x14ac:dyDescent="0.3">
      <c r="A12" s="107">
        <v>680</v>
      </c>
      <c r="B12" s="108"/>
      <c r="C12" s="109" t="s">
        <v>1097</v>
      </c>
      <c r="D12" s="110">
        <f t="shared" ref="D12:E14" si="0">D13</f>
        <v>12461.199999999953</v>
      </c>
      <c r="E12" s="110">
        <f t="shared" si="0"/>
        <v>3012.7700000000186</v>
      </c>
      <c r="F12" s="106"/>
    </row>
    <row r="13" spans="1:8" ht="48.6" customHeight="1" x14ac:dyDescent="0.3">
      <c r="A13" s="111">
        <v>680</v>
      </c>
      <c r="B13" s="112" t="s">
        <v>1098</v>
      </c>
      <c r="C13" s="112" t="s">
        <v>1099</v>
      </c>
      <c r="D13" s="113">
        <f t="shared" si="0"/>
        <v>12461.199999999953</v>
      </c>
      <c r="E13" s="113">
        <f t="shared" si="0"/>
        <v>3012.7700000000186</v>
      </c>
      <c r="F13" s="114"/>
    </row>
    <row r="14" spans="1:8" ht="39.75" customHeight="1" x14ac:dyDescent="0.3">
      <c r="A14" s="111">
        <v>680</v>
      </c>
      <c r="B14" s="115" t="s">
        <v>1100</v>
      </c>
      <c r="C14" s="116" t="s">
        <v>1101</v>
      </c>
      <c r="D14" s="113">
        <f t="shared" si="0"/>
        <v>12461.199999999953</v>
      </c>
      <c r="E14" s="113">
        <f t="shared" si="0"/>
        <v>3012.7700000000186</v>
      </c>
      <c r="F14" s="117"/>
    </row>
    <row r="15" spans="1:8" ht="31.5" customHeight="1" x14ac:dyDescent="0.25">
      <c r="A15" s="111">
        <v>680</v>
      </c>
      <c r="B15" s="118" t="s">
        <v>1102</v>
      </c>
      <c r="C15" s="119" t="s">
        <v>1103</v>
      </c>
      <c r="D15" s="120">
        <f>D20+D16</f>
        <v>12461.199999999953</v>
      </c>
      <c r="E15" s="120">
        <f>E20+E16</f>
        <v>3012.7700000000186</v>
      </c>
      <c r="F15" s="121"/>
    </row>
    <row r="16" spans="1:8" ht="18.600000000000001" customHeight="1" x14ac:dyDescent="0.25">
      <c r="A16" s="103">
        <v>680</v>
      </c>
      <c r="B16" s="122" t="s">
        <v>1104</v>
      </c>
      <c r="C16" s="123" t="s">
        <v>1105</v>
      </c>
      <c r="D16" s="124">
        <f t="shared" ref="D16:E18" si="1">D17</f>
        <v>-824989.87</v>
      </c>
      <c r="E16" s="124">
        <f t="shared" si="1"/>
        <v>-830398.99</v>
      </c>
      <c r="F16" s="125"/>
    </row>
    <row r="17" spans="1:6" ht="19.95" customHeight="1" x14ac:dyDescent="0.25">
      <c r="A17" s="103">
        <v>680</v>
      </c>
      <c r="B17" s="122" t="s">
        <v>1106</v>
      </c>
      <c r="C17" s="123" t="s">
        <v>1107</v>
      </c>
      <c r="D17" s="124">
        <f t="shared" si="1"/>
        <v>-824989.87</v>
      </c>
      <c r="E17" s="124">
        <f t="shared" si="1"/>
        <v>-830398.99</v>
      </c>
      <c r="F17" s="125"/>
    </row>
    <row r="18" spans="1:6" ht="16.95" customHeight="1" x14ac:dyDescent="0.25">
      <c r="A18" s="103">
        <v>680</v>
      </c>
      <c r="B18" s="122" t="s">
        <v>1108</v>
      </c>
      <c r="C18" s="123" t="s">
        <v>1107</v>
      </c>
      <c r="D18" s="124">
        <f t="shared" si="1"/>
        <v>-824989.87</v>
      </c>
      <c r="E18" s="124">
        <f t="shared" si="1"/>
        <v>-830398.99</v>
      </c>
      <c r="F18" s="125"/>
    </row>
    <row r="19" spans="1:6" ht="30.75" customHeight="1" x14ac:dyDescent="0.25">
      <c r="A19" s="103">
        <v>680</v>
      </c>
      <c r="B19" s="126" t="s">
        <v>1109</v>
      </c>
      <c r="C19" s="127" t="s">
        <v>1110</v>
      </c>
      <c r="D19" s="124">
        <v>-824989.87</v>
      </c>
      <c r="E19" s="124">
        <v>-830398.99</v>
      </c>
      <c r="F19" s="125"/>
    </row>
    <row r="20" spans="1:6" ht="20.25" customHeight="1" x14ac:dyDescent="0.25">
      <c r="A20" s="103">
        <v>680</v>
      </c>
      <c r="B20" s="122" t="s">
        <v>1111</v>
      </c>
      <c r="C20" s="123" t="s">
        <v>1112</v>
      </c>
      <c r="D20" s="128">
        <f t="shared" ref="D20:E22" si="2">D21</f>
        <v>837451.07</v>
      </c>
      <c r="E20" s="128">
        <f t="shared" si="2"/>
        <v>833411.76</v>
      </c>
      <c r="F20" s="129"/>
    </row>
    <row r="21" spans="1:6" ht="24" customHeight="1" x14ac:dyDescent="0.25">
      <c r="A21" s="103">
        <v>680</v>
      </c>
      <c r="B21" s="122" t="s">
        <v>1113</v>
      </c>
      <c r="C21" s="123" t="s">
        <v>1114</v>
      </c>
      <c r="D21" s="128">
        <f t="shared" si="2"/>
        <v>837451.07</v>
      </c>
      <c r="E21" s="128">
        <f t="shared" si="2"/>
        <v>833411.76</v>
      </c>
      <c r="F21" s="129"/>
    </row>
    <row r="22" spans="1:6" ht="31.5" customHeight="1" x14ac:dyDescent="0.25">
      <c r="A22" s="103">
        <v>680</v>
      </c>
      <c r="B22" s="122" t="s">
        <v>1115</v>
      </c>
      <c r="C22" s="123" t="s">
        <v>1116</v>
      </c>
      <c r="D22" s="128">
        <f t="shared" si="2"/>
        <v>837451.07</v>
      </c>
      <c r="E22" s="128">
        <f t="shared" si="2"/>
        <v>833411.76</v>
      </c>
      <c r="F22" s="129"/>
    </row>
    <row r="23" spans="1:6" ht="31.5" customHeight="1" x14ac:dyDescent="0.25">
      <c r="A23" s="103">
        <v>680</v>
      </c>
      <c r="B23" s="122" t="s">
        <v>1117</v>
      </c>
      <c r="C23" s="123" t="s">
        <v>1118</v>
      </c>
      <c r="D23" s="128">
        <v>837451.07</v>
      </c>
      <c r="E23" s="128">
        <v>833411.76</v>
      </c>
      <c r="F23" s="129"/>
    </row>
    <row r="24" spans="1:6" ht="15.6" x14ac:dyDescent="0.3">
      <c r="D24" s="130"/>
      <c r="F24" s="131"/>
    </row>
  </sheetData>
  <mergeCells count="9">
    <mergeCell ref="A9:B9"/>
    <mergeCell ref="C9:C10"/>
    <mergeCell ref="D9:D10"/>
    <mergeCell ref="E9:E10"/>
    <mergeCell ref="C1:F1"/>
    <mergeCell ref="C2:F2"/>
    <mergeCell ref="C3:F3"/>
    <mergeCell ref="C4:F4"/>
    <mergeCell ref="A7:E7"/>
  </mergeCells>
  <pageMargins left="0.27" right="0.23622047244094491" top="0.27559055118110237" bottom="0.47244094488188981" header="0.27559055118110237" footer="0.47244094488188981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="90" zoomScaleNormal="80" zoomScaleSheetLayoutView="90" workbookViewId="0">
      <selection activeCell="F9" sqref="F9:G9"/>
    </sheetView>
  </sheetViews>
  <sheetFormatPr defaultRowHeight="13.8" x14ac:dyDescent="0.25"/>
  <cols>
    <col min="1" max="1" width="7" style="134" customWidth="1"/>
    <col min="2" max="2" width="45.44140625" style="171" customWidth="1"/>
    <col min="3" max="3" width="12.109375" style="171" customWidth="1"/>
    <col min="4" max="4" width="13.5546875" style="134" customWidth="1"/>
    <col min="5" max="5" width="14.6640625" style="134" customWidth="1"/>
    <col min="6" max="6" width="14.109375" style="134" customWidth="1"/>
    <col min="7" max="7" width="14.5546875" style="138" customWidth="1"/>
    <col min="8" max="252" width="9.109375" style="134"/>
    <col min="253" max="253" width="7" style="134" customWidth="1"/>
    <col min="254" max="254" width="45.44140625" style="134" customWidth="1"/>
    <col min="255" max="255" width="12.109375" style="134" customWidth="1"/>
    <col min="256" max="256" width="13.5546875" style="134" customWidth="1"/>
    <col min="257" max="257" width="14.6640625" style="134" customWidth="1"/>
    <col min="258" max="258" width="14.109375" style="134" customWidth="1"/>
    <col min="259" max="259" width="11.5546875" style="134" customWidth="1"/>
    <col min="260" max="260" width="22.6640625" style="134" customWidth="1"/>
    <col min="261" max="261" width="27.6640625" style="134" customWidth="1"/>
    <col min="262" max="508" width="9.109375" style="134"/>
    <col min="509" max="509" width="7" style="134" customWidth="1"/>
    <col min="510" max="510" width="45.44140625" style="134" customWidth="1"/>
    <col min="511" max="511" width="12.109375" style="134" customWidth="1"/>
    <col min="512" max="512" width="13.5546875" style="134" customWidth="1"/>
    <col min="513" max="513" width="14.6640625" style="134" customWidth="1"/>
    <col min="514" max="514" width="14.109375" style="134" customWidth="1"/>
    <col min="515" max="515" width="11.5546875" style="134" customWidth="1"/>
    <col min="516" max="516" width="22.6640625" style="134" customWidth="1"/>
    <col min="517" max="517" width="27.6640625" style="134" customWidth="1"/>
    <col min="518" max="764" width="9.109375" style="134"/>
    <col min="765" max="765" width="7" style="134" customWidth="1"/>
    <col min="766" max="766" width="45.44140625" style="134" customWidth="1"/>
    <col min="767" max="767" width="12.109375" style="134" customWidth="1"/>
    <col min="768" max="768" width="13.5546875" style="134" customWidth="1"/>
    <col min="769" max="769" width="14.6640625" style="134" customWidth="1"/>
    <col min="770" max="770" width="14.109375" style="134" customWidth="1"/>
    <col min="771" max="771" width="11.5546875" style="134" customWidth="1"/>
    <col min="772" max="772" width="22.6640625" style="134" customWidth="1"/>
    <col min="773" max="773" width="27.6640625" style="134" customWidth="1"/>
    <col min="774" max="1020" width="9.109375" style="134"/>
    <col min="1021" max="1021" width="7" style="134" customWidth="1"/>
    <col min="1022" max="1022" width="45.44140625" style="134" customWidth="1"/>
    <col min="1023" max="1023" width="12.109375" style="134" customWidth="1"/>
    <col min="1024" max="1024" width="13.5546875" style="134" customWidth="1"/>
    <col min="1025" max="1025" width="14.6640625" style="134" customWidth="1"/>
    <col min="1026" max="1026" width="14.109375" style="134" customWidth="1"/>
    <col min="1027" max="1027" width="11.5546875" style="134" customWidth="1"/>
    <col min="1028" max="1028" width="22.6640625" style="134" customWidth="1"/>
    <col min="1029" max="1029" width="27.6640625" style="134" customWidth="1"/>
    <col min="1030" max="1276" width="9.109375" style="134"/>
    <col min="1277" max="1277" width="7" style="134" customWidth="1"/>
    <col min="1278" max="1278" width="45.44140625" style="134" customWidth="1"/>
    <col min="1279" max="1279" width="12.109375" style="134" customWidth="1"/>
    <col min="1280" max="1280" width="13.5546875" style="134" customWidth="1"/>
    <col min="1281" max="1281" width="14.6640625" style="134" customWidth="1"/>
    <col min="1282" max="1282" width="14.109375" style="134" customWidth="1"/>
    <col min="1283" max="1283" width="11.5546875" style="134" customWidth="1"/>
    <col min="1284" max="1284" width="22.6640625" style="134" customWidth="1"/>
    <col min="1285" max="1285" width="27.6640625" style="134" customWidth="1"/>
    <col min="1286" max="1532" width="9.109375" style="134"/>
    <col min="1533" max="1533" width="7" style="134" customWidth="1"/>
    <col min="1534" max="1534" width="45.44140625" style="134" customWidth="1"/>
    <col min="1535" max="1535" width="12.109375" style="134" customWidth="1"/>
    <col min="1536" max="1536" width="13.5546875" style="134" customWidth="1"/>
    <col min="1537" max="1537" width="14.6640625" style="134" customWidth="1"/>
    <col min="1538" max="1538" width="14.109375" style="134" customWidth="1"/>
    <col min="1539" max="1539" width="11.5546875" style="134" customWidth="1"/>
    <col min="1540" max="1540" width="22.6640625" style="134" customWidth="1"/>
    <col min="1541" max="1541" width="27.6640625" style="134" customWidth="1"/>
    <col min="1542" max="1788" width="9.109375" style="134"/>
    <col min="1789" max="1789" width="7" style="134" customWidth="1"/>
    <col min="1790" max="1790" width="45.44140625" style="134" customWidth="1"/>
    <col min="1791" max="1791" width="12.109375" style="134" customWidth="1"/>
    <col min="1792" max="1792" width="13.5546875" style="134" customWidth="1"/>
    <col min="1793" max="1793" width="14.6640625" style="134" customWidth="1"/>
    <col min="1794" max="1794" width="14.109375" style="134" customWidth="1"/>
    <col min="1795" max="1795" width="11.5546875" style="134" customWidth="1"/>
    <col min="1796" max="1796" width="22.6640625" style="134" customWidth="1"/>
    <col min="1797" max="1797" width="27.6640625" style="134" customWidth="1"/>
    <col min="1798" max="2044" width="9.109375" style="134"/>
    <col min="2045" max="2045" width="7" style="134" customWidth="1"/>
    <col min="2046" max="2046" width="45.44140625" style="134" customWidth="1"/>
    <col min="2047" max="2047" width="12.109375" style="134" customWidth="1"/>
    <col min="2048" max="2048" width="13.5546875" style="134" customWidth="1"/>
    <col min="2049" max="2049" width="14.6640625" style="134" customWidth="1"/>
    <col min="2050" max="2050" width="14.109375" style="134" customWidth="1"/>
    <col min="2051" max="2051" width="11.5546875" style="134" customWidth="1"/>
    <col min="2052" max="2052" width="22.6640625" style="134" customWidth="1"/>
    <col min="2053" max="2053" width="27.6640625" style="134" customWidth="1"/>
    <col min="2054" max="2300" width="9.109375" style="134"/>
    <col min="2301" max="2301" width="7" style="134" customWidth="1"/>
    <col min="2302" max="2302" width="45.44140625" style="134" customWidth="1"/>
    <col min="2303" max="2303" width="12.109375" style="134" customWidth="1"/>
    <col min="2304" max="2304" width="13.5546875" style="134" customWidth="1"/>
    <col min="2305" max="2305" width="14.6640625" style="134" customWidth="1"/>
    <col min="2306" max="2306" width="14.109375" style="134" customWidth="1"/>
    <col min="2307" max="2307" width="11.5546875" style="134" customWidth="1"/>
    <col min="2308" max="2308" width="22.6640625" style="134" customWidth="1"/>
    <col min="2309" max="2309" width="27.6640625" style="134" customWidth="1"/>
    <col min="2310" max="2556" width="9.109375" style="134"/>
    <col min="2557" max="2557" width="7" style="134" customWidth="1"/>
    <col min="2558" max="2558" width="45.44140625" style="134" customWidth="1"/>
    <col min="2559" max="2559" width="12.109375" style="134" customWidth="1"/>
    <col min="2560" max="2560" width="13.5546875" style="134" customWidth="1"/>
    <col min="2561" max="2561" width="14.6640625" style="134" customWidth="1"/>
    <col min="2562" max="2562" width="14.109375" style="134" customWidth="1"/>
    <col min="2563" max="2563" width="11.5546875" style="134" customWidth="1"/>
    <col min="2564" max="2564" width="22.6640625" style="134" customWidth="1"/>
    <col min="2565" max="2565" width="27.6640625" style="134" customWidth="1"/>
    <col min="2566" max="2812" width="9.109375" style="134"/>
    <col min="2813" max="2813" width="7" style="134" customWidth="1"/>
    <col min="2814" max="2814" width="45.44140625" style="134" customWidth="1"/>
    <col min="2815" max="2815" width="12.109375" style="134" customWidth="1"/>
    <col min="2816" max="2816" width="13.5546875" style="134" customWidth="1"/>
    <col min="2817" max="2817" width="14.6640625" style="134" customWidth="1"/>
    <col min="2818" max="2818" width="14.109375" style="134" customWidth="1"/>
    <col min="2819" max="2819" width="11.5546875" style="134" customWidth="1"/>
    <col min="2820" max="2820" width="22.6640625" style="134" customWidth="1"/>
    <col min="2821" max="2821" width="27.6640625" style="134" customWidth="1"/>
    <col min="2822" max="3068" width="9.109375" style="134"/>
    <col min="3069" max="3069" width="7" style="134" customWidth="1"/>
    <col min="3070" max="3070" width="45.44140625" style="134" customWidth="1"/>
    <col min="3071" max="3071" width="12.109375" style="134" customWidth="1"/>
    <col min="3072" max="3072" width="13.5546875" style="134" customWidth="1"/>
    <col min="3073" max="3073" width="14.6640625" style="134" customWidth="1"/>
    <col min="3074" max="3074" width="14.109375" style="134" customWidth="1"/>
    <col min="3075" max="3075" width="11.5546875" style="134" customWidth="1"/>
    <col min="3076" max="3076" width="22.6640625" style="134" customWidth="1"/>
    <col min="3077" max="3077" width="27.6640625" style="134" customWidth="1"/>
    <col min="3078" max="3324" width="9.109375" style="134"/>
    <col min="3325" max="3325" width="7" style="134" customWidth="1"/>
    <col min="3326" max="3326" width="45.44140625" style="134" customWidth="1"/>
    <col min="3327" max="3327" width="12.109375" style="134" customWidth="1"/>
    <col min="3328" max="3328" width="13.5546875" style="134" customWidth="1"/>
    <col min="3329" max="3329" width="14.6640625" style="134" customWidth="1"/>
    <col min="3330" max="3330" width="14.109375" style="134" customWidth="1"/>
    <col min="3331" max="3331" width="11.5546875" style="134" customWidth="1"/>
    <col min="3332" max="3332" width="22.6640625" style="134" customWidth="1"/>
    <col min="3333" max="3333" width="27.6640625" style="134" customWidth="1"/>
    <col min="3334" max="3580" width="9.109375" style="134"/>
    <col min="3581" max="3581" width="7" style="134" customWidth="1"/>
    <col min="3582" max="3582" width="45.44140625" style="134" customWidth="1"/>
    <col min="3583" max="3583" width="12.109375" style="134" customWidth="1"/>
    <col min="3584" max="3584" width="13.5546875" style="134" customWidth="1"/>
    <col min="3585" max="3585" width="14.6640625" style="134" customWidth="1"/>
    <col min="3586" max="3586" width="14.109375" style="134" customWidth="1"/>
    <col min="3587" max="3587" width="11.5546875" style="134" customWidth="1"/>
    <col min="3588" max="3588" width="22.6640625" style="134" customWidth="1"/>
    <col min="3589" max="3589" width="27.6640625" style="134" customWidth="1"/>
    <col min="3590" max="3836" width="9.109375" style="134"/>
    <col min="3837" max="3837" width="7" style="134" customWidth="1"/>
    <col min="3838" max="3838" width="45.44140625" style="134" customWidth="1"/>
    <col min="3839" max="3839" width="12.109375" style="134" customWidth="1"/>
    <col min="3840" max="3840" width="13.5546875" style="134" customWidth="1"/>
    <col min="3841" max="3841" width="14.6640625" style="134" customWidth="1"/>
    <col min="3842" max="3842" width="14.109375" style="134" customWidth="1"/>
    <col min="3843" max="3843" width="11.5546875" style="134" customWidth="1"/>
    <col min="3844" max="3844" width="22.6640625" style="134" customWidth="1"/>
    <col min="3845" max="3845" width="27.6640625" style="134" customWidth="1"/>
    <col min="3846" max="4092" width="9.109375" style="134"/>
    <col min="4093" max="4093" width="7" style="134" customWidth="1"/>
    <col min="4094" max="4094" width="45.44140625" style="134" customWidth="1"/>
    <col min="4095" max="4095" width="12.109375" style="134" customWidth="1"/>
    <col min="4096" max="4096" width="13.5546875" style="134" customWidth="1"/>
    <col min="4097" max="4097" width="14.6640625" style="134" customWidth="1"/>
    <col min="4098" max="4098" width="14.109375" style="134" customWidth="1"/>
    <col min="4099" max="4099" width="11.5546875" style="134" customWidth="1"/>
    <col min="4100" max="4100" width="22.6640625" style="134" customWidth="1"/>
    <col min="4101" max="4101" width="27.6640625" style="134" customWidth="1"/>
    <col min="4102" max="4348" width="9.109375" style="134"/>
    <col min="4349" max="4349" width="7" style="134" customWidth="1"/>
    <col min="4350" max="4350" width="45.44140625" style="134" customWidth="1"/>
    <col min="4351" max="4351" width="12.109375" style="134" customWidth="1"/>
    <col min="4352" max="4352" width="13.5546875" style="134" customWidth="1"/>
    <col min="4353" max="4353" width="14.6640625" style="134" customWidth="1"/>
    <col min="4354" max="4354" width="14.109375" style="134" customWidth="1"/>
    <col min="4355" max="4355" width="11.5546875" style="134" customWidth="1"/>
    <col min="4356" max="4356" width="22.6640625" style="134" customWidth="1"/>
    <col min="4357" max="4357" width="27.6640625" style="134" customWidth="1"/>
    <col min="4358" max="4604" width="9.109375" style="134"/>
    <col min="4605" max="4605" width="7" style="134" customWidth="1"/>
    <col min="4606" max="4606" width="45.44140625" style="134" customWidth="1"/>
    <col min="4607" max="4607" width="12.109375" style="134" customWidth="1"/>
    <col min="4608" max="4608" width="13.5546875" style="134" customWidth="1"/>
    <col min="4609" max="4609" width="14.6640625" style="134" customWidth="1"/>
    <col min="4610" max="4610" width="14.109375" style="134" customWidth="1"/>
    <col min="4611" max="4611" width="11.5546875" style="134" customWidth="1"/>
    <col min="4612" max="4612" width="22.6640625" style="134" customWidth="1"/>
    <col min="4613" max="4613" width="27.6640625" style="134" customWidth="1"/>
    <col min="4614" max="4860" width="9.109375" style="134"/>
    <col min="4861" max="4861" width="7" style="134" customWidth="1"/>
    <col min="4862" max="4862" width="45.44140625" style="134" customWidth="1"/>
    <col min="4863" max="4863" width="12.109375" style="134" customWidth="1"/>
    <col min="4864" max="4864" width="13.5546875" style="134" customWidth="1"/>
    <col min="4865" max="4865" width="14.6640625" style="134" customWidth="1"/>
    <col min="4866" max="4866" width="14.109375" style="134" customWidth="1"/>
    <col min="4867" max="4867" width="11.5546875" style="134" customWidth="1"/>
    <col min="4868" max="4868" width="22.6640625" style="134" customWidth="1"/>
    <col min="4869" max="4869" width="27.6640625" style="134" customWidth="1"/>
    <col min="4870" max="5116" width="9.109375" style="134"/>
    <col min="5117" max="5117" width="7" style="134" customWidth="1"/>
    <col min="5118" max="5118" width="45.44140625" style="134" customWidth="1"/>
    <col min="5119" max="5119" width="12.109375" style="134" customWidth="1"/>
    <col min="5120" max="5120" width="13.5546875" style="134" customWidth="1"/>
    <col min="5121" max="5121" width="14.6640625" style="134" customWidth="1"/>
    <col min="5122" max="5122" width="14.109375" style="134" customWidth="1"/>
    <col min="5123" max="5123" width="11.5546875" style="134" customWidth="1"/>
    <col min="5124" max="5124" width="22.6640625" style="134" customWidth="1"/>
    <col min="5125" max="5125" width="27.6640625" style="134" customWidth="1"/>
    <col min="5126" max="5372" width="9.109375" style="134"/>
    <col min="5373" max="5373" width="7" style="134" customWidth="1"/>
    <col min="5374" max="5374" width="45.44140625" style="134" customWidth="1"/>
    <col min="5375" max="5375" width="12.109375" style="134" customWidth="1"/>
    <col min="5376" max="5376" width="13.5546875" style="134" customWidth="1"/>
    <col min="5377" max="5377" width="14.6640625" style="134" customWidth="1"/>
    <col min="5378" max="5378" width="14.109375" style="134" customWidth="1"/>
    <col min="5379" max="5379" width="11.5546875" style="134" customWidth="1"/>
    <col min="5380" max="5380" width="22.6640625" style="134" customWidth="1"/>
    <col min="5381" max="5381" width="27.6640625" style="134" customWidth="1"/>
    <col min="5382" max="5628" width="9.109375" style="134"/>
    <col min="5629" max="5629" width="7" style="134" customWidth="1"/>
    <col min="5630" max="5630" width="45.44140625" style="134" customWidth="1"/>
    <col min="5631" max="5631" width="12.109375" style="134" customWidth="1"/>
    <col min="5632" max="5632" width="13.5546875" style="134" customWidth="1"/>
    <col min="5633" max="5633" width="14.6640625" style="134" customWidth="1"/>
    <col min="5634" max="5634" width="14.109375" style="134" customWidth="1"/>
    <col min="5635" max="5635" width="11.5546875" style="134" customWidth="1"/>
    <col min="5636" max="5636" width="22.6640625" style="134" customWidth="1"/>
    <col min="5637" max="5637" width="27.6640625" style="134" customWidth="1"/>
    <col min="5638" max="5884" width="9.109375" style="134"/>
    <col min="5885" max="5885" width="7" style="134" customWidth="1"/>
    <col min="5886" max="5886" width="45.44140625" style="134" customWidth="1"/>
    <col min="5887" max="5887" width="12.109375" style="134" customWidth="1"/>
    <col min="5888" max="5888" width="13.5546875" style="134" customWidth="1"/>
    <col min="5889" max="5889" width="14.6640625" style="134" customWidth="1"/>
    <col min="5890" max="5890" width="14.109375" style="134" customWidth="1"/>
    <col min="5891" max="5891" width="11.5546875" style="134" customWidth="1"/>
    <col min="5892" max="5892" width="22.6640625" style="134" customWidth="1"/>
    <col min="5893" max="5893" width="27.6640625" style="134" customWidth="1"/>
    <col min="5894" max="6140" width="9.109375" style="134"/>
    <col min="6141" max="6141" width="7" style="134" customWidth="1"/>
    <col min="6142" max="6142" width="45.44140625" style="134" customWidth="1"/>
    <col min="6143" max="6143" width="12.109375" style="134" customWidth="1"/>
    <col min="6144" max="6144" width="13.5546875" style="134" customWidth="1"/>
    <col min="6145" max="6145" width="14.6640625" style="134" customWidth="1"/>
    <col min="6146" max="6146" width="14.109375" style="134" customWidth="1"/>
    <col min="6147" max="6147" width="11.5546875" style="134" customWidth="1"/>
    <col min="6148" max="6148" width="22.6640625" style="134" customWidth="1"/>
    <col min="6149" max="6149" width="27.6640625" style="134" customWidth="1"/>
    <col min="6150" max="6396" width="9.109375" style="134"/>
    <col min="6397" max="6397" width="7" style="134" customWidth="1"/>
    <col min="6398" max="6398" width="45.44140625" style="134" customWidth="1"/>
    <col min="6399" max="6399" width="12.109375" style="134" customWidth="1"/>
    <col min="6400" max="6400" width="13.5546875" style="134" customWidth="1"/>
    <col min="6401" max="6401" width="14.6640625" style="134" customWidth="1"/>
    <col min="6402" max="6402" width="14.109375" style="134" customWidth="1"/>
    <col min="6403" max="6403" width="11.5546875" style="134" customWidth="1"/>
    <col min="6404" max="6404" width="22.6640625" style="134" customWidth="1"/>
    <col min="6405" max="6405" width="27.6640625" style="134" customWidth="1"/>
    <col min="6406" max="6652" width="9.109375" style="134"/>
    <col min="6653" max="6653" width="7" style="134" customWidth="1"/>
    <col min="6654" max="6654" width="45.44140625" style="134" customWidth="1"/>
    <col min="6655" max="6655" width="12.109375" style="134" customWidth="1"/>
    <col min="6656" max="6656" width="13.5546875" style="134" customWidth="1"/>
    <col min="6657" max="6657" width="14.6640625" style="134" customWidth="1"/>
    <col min="6658" max="6658" width="14.109375" style="134" customWidth="1"/>
    <col min="6659" max="6659" width="11.5546875" style="134" customWidth="1"/>
    <col min="6660" max="6660" width="22.6640625" style="134" customWidth="1"/>
    <col min="6661" max="6661" width="27.6640625" style="134" customWidth="1"/>
    <col min="6662" max="6908" width="9.109375" style="134"/>
    <col min="6909" max="6909" width="7" style="134" customWidth="1"/>
    <col min="6910" max="6910" width="45.44140625" style="134" customWidth="1"/>
    <col min="6911" max="6911" width="12.109375" style="134" customWidth="1"/>
    <col min="6912" max="6912" width="13.5546875" style="134" customWidth="1"/>
    <col min="6913" max="6913" width="14.6640625" style="134" customWidth="1"/>
    <col min="6914" max="6914" width="14.109375" style="134" customWidth="1"/>
    <col min="6915" max="6915" width="11.5546875" style="134" customWidth="1"/>
    <col min="6916" max="6916" width="22.6640625" style="134" customWidth="1"/>
    <col min="6917" max="6917" width="27.6640625" style="134" customWidth="1"/>
    <col min="6918" max="7164" width="9.109375" style="134"/>
    <col min="7165" max="7165" width="7" style="134" customWidth="1"/>
    <col min="7166" max="7166" width="45.44140625" style="134" customWidth="1"/>
    <col min="7167" max="7167" width="12.109375" style="134" customWidth="1"/>
    <col min="7168" max="7168" width="13.5546875" style="134" customWidth="1"/>
    <col min="7169" max="7169" width="14.6640625" style="134" customWidth="1"/>
    <col min="7170" max="7170" width="14.109375" style="134" customWidth="1"/>
    <col min="7171" max="7171" width="11.5546875" style="134" customWidth="1"/>
    <col min="7172" max="7172" width="22.6640625" style="134" customWidth="1"/>
    <col min="7173" max="7173" width="27.6640625" style="134" customWidth="1"/>
    <col min="7174" max="7420" width="9.109375" style="134"/>
    <col min="7421" max="7421" width="7" style="134" customWidth="1"/>
    <col min="7422" max="7422" width="45.44140625" style="134" customWidth="1"/>
    <col min="7423" max="7423" width="12.109375" style="134" customWidth="1"/>
    <col min="7424" max="7424" width="13.5546875" style="134" customWidth="1"/>
    <col min="7425" max="7425" width="14.6640625" style="134" customWidth="1"/>
    <col min="7426" max="7426" width="14.109375" style="134" customWidth="1"/>
    <col min="7427" max="7427" width="11.5546875" style="134" customWidth="1"/>
    <col min="7428" max="7428" width="22.6640625" style="134" customWidth="1"/>
    <col min="7429" max="7429" width="27.6640625" style="134" customWidth="1"/>
    <col min="7430" max="7676" width="9.109375" style="134"/>
    <col min="7677" max="7677" width="7" style="134" customWidth="1"/>
    <col min="7678" max="7678" width="45.44140625" style="134" customWidth="1"/>
    <col min="7679" max="7679" width="12.109375" style="134" customWidth="1"/>
    <col min="7680" max="7680" width="13.5546875" style="134" customWidth="1"/>
    <col min="7681" max="7681" width="14.6640625" style="134" customWidth="1"/>
    <col min="7682" max="7682" width="14.109375" style="134" customWidth="1"/>
    <col min="7683" max="7683" width="11.5546875" style="134" customWidth="1"/>
    <col min="7684" max="7684" width="22.6640625" style="134" customWidth="1"/>
    <col min="7685" max="7685" width="27.6640625" style="134" customWidth="1"/>
    <col min="7686" max="7932" width="9.109375" style="134"/>
    <col min="7933" max="7933" width="7" style="134" customWidth="1"/>
    <col min="7934" max="7934" width="45.44140625" style="134" customWidth="1"/>
    <col min="7935" max="7935" width="12.109375" style="134" customWidth="1"/>
    <col min="7936" max="7936" width="13.5546875" style="134" customWidth="1"/>
    <col min="7937" max="7937" width="14.6640625" style="134" customWidth="1"/>
    <col min="7938" max="7938" width="14.109375" style="134" customWidth="1"/>
    <col min="7939" max="7939" width="11.5546875" style="134" customWidth="1"/>
    <col min="7940" max="7940" width="22.6640625" style="134" customWidth="1"/>
    <col min="7941" max="7941" width="27.6640625" style="134" customWidth="1"/>
    <col min="7942" max="8188" width="9.109375" style="134"/>
    <col min="8189" max="8189" width="7" style="134" customWidth="1"/>
    <col min="8190" max="8190" width="45.44140625" style="134" customWidth="1"/>
    <col min="8191" max="8191" width="12.109375" style="134" customWidth="1"/>
    <col min="8192" max="8192" width="13.5546875" style="134" customWidth="1"/>
    <col min="8193" max="8193" width="14.6640625" style="134" customWidth="1"/>
    <col min="8194" max="8194" width="14.109375" style="134" customWidth="1"/>
    <col min="8195" max="8195" width="11.5546875" style="134" customWidth="1"/>
    <col min="8196" max="8196" width="22.6640625" style="134" customWidth="1"/>
    <col min="8197" max="8197" width="27.6640625" style="134" customWidth="1"/>
    <col min="8198" max="8444" width="9.109375" style="134"/>
    <col min="8445" max="8445" width="7" style="134" customWidth="1"/>
    <col min="8446" max="8446" width="45.44140625" style="134" customWidth="1"/>
    <col min="8447" max="8447" width="12.109375" style="134" customWidth="1"/>
    <col min="8448" max="8448" width="13.5546875" style="134" customWidth="1"/>
    <col min="8449" max="8449" width="14.6640625" style="134" customWidth="1"/>
    <col min="8450" max="8450" width="14.109375" style="134" customWidth="1"/>
    <col min="8451" max="8451" width="11.5546875" style="134" customWidth="1"/>
    <col min="8452" max="8452" width="22.6640625" style="134" customWidth="1"/>
    <col min="8453" max="8453" width="27.6640625" style="134" customWidth="1"/>
    <col min="8454" max="8700" width="9.109375" style="134"/>
    <col min="8701" max="8701" width="7" style="134" customWidth="1"/>
    <col min="8702" max="8702" width="45.44140625" style="134" customWidth="1"/>
    <col min="8703" max="8703" width="12.109375" style="134" customWidth="1"/>
    <col min="8704" max="8704" width="13.5546875" style="134" customWidth="1"/>
    <col min="8705" max="8705" width="14.6640625" style="134" customWidth="1"/>
    <col min="8706" max="8706" width="14.109375" style="134" customWidth="1"/>
    <col min="8707" max="8707" width="11.5546875" style="134" customWidth="1"/>
    <col min="8708" max="8708" width="22.6640625" style="134" customWidth="1"/>
    <col min="8709" max="8709" width="27.6640625" style="134" customWidth="1"/>
    <col min="8710" max="8956" width="9.109375" style="134"/>
    <col min="8957" max="8957" width="7" style="134" customWidth="1"/>
    <col min="8958" max="8958" width="45.44140625" style="134" customWidth="1"/>
    <col min="8959" max="8959" width="12.109375" style="134" customWidth="1"/>
    <col min="8960" max="8960" width="13.5546875" style="134" customWidth="1"/>
    <col min="8961" max="8961" width="14.6640625" style="134" customWidth="1"/>
    <col min="8962" max="8962" width="14.109375" style="134" customWidth="1"/>
    <col min="8963" max="8963" width="11.5546875" style="134" customWidth="1"/>
    <col min="8964" max="8964" width="22.6640625" style="134" customWidth="1"/>
    <col min="8965" max="8965" width="27.6640625" style="134" customWidth="1"/>
    <col min="8966" max="9212" width="9.109375" style="134"/>
    <col min="9213" max="9213" width="7" style="134" customWidth="1"/>
    <col min="9214" max="9214" width="45.44140625" style="134" customWidth="1"/>
    <col min="9215" max="9215" width="12.109375" style="134" customWidth="1"/>
    <col min="9216" max="9216" width="13.5546875" style="134" customWidth="1"/>
    <col min="9217" max="9217" width="14.6640625" style="134" customWidth="1"/>
    <col min="9218" max="9218" width="14.109375" style="134" customWidth="1"/>
    <col min="9219" max="9219" width="11.5546875" style="134" customWidth="1"/>
    <col min="9220" max="9220" width="22.6640625" style="134" customWidth="1"/>
    <col min="9221" max="9221" width="27.6640625" style="134" customWidth="1"/>
    <col min="9222" max="9468" width="9.109375" style="134"/>
    <col min="9469" max="9469" width="7" style="134" customWidth="1"/>
    <col min="9470" max="9470" width="45.44140625" style="134" customWidth="1"/>
    <col min="9471" max="9471" width="12.109375" style="134" customWidth="1"/>
    <col min="9472" max="9472" width="13.5546875" style="134" customWidth="1"/>
    <col min="9473" max="9473" width="14.6640625" style="134" customWidth="1"/>
    <col min="9474" max="9474" width="14.109375" style="134" customWidth="1"/>
    <col min="9475" max="9475" width="11.5546875" style="134" customWidth="1"/>
    <col min="9476" max="9476" width="22.6640625" style="134" customWidth="1"/>
    <col min="9477" max="9477" width="27.6640625" style="134" customWidth="1"/>
    <col min="9478" max="9724" width="9.109375" style="134"/>
    <col min="9725" max="9725" width="7" style="134" customWidth="1"/>
    <col min="9726" max="9726" width="45.44140625" style="134" customWidth="1"/>
    <col min="9727" max="9727" width="12.109375" style="134" customWidth="1"/>
    <col min="9728" max="9728" width="13.5546875" style="134" customWidth="1"/>
    <col min="9729" max="9729" width="14.6640625" style="134" customWidth="1"/>
    <col min="9730" max="9730" width="14.109375" style="134" customWidth="1"/>
    <col min="9731" max="9731" width="11.5546875" style="134" customWidth="1"/>
    <col min="9732" max="9732" width="22.6640625" style="134" customWidth="1"/>
    <col min="9733" max="9733" width="27.6640625" style="134" customWidth="1"/>
    <col min="9734" max="9980" width="9.109375" style="134"/>
    <col min="9981" max="9981" width="7" style="134" customWidth="1"/>
    <col min="9982" max="9982" width="45.44140625" style="134" customWidth="1"/>
    <col min="9983" max="9983" width="12.109375" style="134" customWidth="1"/>
    <col min="9984" max="9984" width="13.5546875" style="134" customWidth="1"/>
    <col min="9985" max="9985" width="14.6640625" style="134" customWidth="1"/>
    <col min="9986" max="9986" width="14.109375" style="134" customWidth="1"/>
    <col min="9987" max="9987" width="11.5546875" style="134" customWidth="1"/>
    <col min="9988" max="9988" width="22.6640625" style="134" customWidth="1"/>
    <col min="9989" max="9989" width="27.6640625" style="134" customWidth="1"/>
    <col min="9990" max="10236" width="9.109375" style="134"/>
    <col min="10237" max="10237" width="7" style="134" customWidth="1"/>
    <col min="10238" max="10238" width="45.44140625" style="134" customWidth="1"/>
    <col min="10239" max="10239" width="12.109375" style="134" customWidth="1"/>
    <col min="10240" max="10240" width="13.5546875" style="134" customWidth="1"/>
    <col min="10241" max="10241" width="14.6640625" style="134" customWidth="1"/>
    <col min="10242" max="10242" width="14.109375" style="134" customWidth="1"/>
    <col min="10243" max="10243" width="11.5546875" style="134" customWidth="1"/>
    <col min="10244" max="10244" width="22.6640625" style="134" customWidth="1"/>
    <col min="10245" max="10245" width="27.6640625" style="134" customWidth="1"/>
    <col min="10246" max="10492" width="9.109375" style="134"/>
    <col min="10493" max="10493" width="7" style="134" customWidth="1"/>
    <col min="10494" max="10494" width="45.44140625" style="134" customWidth="1"/>
    <col min="10495" max="10495" width="12.109375" style="134" customWidth="1"/>
    <col min="10496" max="10496" width="13.5546875" style="134" customWidth="1"/>
    <col min="10497" max="10497" width="14.6640625" style="134" customWidth="1"/>
    <col min="10498" max="10498" width="14.109375" style="134" customWidth="1"/>
    <col min="10499" max="10499" width="11.5546875" style="134" customWidth="1"/>
    <col min="10500" max="10500" width="22.6640625" style="134" customWidth="1"/>
    <col min="10501" max="10501" width="27.6640625" style="134" customWidth="1"/>
    <col min="10502" max="10748" width="9.109375" style="134"/>
    <col min="10749" max="10749" width="7" style="134" customWidth="1"/>
    <col min="10750" max="10750" width="45.44140625" style="134" customWidth="1"/>
    <col min="10751" max="10751" width="12.109375" style="134" customWidth="1"/>
    <col min="10752" max="10752" width="13.5546875" style="134" customWidth="1"/>
    <col min="10753" max="10753" width="14.6640625" style="134" customWidth="1"/>
    <col min="10754" max="10754" width="14.109375" style="134" customWidth="1"/>
    <col min="10755" max="10755" width="11.5546875" style="134" customWidth="1"/>
    <col min="10756" max="10756" width="22.6640625" style="134" customWidth="1"/>
    <col min="10757" max="10757" width="27.6640625" style="134" customWidth="1"/>
    <col min="10758" max="11004" width="9.109375" style="134"/>
    <col min="11005" max="11005" width="7" style="134" customWidth="1"/>
    <col min="11006" max="11006" width="45.44140625" style="134" customWidth="1"/>
    <col min="11007" max="11007" width="12.109375" style="134" customWidth="1"/>
    <col min="11008" max="11008" width="13.5546875" style="134" customWidth="1"/>
    <col min="11009" max="11009" width="14.6640625" style="134" customWidth="1"/>
    <col min="11010" max="11010" width="14.109375" style="134" customWidth="1"/>
    <col min="11011" max="11011" width="11.5546875" style="134" customWidth="1"/>
    <col min="11012" max="11012" width="22.6640625" style="134" customWidth="1"/>
    <col min="11013" max="11013" width="27.6640625" style="134" customWidth="1"/>
    <col min="11014" max="11260" width="9.109375" style="134"/>
    <col min="11261" max="11261" width="7" style="134" customWidth="1"/>
    <col min="11262" max="11262" width="45.44140625" style="134" customWidth="1"/>
    <col min="11263" max="11263" width="12.109375" style="134" customWidth="1"/>
    <col min="11264" max="11264" width="13.5546875" style="134" customWidth="1"/>
    <col min="11265" max="11265" width="14.6640625" style="134" customWidth="1"/>
    <col min="11266" max="11266" width="14.109375" style="134" customWidth="1"/>
    <col min="11267" max="11267" width="11.5546875" style="134" customWidth="1"/>
    <col min="11268" max="11268" width="22.6640625" style="134" customWidth="1"/>
    <col min="11269" max="11269" width="27.6640625" style="134" customWidth="1"/>
    <col min="11270" max="11516" width="9.109375" style="134"/>
    <col min="11517" max="11517" width="7" style="134" customWidth="1"/>
    <col min="11518" max="11518" width="45.44140625" style="134" customWidth="1"/>
    <col min="11519" max="11519" width="12.109375" style="134" customWidth="1"/>
    <col min="11520" max="11520" width="13.5546875" style="134" customWidth="1"/>
    <col min="11521" max="11521" width="14.6640625" style="134" customWidth="1"/>
    <col min="11522" max="11522" width="14.109375" style="134" customWidth="1"/>
    <col min="11523" max="11523" width="11.5546875" style="134" customWidth="1"/>
    <col min="11524" max="11524" width="22.6640625" style="134" customWidth="1"/>
    <col min="11525" max="11525" width="27.6640625" style="134" customWidth="1"/>
    <col min="11526" max="11772" width="9.109375" style="134"/>
    <col min="11773" max="11773" width="7" style="134" customWidth="1"/>
    <col min="11774" max="11774" width="45.44140625" style="134" customWidth="1"/>
    <col min="11775" max="11775" width="12.109375" style="134" customWidth="1"/>
    <col min="11776" max="11776" width="13.5546875" style="134" customWidth="1"/>
    <col min="11777" max="11777" width="14.6640625" style="134" customWidth="1"/>
    <col min="11778" max="11778" width="14.109375" style="134" customWidth="1"/>
    <col min="11779" max="11779" width="11.5546875" style="134" customWidth="1"/>
    <col min="11780" max="11780" width="22.6640625" style="134" customWidth="1"/>
    <col min="11781" max="11781" width="27.6640625" style="134" customWidth="1"/>
    <col min="11782" max="12028" width="9.109375" style="134"/>
    <col min="12029" max="12029" width="7" style="134" customWidth="1"/>
    <col min="12030" max="12030" width="45.44140625" style="134" customWidth="1"/>
    <col min="12031" max="12031" width="12.109375" style="134" customWidth="1"/>
    <col min="12032" max="12032" width="13.5546875" style="134" customWidth="1"/>
    <col min="12033" max="12033" width="14.6640625" style="134" customWidth="1"/>
    <col min="12034" max="12034" width="14.109375" style="134" customWidth="1"/>
    <col min="12035" max="12035" width="11.5546875" style="134" customWidth="1"/>
    <col min="12036" max="12036" width="22.6640625" style="134" customWidth="1"/>
    <col min="12037" max="12037" width="27.6640625" style="134" customWidth="1"/>
    <col min="12038" max="12284" width="9.109375" style="134"/>
    <col min="12285" max="12285" width="7" style="134" customWidth="1"/>
    <col min="12286" max="12286" width="45.44140625" style="134" customWidth="1"/>
    <col min="12287" max="12287" width="12.109375" style="134" customWidth="1"/>
    <col min="12288" max="12288" width="13.5546875" style="134" customWidth="1"/>
    <col min="12289" max="12289" width="14.6640625" style="134" customWidth="1"/>
    <col min="12290" max="12290" width="14.109375" style="134" customWidth="1"/>
    <col min="12291" max="12291" width="11.5546875" style="134" customWidth="1"/>
    <col min="12292" max="12292" width="22.6640625" style="134" customWidth="1"/>
    <col min="12293" max="12293" width="27.6640625" style="134" customWidth="1"/>
    <col min="12294" max="12540" width="9.109375" style="134"/>
    <col min="12541" max="12541" width="7" style="134" customWidth="1"/>
    <col min="12542" max="12542" width="45.44140625" style="134" customWidth="1"/>
    <col min="12543" max="12543" width="12.109375" style="134" customWidth="1"/>
    <col min="12544" max="12544" width="13.5546875" style="134" customWidth="1"/>
    <col min="12545" max="12545" width="14.6640625" style="134" customWidth="1"/>
    <col min="12546" max="12546" width="14.109375" style="134" customWidth="1"/>
    <col min="12547" max="12547" width="11.5546875" style="134" customWidth="1"/>
    <col min="12548" max="12548" width="22.6640625" style="134" customWidth="1"/>
    <col min="12549" max="12549" width="27.6640625" style="134" customWidth="1"/>
    <col min="12550" max="12796" width="9.109375" style="134"/>
    <col min="12797" max="12797" width="7" style="134" customWidth="1"/>
    <col min="12798" max="12798" width="45.44140625" style="134" customWidth="1"/>
    <col min="12799" max="12799" width="12.109375" style="134" customWidth="1"/>
    <col min="12800" max="12800" width="13.5546875" style="134" customWidth="1"/>
    <col min="12801" max="12801" width="14.6640625" style="134" customWidth="1"/>
    <col min="12802" max="12802" width="14.109375" style="134" customWidth="1"/>
    <col min="12803" max="12803" width="11.5546875" style="134" customWidth="1"/>
    <col min="12804" max="12804" width="22.6640625" style="134" customWidth="1"/>
    <col min="12805" max="12805" width="27.6640625" style="134" customWidth="1"/>
    <col min="12806" max="13052" width="9.109375" style="134"/>
    <col min="13053" max="13053" width="7" style="134" customWidth="1"/>
    <col min="13054" max="13054" width="45.44140625" style="134" customWidth="1"/>
    <col min="13055" max="13055" width="12.109375" style="134" customWidth="1"/>
    <col min="13056" max="13056" width="13.5546875" style="134" customWidth="1"/>
    <col min="13057" max="13057" width="14.6640625" style="134" customWidth="1"/>
    <col min="13058" max="13058" width="14.109375" style="134" customWidth="1"/>
    <col min="13059" max="13059" width="11.5546875" style="134" customWidth="1"/>
    <col min="13060" max="13060" width="22.6640625" style="134" customWidth="1"/>
    <col min="13061" max="13061" width="27.6640625" style="134" customWidth="1"/>
    <col min="13062" max="13308" width="9.109375" style="134"/>
    <col min="13309" max="13309" width="7" style="134" customWidth="1"/>
    <col min="13310" max="13310" width="45.44140625" style="134" customWidth="1"/>
    <col min="13311" max="13311" width="12.109375" style="134" customWidth="1"/>
    <col min="13312" max="13312" width="13.5546875" style="134" customWidth="1"/>
    <col min="13313" max="13313" width="14.6640625" style="134" customWidth="1"/>
    <col min="13314" max="13314" width="14.109375" style="134" customWidth="1"/>
    <col min="13315" max="13315" width="11.5546875" style="134" customWidth="1"/>
    <col min="13316" max="13316" width="22.6640625" style="134" customWidth="1"/>
    <col min="13317" max="13317" width="27.6640625" style="134" customWidth="1"/>
    <col min="13318" max="13564" width="9.109375" style="134"/>
    <col min="13565" max="13565" width="7" style="134" customWidth="1"/>
    <col min="13566" max="13566" width="45.44140625" style="134" customWidth="1"/>
    <col min="13567" max="13567" width="12.109375" style="134" customWidth="1"/>
    <col min="13568" max="13568" width="13.5546875" style="134" customWidth="1"/>
    <col min="13569" max="13569" width="14.6640625" style="134" customWidth="1"/>
    <col min="13570" max="13570" width="14.109375" style="134" customWidth="1"/>
    <col min="13571" max="13571" width="11.5546875" style="134" customWidth="1"/>
    <col min="13572" max="13572" width="22.6640625" style="134" customWidth="1"/>
    <col min="13573" max="13573" width="27.6640625" style="134" customWidth="1"/>
    <col min="13574" max="13820" width="9.109375" style="134"/>
    <col min="13821" max="13821" width="7" style="134" customWidth="1"/>
    <col min="13822" max="13822" width="45.44140625" style="134" customWidth="1"/>
    <col min="13823" max="13823" width="12.109375" style="134" customWidth="1"/>
    <col min="13824" max="13824" width="13.5546875" style="134" customWidth="1"/>
    <col min="13825" max="13825" width="14.6640625" style="134" customWidth="1"/>
    <col min="13826" max="13826" width="14.109375" style="134" customWidth="1"/>
    <col min="13827" max="13827" width="11.5546875" style="134" customWidth="1"/>
    <col min="13828" max="13828" width="22.6640625" style="134" customWidth="1"/>
    <col min="13829" max="13829" width="27.6640625" style="134" customWidth="1"/>
    <col min="13830" max="14076" width="9.109375" style="134"/>
    <col min="14077" max="14077" width="7" style="134" customWidth="1"/>
    <col min="14078" max="14078" width="45.44140625" style="134" customWidth="1"/>
    <col min="14079" max="14079" width="12.109375" style="134" customWidth="1"/>
    <col min="14080" max="14080" width="13.5546875" style="134" customWidth="1"/>
    <col min="14081" max="14081" width="14.6640625" style="134" customWidth="1"/>
    <col min="14082" max="14082" width="14.109375" style="134" customWidth="1"/>
    <col min="14083" max="14083" width="11.5546875" style="134" customWidth="1"/>
    <col min="14084" max="14084" width="22.6640625" style="134" customWidth="1"/>
    <col min="14085" max="14085" width="27.6640625" style="134" customWidth="1"/>
    <col min="14086" max="14332" width="9.109375" style="134"/>
    <col min="14333" max="14333" width="7" style="134" customWidth="1"/>
    <col min="14334" max="14334" width="45.44140625" style="134" customWidth="1"/>
    <col min="14335" max="14335" width="12.109375" style="134" customWidth="1"/>
    <col min="14336" max="14336" width="13.5546875" style="134" customWidth="1"/>
    <col min="14337" max="14337" width="14.6640625" style="134" customWidth="1"/>
    <col min="14338" max="14338" width="14.109375" style="134" customWidth="1"/>
    <col min="14339" max="14339" width="11.5546875" style="134" customWidth="1"/>
    <col min="14340" max="14340" width="22.6640625" style="134" customWidth="1"/>
    <col min="14341" max="14341" width="27.6640625" style="134" customWidth="1"/>
    <col min="14342" max="14588" width="9.109375" style="134"/>
    <col min="14589" max="14589" width="7" style="134" customWidth="1"/>
    <col min="14590" max="14590" width="45.44140625" style="134" customWidth="1"/>
    <col min="14591" max="14591" width="12.109375" style="134" customWidth="1"/>
    <col min="14592" max="14592" width="13.5546875" style="134" customWidth="1"/>
    <col min="14593" max="14593" width="14.6640625" style="134" customWidth="1"/>
    <col min="14594" max="14594" width="14.109375" style="134" customWidth="1"/>
    <col min="14595" max="14595" width="11.5546875" style="134" customWidth="1"/>
    <col min="14596" max="14596" width="22.6640625" style="134" customWidth="1"/>
    <col min="14597" max="14597" width="27.6640625" style="134" customWidth="1"/>
    <col min="14598" max="14844" width="9.109375" style="134"/>
    <col min="14845" max="14845" width="7" style="134" customWidth="1"/>
    <col min="14846" max="14846" width="45.44140625" style="134" customWidth="1"/>
    <col min="14847" max="14847" width="12.109375" style="134" customWidth="1"/>
    <col min="14848" max="14848" width="13.5546875" style="134" customWidth="1"/>
    <col min="14849" max="14849" width="14.6640625" style="134" customWidth="1"/>
    <col min="14850" max="14850" width="14.109375" style="134" customWidth="1"/>
    <col min="14851" max="14851" width="11.5546875" style="134" customWidth="1"/>
    <col min="14852" max="14852" width="22.6640625" style="134" customWidth="1"/>
    <col min="14853" max="14853" width="27.6640625" style="134" customWidth="1"/>
    <col min="14854" max="15100" width="9.109375" style="134"/>
    <col min="15101" max="15101" width="7" style="134" customWidth="1"/>
    <col min="15102" max="15102" width="45.44140625" style="134" customWidth="1"/>
    <col min="15103" max="15103" width="12.109375" style="134" customWidth="1"/>
    <col min="15104" max="15104" width="13.5546875" style="134" customWidth="1"/>
    <col min="15105" max="15105" width="14.6640625" style="134" customWidth="1"/>
    <col min="15106" max="15106" width="14.109375" style="134" customWidth="1"/>
    <col min="15107" max="15107" width="11.5546875" style="134" customWidth="1"/>
    <col min="15108" max="15108" width="22.6640625" style="134" customWidth="1"/>
    <col min="15109" max="15109" width="27.6640625" style="134" customWidth="1"/>
    <col min="15110" max="15356" width="9.109375" style="134"/>
    <col min="15357" max="15357" width="7" style="134" customWidth="1"/>
    <col min="15358" max="15358" width="45.44140625" style="134" customWidth="1"/>
    <col min="15359" max="15359" width="12.109375" style="134" customWidth="1"/>
    <col min="15360" max="15360" width="13.5546875" style="134" customWidth="1"/>
    <col min="15361" max="15361" width="14.6640625" style="134" customWidth="1"/>
    <col min="15362" max="15362" width="14.109375" style="134" customWidth="1"/>
    <col min="15363" max="15363" width="11.5546875" style="134" customWidth="1"/>
    <col min="15364" max="15364" width="22.6640625" style="134" customWidth="1"/>
    <col min="15365" max="15365" width="27.6640625" style="134" customWidth="1"/>
    <col min="15366" max="15612" width="9.109375" style="134"/>
    <col min="15613" max="15613" width="7" style="134" customWidth="1"/>
    <col min="15614" max="15614" width="45.44140625" style="134" customWidth="1"/>
    <col min="15615" max="15615" width="12.109375" style="134" customWidth="1"/>
    <col min="15616" max="15616" width="13.5546875" style="134" customWidth="1"/>
    <col min="15617" max="15617" width="14.6640625" style="134" customWidth="1"/>
    <col min="15618" max="15618" width="14.109375" style="134" customWidth="1"/>
    <col min="15619" max="15619" width="11.5546875" style="134" customWidth="1"/>
    <col min="15620" max="15620" width="22.6640625" style="134" customWidth="1"/>
    <col min="15621" max="15621" width="27.6640625" style="134" customWidth="1"/>
    <col min="15622" max="15868" width="9.109375" style="134"/>
    <col min="15869" max="15869" width="7" style="134" customWidth="1"/>
    <col min="15870" max="15870" width="45.44140625" style="134" customWidth="1"/>
    <col min="15871" max="15871" width="12.109375" style="134" customWidth="1"/>
    <col min="15872" max="15872" width="13.5546875" style="134" customWidth="1"/>
    <col min="15873" max="15873" width="14.6640625" style="134" customWidth="1"/>
    <col min="15874" max="15874" width="14.109375" style="134" customWidth="1"/>
    <col min="15875" max="15875" width="11.5546875" style="134" customWidth="1"/>
    <col min="15876" max="15876" width="22.6640625" style="134" customWidth="1"/>
    <col min="15877" max="15877" width="27.6640625" style="134" customWidth="1"/>
    <col min="15878" max="16124" width="9.109375" style="134"/>
    <col min="16125" max="16125" width="7" style="134" customWidth="1"/>
    <col min="16126" max="16126" width="45.44140625" style="134" customWidth="1"/>
    <col min="16127" max="16127" width="12.109375" style="134" customWidth="1"/>
    <col min="16128" max="16128" width="13.5546875" style="134" customWidth="1"/>
    <col min="16129" max="16129" width="14.6640625" style="134" customWidth="1"/>
    <col min="16130" max="16130" width="14.109375" style="134" customWidth="1"/>
    <col min="16131" max="16131" width="11.5546875" style="134" customWidth="1"/>
    <col min="16132" max="16132" width="22.6640625" style="134" customWidth="1"/>
    <col min="16133" max="16133" width="27.6640625" style="134" customWidth="1"/>
    <col min="16134" max="16384" width="9.109375" style="134"/>
  </cols>
  <sheetData>
    <row r="1" spans="1:7" ht="15" customHeight="1" x14ac:dyDescent="0.3">
      <c r="A1" s="132"/>
      <c r="B1" s="133"/>
      <c r="C1" s="133"/>
      <c r="D1" s="133"/>
      <c r="E1" s="133"/>
      <c r="F1" s="287" t="s">
        <v>1119</v>
      </c>
      <c r="G1" s="297"/>
    </row>
    <row r="2" spans="1:7" ht="15" customHeight="1" x14ac:dyDescent="0.3">
      <c r="A2" s="132"/>
      <c r="B2" s="133"/>
      <c r="C2" s="133"/>
      <c r="D2" s="133"/>
      <c r="E2" s="133"/>
      <c r="F2" s="287" t="s">
        <v>1091</v>
      </c>
      <c r="G2" s="297"/>
    </row>
    <row r="3" spans="1:7" ht="15" customHeight="1" x14ac:dyDescent="0.3">
      <c r="A3" s="135"/>
      <c r="B3" s="136"/>
      <c r="C3" s="136"/>
      <c r="D3" s="136"/>
      <c r="E3" s="133"/>
      <c r="F3" s="298" t="s">
        <v>1092</v>
      </c>
      <c r="G3" s="299"/>
    </row>
    <row r="4" spans="1:7" ht="15" customHeight="1" x14ac:dyDescent="0.3">
      <c r="A4" s="132"/>
      <c r="B4" s="133"/>
      <c r="C4" s="133"/>
      <c r="D4" s="133"/>
      <c r="E4" s="133"/>
      <c r="F4" s="287" t="s">
        <v>1213</v>
      </c>
      <c r="G4" s="297"/>
    </row>
    <row r="7" spans="1:7" ht="35.25" customHeight="1" x14ac:dyDescent="0.3">
      <c r="A7" s="300" t="s">
        <v>1232</v>
      </c>
      <c r="B7" s="300"/>
      <c r="C7" s="300"/>
      <c r="D7" s="300"/>
      <c r="E7" s="301"/>
      <c r="F7" s="301"/>
      <c r="G7" s="301"/>
    </row>
    <row r="8" spans="1:7" ht="10.5" customHeight="1" x14ac:dyDescent="0.25">
      <c r="A8" s="137"/>
      <c r="B8" s="137"/>
      <c r="C8" s="137"/>
      <c r="D8" s="137"/>
    </row>
    <row r="9" spans="1:7" ht="72.75" customHeight="1" x14ac:dyDescent="0.3">
      <c r="A9" s="291" t="s">
        <v>1120</v>
      </c>
      <c r="B9" s="291" t="s">
        <v>1121</v>
      </c>
      <c r="C9" s="140" t="s">
        <v>1122</v>
      </c>
      <c r="D9" s="293" t="s">
        <v>717</v>
      </c>
      <c r="E9" s="294"/>
      <c r="F9" s="293" t="s">
        <v>710</v>
      </c>
      <c r="G9" s="295"/>
    </row>
    <row r="10" spans="1:7" ht="86.25" customHeight="1" x14ac:dyDescent="0.25">
      <c r="A10" s="292"/>
      <c r="B10" s="296"/>
      <c r="C10" s="139" t="s">
        <v>1123</v>
      </c>
      <c r="D10" s="141" t="s">
        <v>1124</v>
      </c>
      <c r="E10" s="141" t="s">
        <v>1246</v>
      </c>
      <c r="F10" s="141" t="s">
        <v>1124</v>
      </c>
      <c r="G10" s="141" t="s">
        <v>1246</v>
      </c>
    </row>
    <row r="11" spans="1:7" ht="15" customHeight="1" x14ac:dyDescent="0.25">
      <c r="A11" s="142">
        <v>1</v>
      </c>
      <c r="B11" s="142">
        <v>2</v>
      </c>
      <c r="C11" s="142">
        <v>3</v>
      </c>
      <c r="D11" s="142">
        <v>4</v>
      </c>
      <c r="E11" s="142">
        <v>5</v>
      </c>
      <c r="F11" s="142">
        <f>E11+1</f>
        <v>6</v>
      </c>
      <c r="G11" s="143">
        <v>7</v>
      </c>
    </row>
    <row r="12" spans="1:7" ht="54" customHeight="1" x14ac:dyDescent="0.25">
      <c r="A12" s="144" t="s">
        <v>1125</v>
      </c>
      <c r="B12" s="145" t="s">
        <v>1126</v>
      </c>
      <c r="C12" s="145"/>
      <c r="D12" s="146">
        <f>D14+D15+D48+D29</f>
        <v>149132.80591999998</v>
      </c>
      <c r="E12" s="146">
        <f>E14+E15+E48+E29</f>
        <v>95148.341420000012</v>
      </c>
      <c r="F12" s="146">
        <f>F14+F15+F48+F29</f>
        <v>149123.83191999997</v>
      </c>
      <c r="G12" s="146">
        <f>G14+G15+G48+G29</f>
        <v>95148.341420000012</v>
      </c>
    </row>
    <row r="13" spans="1:7" ht="18" customHeight="1" x14ac:dyDescent="0.25">
      <c r="A13" s="147"/>
      <c r="B13" s="148" t="s">
        <v>1127</v>
      </c>
      <c r="C13" s="148"/>
      <c r="D13" s="149"/>
      <c r="E13" s="150"/>
      <c r="F13" s="150"/>
      <c r="G13" s="143"/>
    </row>
    <row r="14" spans="1:7" ht="39" customHeight="1" x14ac:dyDescent="0.25">
      <c r="A14" s="151" t="s">
        <v>1128</v>
      </c>
      <c r="B14" s="152" t="s">
        <v>1129</v>
      </c>
      <c r="C14" s="152"/>
      <c r="D14" s="153">
        <v>38000</v>
      </c>
      <c r="E14" s="154"/>
      <c r="F14" s="153">
        <v>37995.07</v>
      </c>
      <c r="G14" s="143"/>
    </row>
    <row r="15" spans="1:7" ht="39.75" customHeight="1" x14ac:dyDescent="0.25">
      <c r="A15" s="151" t="s">
        <v>1130</v>
      </c>
      <c r="B15" s="155" t="s">
        <v>1131</v>
      </c>
      <c r="C15" s="155"/>
      <c r="D15" s="156">
        <f t="shared" ref="D15" si="0">SUM(D17:D28)</f>
        <v>3331.5899999999997</v>
      </c>
      <c r="E15" s="156"/>
      <c r="F15" s="156">
        <f>SUM(F17:F28)</f>
        <v>3327.5499999999997</v>
      </c>
      <c r="G15" s="154"/>
    </row>
    <row r="16" spans="1:7" ht="18" customHeight="1" x14ac:dyDescent="0.25">
      <c r="A16" s="151"/>
      <c r="B16" s="155" t="s">
        <v>1132</v>
      </c>
      <c r="C16" s="155"/>
      <c r="D16" s="156"/>
      <c r="E16" s="156"/>
      <c r="F16" s="156"/>
      <c r="G16" s="154"/>
    </row>
    <row r="17" spans="1:7" ht="21" customHeight="1" x14ac:dyDescent="0.25">
      <c r="A17" s="151"/>
      <c r="B17" s="155" t="s">
        <v>1233</v>
      </c>
      <c r="C17" s="155"/>
      <c r="D17" s="156">
        <v>56.56</v>
      </c>
      <c r="E17" s="156"/>
      <c r="F17" s="156">
        <v>56.56</v>
      </c>
      <c r="G17" s="154"/>
    </row>
    <row r="18" spans="1:7" ht="21.75" customHeight="1" x14ac:dyDescent="0.25">
      <c r="A18" s="151"/>
      <c r="B18" s="157" t="s">
        <v>1234</v>
      </c>
      <c r="C18" s="155"/>
      <c r="D18" s="156">
        <v>30.38</v>
      </c>
      <c r="E18" s="156"/>
      <c r="F18" s="156">
        <v>30.38</v>
      </c>
      <c r="G18" s="154"/>
    </row>
    <row r="19" spans="1:7" ht="33.75" customHeight="1" x14ac:dyDescent="0.25">
      <c r="A19" s="151"/>
      <c r="B19" s="158" t="s">
        <v>1244</v>
      </c>
      <c r="C19" s="183">
        <v>0.13600000000000001</v>
      </c>
      <c r="D19" s="156">
        <v>868.43</v>
      </c>
      <c r="E19" s="156"/>
      <c r="F19" s="156">
        <v>868.43</v>
      </c>
      <c r="G19" s="154"/>
    </row>
    <row r="20" spans="1:7" ht="34.5" customHeight="1" x14ac:dyDescent="0.25">
      <c r="A20" s="151"/>
      <c r="B20" s="159" t="s">
        <v>1237</v>
      </c>
      <c r="C20" s="183">
        <v>0.1</v>
      </c>
      <c r="D20" s="156">
        <v>432.03</v>
      </c>
      <c r="E20" s="156"/>
      <c r="F20" s="156">
        <v>432.03</v>
      </c>
      <c r="G20" s="154"/>
    </row>
    <row r="21" spans="1:7" ht="23.25" customHeight="1" x14ac:dyDescent="0.25">
      <c r="A21" s="151"/>
      <c r="B21" s="159" t="s">
        <v>1238</v>
      </c>
      <c r="C21" s="183">
        <v>0.25</v>
      </c>
      <c r="D21" s="156">
        <v>337</v>
      </c>
      <c r="E21" s="156"/>
      <c r="F21" s="156">
        <v>337</v>
      </c>
      <c r="G21" s="154"/>
    </row>
    <row r="22" spans="1:7" ht="36" customHeight="1" x14ac:dyDescent="0.25">
      <c r="A22" s="151"/>
      <c r="B22" s="159" t="s">
        <v>1239</v>
      </c>
      <c r="C22" s="183"/>
      <c r="D22" s="156">
        <v>349.88</v>
      </c>
      <c r="E22" s="156"/>
      <c r="F22" s="156">
        <v>349.88</v>
      </c>
      <c r="G22" s="154"/>
    </row>
    <row r="23" spans="1:7" ht="33.75" customHeight="1" x14ac:dyDescent="0.25">
      <c r="A23" s="151"/>
      <c r="B23" s="159" t="s">
        <v>1240</v>
      </c>
      <c r="C23" s="183">
        <v>0.182</v>
      </c>
      <c r="D23" s="156">
        <v>393.6</v>
      </c>
      <c r="E23" s="156"/>
      <c r="F23" s="156">
        <v>393.6</v>
      </c>
      <c r="G23" s="154"/>
    </row>
    <row r="24" spans="1:7" ht="24" customHeight="1" x14ac:dyDescent="0.25">
      <c r="A24" s="151"/>
      <c r="B24" s="159" t="s">
        <v>1241</v>
      </c>
      <c r="C24" s="183">
        <v>0.19500000000000001</v>
      </c>
      <c r="D24" s="156">
        <v>221.24</v>
      </c>
      <c r="E24" s="156"/>
      <c r="F24" s="156">
        <v>221.24</v>
      </c>
      <c r="G24" s="154"/>
    </row>
    <row r="25" spans="1:7" ht="33.75" customHeight="1" x14ac:dyDescent="0.25">
      <c r="A25" s="151"/>
      <c r="B25" s="159" t="s">
        <v>1242</v>
      </c>
      <c r="C25" s="183">
        <v>0.192</v>
      </c>
      <c r="D25" s="156">
        <v>130.38</v>
      </c>
      <c r="E25" s="156"/>
      <c r="F25" s="156">
        <v>130.38</v>
      </c>
      <c r="G25" s="154"/>
    </row>
    <row r="26" spans="1:7" ht="33.75" customHeight="1" x14ac:dyDescent="0.25">
      <c r="A26" s="151"/>
      <c r="B26" s="159" t="s">
        <v>1235</v>
      </c>
      <c r="C26" s="184"/>
      <c r="D26" s="156">
        <v>106.7</v>
      </c>
      <c r="E26" s="156"/>
      <c r="F26" s="156">
        <v>106.7</v>
      </c>
      <c r="G26" s="154"/>
    </row>
    <row r="27" spans="1:7" ht="33.75" customHeight="1" x14ac:dyDescent="0.25">
      <c r="A27" s="151"/>
      <c r="B27" s="159" t="s">
        <v>1243</v>
      </c>
      <c r="C27" s="155"/>
      <c r="D27" s="156">
        <v>401.35</v>
      </c>
      <c r="E27" s="156"/>
      <c r="F27" s="156">
        <v>401.35</v>
      </c>
      <c r="G27" s="154"/>
    </row>
    <row r="28" spans="1:7" ht="20.25" customHeight="1" x14ac:dyDescent="0.25">
      <c r="A28" s="151"/>
      <c r="B28" s="159" t="s">
        <v>1245</v>
      </c>
      <c r="C28" s="155"/>
      <c r="D28" s="156">
        <v>4.04</v>
      </c>
      <c r="E28" s="156"/>
      <c r="F28" s="156"/>
      <c r="G28" s="154"/>
    </row>
    <row r="29" spans="1:7" ht="81.75" customHeight="1" x14ac:dyDescent="0.25">
      <c r="A29" s="151" t="s">
        <v>1133</v>
      </c>
      <c r="B29" s="155" t="s">
        <v>1134</v>
      </c>
      <c r="C29" s="155"/>
      <c r="D29" s="156">
        <f>SUM(D30:D47)</f>
        <v>105956.75591999998</v>
      </c>
      <c r="E29" s="156">
        <f>SUM(E30:E47)</f>
        <v>95148.341420000012</v>
      </c>
      <c r="F29" s="156">
        <f>SUM(F30:F47)</f>
        <v>105956.75591999998</v>
      </c>
      <c r="G29" s="156">
        <f>SUM(G30:G47)</f>
        <v>95148.341420000012</v>
      </c>
    </row>
    <row r="30" spans="1:7" ht="114.75" customHeight="1" x14ac:dyDescent="0.25">
      <c r="A30" s="151" t="s">
        <v>1135</v>
      </c>
      <c r="B30" s="176" t="s">
        <v>1215</v>
      </c>
      <c r="C30" s="181">
        <v>4.1289999999999996</v>
      </c>
      <c r="D30" s="178">
        <v>4802.9858999999997</v>
      </c>
      <c r="E30" s="180">
        <v>4322.6873100000003</v>
      </c>
      <c r="F30" s="178">
        <v>4802.9858999999997</v>
      </c>
      <c r="G30" s="180">
        <v>4322.6873100000003</v>
      </c>
    </row>
    <row r="31" spans="1:7" ht="43.5" customHeight="1" x14ac:dyDescent="0.25">
      <c r="A31" s="151" t="s">
        <v>1136</v>
      </c>
      <c r="B31" s="177" t="s">
        <v>1216</v>
      </c>
      <c r="C31" s="181">
        <v>0.42</v>
      </c>
      <c r="D31" s="178">
        <v>1777.50677</v>
      </c>
      <c r="E31" s="180">
        <v>1599.7560900000001</v>
      </c>
      <c r="F31" s="178">
        <v>1777.50677</v>
      </c>
      <c r="G31" s="180">
        <v>1599.7560900000001</v>
      </c>
    </row>
    <row r="32" spans="1:7" ht="38.25" customHeight="1" x14ac:dyDescent="0.25">
      <c r="A32" s="151" t="s">
        <v>1137</v>
      </c>
      <c r="B32" s="177" t="s">
        <v>1217</v>
      </c>
      <c r="C32" s="182">
        <v>0.8</v>
      </c>
      <c r="D32" s="178">
        <v>4032.5566600000002</v>
      </c>
      <c r="E32" s="180">
        <v>3629.3009900000002</v>
      </c>
      <c r="F32" s="178">
        <v>4032.5566600000002</v>
      </c>
      <c r="G32" s="180">
        <v>3629.3009900000002</v>
      </c>
    </row>
    <row r="33" spans="1:7" ht="54" customHeight="1" x14ac:dyDescent="0.25">
      <c r="A33" s="151" t="s">
        <v>1138</v>
      </c>
      <c r="B33" s="177" t="s">
        <v>1218</v>
      </c>
      <c r="C33" s="182">
        <v>0.38500000000000001</v>
      </c>
      <c r="D33" s="178">
        <v>861.32155</v>
      </c>
      <c r="E33" s="180">
        <v>775.18939</v>
      </c>
      <c r="F33" s="178">
        <v>861.32155</v>
      </c>
      <c r="G33" s="180">
        <v>775.18939</v>
      </c>
    </row>
    <row r="34" spans="1:7" s="161" customFormat="1" ht="54.75" customHeight="1" x14ac:dyDescent="0.25">
      <c r="A34" s="151" t="s">
        <v>1139</v>
      </c>
      <c r="B34" s="177" t="s">
        <v>1219</v>
      </c>
      <c r="C34" s="182">
        <v>1.631</v>
      </c>
      <c r="D34" s="179">
        <v>2417.5174900000002</v>
      </c>
      <c r="E34" s="180">
        <v>2175.7657399999998</v>
      </c>
      <c r="F34" s="179">
        <v>2417.5174900000002</v>
      </c>
      <c r="G34" s="180">
        <v>2175.7657399999998</v>
      </c>
    </row>
    <row r="35" spans="1:7" s="161" customFormat="1" ht="47.25" customHeight="1" x14ac:dyDescent="0.25">
      <c r="A35" s="151" t="s">
        <v>1140</v>
      </c>
      <c r="B35" s="177" t="s">
        <v>1220</v>
      </c>
      <c r="C35" s="182" t="s">
        <v>1247</v>
      </c>
      <c r="D35" s="179">
        <v>2295.88402</v>
      </c>
      <c r="E35" s="180">
        <v>2066.2956100000001</v>
      </c>
      <c r="F35" s="179">
        <v>2295.88402</v>
      </c>
      <c r="G35" s="180">
        <v>2066.2956100000001</v>
      </c>
    </row>
    <row r="36" spans="1:7" s="161" customFormat="1" ht="57" customHeight="1" x14ac:dyDescent="0.25">
      <c r="A36" s="151" t="s">
        <v>1141</v>
      </c>
      <c r="B36" s="177" t="s">
        <v>1221</v>
      </c>
      <c r="C36" s="182">
        <v>2</v>
      </c>
      <c r="D36" s="179">
        <v>4104.9015300000001</v>
      </c>
      <c r="E36" s="180">
        <v>3694.4113699999998</v>
      </c>
      <c r="F36" s="179">
        <v>4104.9015300000001</v>
      </c>
      <c r="G36" s="180">
        <v>3694.4113699999998</v>
      </c>
    </row>
    <row r="37" spans="1:7" s="161" customFormat="1" ht="45" customHeight="1" x14ac:dyDescent="0.25">
      <c r="A37" s="151" t="s">
        <v>1142</v>
      </c>
      <c r="B37" s="177" t="s">
        <v>1222</v>
      </c>
      <c r="C37" s="182">
        <v>2.31</v>
      </c>
      <c r="D37" s="179">
        <v>4149.4726099999998</v>
      </c>
      <c r="E37" s="180">
        <v>3734.5253400000001</v>
      </c>
      <c r="F37" s="179">
        <v>4149.4726099999998</v>
      </c>
      <c r="G37" s="180">
        <v>3734.5253400000001</v>
      </c>
    </row>
    <row r="38" spans="1:7" s="161" customFormat="1" ht="54.75" customHeight="1" x14ac:dyDescent="0.25">
      <c r="A38" s="151" t="s">
        <v>1143</v>
      </c>
      <c r="B38" s="177" t="s">
        <v>1223</v>
      </c>
      <c r="C38" s="182">
        <v>1.9910000000000001</v>
      </c>
      <c r="D38" s="179">
        <v>4020.1745999999998</v>
      </c>
      <c r="E38" s="180">
        <v>3618.1571399999998</v>
      </c>
      <c r="F38" s="179">
        <v>4020.1745999999998</v>
      </c>
      <c r="G38" s="180">
        <v>3618.1571399999998</v>
      </c>
    </row>
    <row r="39" spans="1:7" s="161" customFormat="1" ht="47.25" customHeight="1" x14ac:dyDescent="0.25">
      <c r="A39" s="151" t="s">
        <v>1144</v>
      </c>
      <c r="B39" s="177" t="s">
        <v>1153</v>
      </c>
      <c r="C39" s="182">
        <v>2.85</v>
      </c>
      <c r="D39" s="179">
        <v>17819.12573</v>
      </c>
      <c r="E39" s="180">
        <v>16020.69702</v>
      </c>
      <c r="F39" s="179">
        <v>17819.12573</v>
      </c>
      <c r="G39" s="180">
        <v>16020.69702</v>
      </c>
    </row>
    <row r="40" spans="1:7" s="161" customFormat="1" ht="35.25" customHeight="1" x14ac:dyDescent="0.25">
      <c r="A40" s="151" t="s">
        <v>1145</v>
      </c>
      <c r="B40" s="177" t="s">
        <v>1224</v>
      </c>
      <c r="C40" s="160" t="s">
        <v>1248</v>
      </c>
      <c r="D40" s="179">
        <v>7381.7101300000004</v>
      </c>
      <c r="E40" s="180">
        <v>6447.3164200000001</v>
      </c>
      <c r="F40" s="179">
        <v>7381.7101300000004</v>
      </c>
      <c r="G40" s="180">
        <v>6447.3164200000001</v>
      </c>
    </row>
    <row r="41" spans="1:7" s="161" customFormat="1" ht="49.5" customHeight="1" x14ac:dyDescent="0.25">
      <c r="A41" s="151" t="s">
        <v>1146</v>
      </c>
      <c r="B41" s="177" t="s">
        <v>1225</v>
      </c>
      <c r="C41" s="182">
        <v>0.24</v>
      </c>
      <c r="D41" s="179">
        <v>3269.9490799999999</v>
      </c>
      <c r="E41" s="180">
        <v>2942.9541599999998</v>
      </c>
      <c r="F41" s="179">
        <v>3269.9490799999999</v>
      </c>
      <c r="G41" s="180">
        <v>2942.9541599999998</v>
      </c>
    </row>
    <row r="42" spans="1:7" s="161" customFormat="1" ht="51.75" customHeight="1" x14ac:dyDescent="0.25">
      <c r="A42" s="151" t="s">
        <v>1147</v>
      </c>
      <c r="B42" s="177" t="s">
        <v>1226</v>
      </c>
      <c r="C42" s="182">
        <v>0.36299999999999999</v>
      </c>
      <c r="D42" s="179">
        <v>822.06641999999999</v>
      </c>
      <c r="E42" s="180">
        <v>739.85977000000003</v>
      </c>
      <c r="F42" s="179">
        <v>822.06641999999999</v>
      </c>
      <c r="G42" s="180">
        <v>739.85977000000003</v>
      </c>
    </row>
    <row r="43" spans="1:7" s="161" customFormat="1" ht="36.75" customHeight="1" x14ac:dyDescent="0.25">
      <c r="A43" s="151" t="s">
        <v>1148</v>
      </c>
      <c r="B43" s="177" t="s">
        <v>1227</v>
      </c>
      <c r="C43" s="182">
        <v>0.7</v>
      </c>
      <c r="D43" s="179">
        <v>1256.1215299999999</v>
      </c>
      <c r="E43" s="180">
        <v>1130.50937</v>
      </c>
      <c r="F43" s="179">
        <v>1256.1215299999999</v>
      </c>
      <c r="G43" s="180">
        <v>1130.50937</v>
      </c>
    </row>
    <row r="44" spans="1:7" s="161" customFormat="1" ht="43.5" customHeight="1" x14ac:dyDescent="0.25">
      <c r="A44" s="151" t="s">
        <v>1149</v>
      </c>
      <c r="B44" s="177" t="s">
        <v>1228</v>
      </c>
      <c r="C44" s="182">
        <v>1.68</v>
      </c>
      <c r="D44" s="179">
        <v>4207.6022000000003</v>
      </c>
      <c r="E44" s="180">
        <v>3786.8419800000001</v>
      </c>
      <c r="F44" s="179">
        <v>4207.6022000000003</v>
      </c>
      <c r="G44" s="180">
        <v>3786.8419800000001</v>
      </c>
    </row>
    <row r="45" spans="1:7" s="161" customFormat="1" ht="55.5" customHeight="1" x14ac:dyDescent="0.25">
      <c r="A45" s="151" t="s">
        <v>1150</v>
      </c>
      <c r="B45" s="177" t="s">
        <v>1229</v>
      </c>
      <c r="C45" s="182">
        <v>2</v>
      </c>
      <c r="D45" s="179">
        <v>12422.88926</v>
      </c>
      <c r="E45" s="180">
        <v>11180.600329999999</v>
      </c>
      <c r="F45" s="179">
        <v>12422.88926</v>
      </c>
      <c r="G45" s="180">
        <v>11180.600329999999</v>
      </c>
    </row>
    <row r="46" spans="1:7" s="161" customFormat="1" ht="49.5" customHeight="1" x14ac:dyDescent="0.25">
      <c r="A46" s="151" t="s">
        <v>1151</v>
      </c>
      <c r="B46" s="177" t="s">
        <v>1230</v>
      </c>
      <c r="C46" s="182">
        <v>2.274</v>
      </c>
      <c r="D46" s="179">
        <v>12526.04924</v>
      </c>
      <c r="E46" s="180">
        <v>11273.444310000001</v>
      </c>
      <c r="F46" s="179">
        <v>12526.04924</v>
      </c>
      <c r="G46" s="180">
        <v>11273.444310000001</v>
      </c>
    </row>
    <row r="47" spans="1:7" s="161" customFormat="1" ht="54.75" customHeight="1" x14ac:dyDescent="0.25">
      <c r="A47" s="151" t="s">
        <v>1152</v>
      </c>
      <c r="B47" s="177" t="s">
        <v>1231</v>
      </c>
      <c r="C47" s="182">
        <v>1.4490000000000001</v>
      </c>
      <c r="D47" s="179">
        <v>17788.921200000001</v>
      </c>
      <c r="E47" s="180">
        <v>16010.02908</v>
      </c>
      <c r="F47" s="179">
        <v>17788.921200000001</v>
      </c>
      <c r="G47" s="180">
        <v>16010.02908</v>
      </c>
    </row>
    <row r="48" spans="1:7" ht="33.75" customHeight="1" x14ac:dyDescent="0.25">
      <c r="A48" s="151" t="s">
        <v>1154</v>
      </c>
      <c r="B48" s="152" t="s">
        <v>1236</v>
      </c>
      <c r="C48" s="152"/>
      <c r="D48" s="153">
        <v>1844.46</v>
      </c>
      <c r="E48" s="153"/>
      <c r="F48" s="153">
        <v>1844.4559999999999</v>
      </c>
      <c r="G48" s="143"/>
    </row>
    <row r="49" spans="1:7" ht="49.5" customHeight="1" x14ac:dyDescent="0.25">
      <c r="A49" s="162" t="s">
        <v>1155</v>
      </c>
      <c r="B49" s="145" t="s">
        <v>1156</v>
      </c>
      <c r="C49" s="145"/>
      <c r="D49" s="163">
        <f>D50</f>
        <v>5395.18</v>
      </c>
      <c r="E49" s="164">
        <f>E50</f>
        <v>4771.88</v>
      </c>
      <c r="F49" s="163">
        <f>F50</f>
        <v>4850.8900000000003</v>
      </c>
      <c r="G49" s="165">
        <f>G50</f>
        <v>4282.01</v>
      </c>
    </row>
    <row r="50" spans="1:7" ht="54" customHeight="1" x14ac:dyDescent="0.25">
      <c r="A50" s="151" t="s">
        <v>1157</v>
      </c>
      <c r="B50" s="166" t="s">
        <v>1158</v>
      </c>
      <c r="C50" s="166"/>
      <c r="D50" s="167">
        <v>5395.18</v>
      </c>
      <c r="E50" s="168">
        <v>4771.88</v>
      </c>
      <c r="F50" s="167">
        <v>4850.8900000000003</v>
      </c>
      <c r="G50" s="143">
        <v>4282.01</v>
      </c>
    </row>
    <row r="51" spans="1:7" ht="25.5" customHeight="1" x14ac:dyDescent="0.25">
      <c r="A51" s="169"/>
      <c r="B51" s="170" t="s">
        <v>1159</v>
      </c>
      <c r="C51" s="170"/>
      <c r="D51" s="164">
        <f>D49+D12</f>
        <v>154527.98591999998</v>
      </c>
      <c r="E51" s="164">
        <f>E49+E12</f>
        <v>99920.221420000016</v>
      </c>
      <c r="F51" s="164">
        <f>F49+F12</f>
        <v>153974.72191999998</v>
      </c>
      <c r="G51" s="164">
        <f>G49+G12</f>
        <v>99430.351420000006</v>
      </c>
    </row>
    <row r="55" spans="1:7" x14ac:dyDescent="0.25">
      <c r="D55" s="172"/>
      <c r="E55" s="172"/>
      <c r="F55" s="172"/>
    </row>
    <row r="57" spans="1:7" x14ac:dyDescent="0.25">
      <c r="D57" s="172"/>
    </row>
  </sheetData>
  <mergeCells count="9">
    <mergeCell ref="A9:A10"/>
    <mergeCell ref="D9:E9"/>
    <mergeCell ref="F9:G9"/>
    <mergeCell ref="B9:B10"/>
    <mergeCell ref="F1:G1"/>
    <mergeCell ref="F2:G2"/>
    <mergeCell ref="F3:G3"/>
    <mergeCell ref="F4:G4"/>
    <mergeCell ref="A7:G7"/>
  </mergeCells>
  <pageMargins left="0.5" right="0.25" top="0.31" bottom="0.17" header="0.3" footer="0.17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'3'!LAST_CELL</vt:lpstr>
      <vt:lpstr>'3'!SIGN</vt:lpstr>
      <vt:lpstr>'1'!Заголовки_для_печати</vt:lpstr>
      <vt:lpstr>'2'!Заголовки_для_печати</vt:lpstr>
      <vt:lpstr>'4'!Заголовки_для_печати</vt:lpstr>
      <vt:lpstr>'5'!Заголовки_для_печати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rep:2.54.0.599</dc:description>
  <cp:lastModifiedBy>bd09sn</cp:lastModifiedBy>
  <cp:lastPrinted>2022-03-28T03:24:28Z</cp:lastPrinted>
  <dcterms:created xsi:type="dcterms:W3CDTF">2022-03-04T04:45:17Z</dcterms:created>
  <dcterms:modified xsi:type="dcterms:W3CDTF">2022-03-28T03:24:36Z</dcterms:modified>
</cp:coreProperties>
</file>