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1125" windowWidth="15480" windowHeight="10800" tabRatio="904" activeTab="4"/>
  </bookViews>
  <sheets>
    <sheet name="1" sheetId="148" r:id="rId1"/>
    <sheet name="2" sheetId="147" r:id="rId2"/>
    <sheet name="3" sheetId="149" r:id="rId3"/>
    <sheet name="4" sheetId="150" r:id="rId4"/>
    <sheet name="5" sheetId="129" r:id="rId5"/>
    <sheet name="6" sheetId="143" r:id="rId6"/>
    <sheet name="7" sheetId="135" r:id="rId7"/>
    <sheet name="8" sheetId="136" r:id="rId8"/>
    <sheet name="9" sheetId="139" r:id="rId9"/>
    <sheet name="10" sheetId="141" r:id="rId10"/>
    <sheet name="11" sheetId="140" r:id="rId11"/>
    <sheet name="12" sheetId="142" r:id="rId12"/>
  </sheets>
  <externalReferences>
    <externalReference r:id="rId13"/>
  </externalReferences>
  <definedNames>
    <definedName name="DF_GRID_1">#REF!</definedName>
    <definedName name="DF_GRID_2">#REF!</definedName>
    <definedName name="DF_GRID_3">#REF!</definedName>
    <definedName name="DF_GRID_4">#REF!</definedName>
    <definedName name="DF_GRID_5">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СТИМУЛ">#REF!</definedName>
    <definedName name="ТОИ">#REF!</definedName>
  </definedNames>
  <calcPr calcId="124519"/>
</workbook>
</file>

<file path=xl/calcChain.xml><?xml version="1.0" encoding="utf-8"?>
<calcChain xmlns="http://schemas.openxmlformats.org/spreadsheetml/2006/main">
  <c r="G272" i="150"/>
  <c r="G271" s="1"/>
  <c r="G270" s="1"/>
  <c r="G269" s="1"/>
  <c r="G268" s="1"/>
  <c r="G266"/>
  <c r="G265" s="1"/>
  <c r="G264" s="1"/>
  <c r="G263" s="1"/>
  <c r="G260"/>
  <c r="G256"/>
  <c r="G252"/>
  <c r="G250"/>
  <c r="G248"/>
  <c r="G239"/>
  <c r="G238" s="1"/>
  <c r="G237" s="1"/>
  <c r="G236" s="1"/>
  <c r="G231"/>
  <c r="G230" s="1"/>
  <c r="G234"/>
  <c r="G233" s="1"/>
  <c r="G228"/>
  <c r="G227" s="1"/>
  <c r="G223"/>
  <c r="G221"/>
  <c r="G219"/>
  <c r="G216"/>
  <c r="G215" s="1"/>
  <c r="G213"/>
  <c r="G212" s="1"/>
  <c r="G206"/>
  <c r="G200"/>
  <c r="G199" s="1"/>
  <c r="G197"/>
  <c r="G196" s="1"/>
  <c r="G191"/>
  <c r="G190" s="1"/>
  <c r="G189" s="1"/>
  <c r="G188" s="1"/>
  <c r="G185"/>
  <c r="G181"/>
  <c r="G180" s="1"/>
  <c r="F181"/>
  <c r="G174"/>
  <c r="G173" s="1"/>
  <c r="G172" s="1"/>
  <c r="G171" s="1"/>
  <c r="G170" s="1"/>
  <c r="F174"/>
  <c r="F173" s="1"/>
  <c r="F172" s="1"/>
  <c r="F171" s="1"/>
  <c r="F170" s="1"/>
  <c r="G168"/>
  <c r="G167" s="1"/>
  <c r="G165"/>
  <c r="G163"/>
  <c r="G158"/>
  <c r="G156"/>
  <c r="G154"/>
  <c r="G152"/>
  <c r="G150"/>
  <c r="G147"/>
  <c r="F147"/>
  <c r="G142"/>
  <c r="G141" s="1"/>
  <c r="G140" s="1"/>
  <c r="G139" s="1"/>
  <c r="G279"/>
  <c r="G278" s="1"/>
  <c r="G277" s="1"/>
  <c r="G276" s="1"/>
  <c r="G275" s="1"/>
  <c r="G125"/>
  <c r="G124" s="1"/>
  <c r="G123" s="1"/>
  <c r="G122" s="1"/>
  <c r="G121" s="1"/>
  <c r="G119"/>
  <c r="G118" s="1"/>
  <c r="G117" s="1"/>
  <c r="G116" s="1"/>
  <c r="G113"/>
  <c r="G109"/>
  <c r="G108" s="1"/>
  <c r="G101"/>
  <c r="G100" s="1"/>
  <c r="G99" s="1"/>
  <c r="G98" s="1"/>
  <c r="F101"/>
  <c r="F100" s="1"/>
  <c r="F99" s="1"/>
  <c r="F98" s="1"/>
  <c r="G96"/>
  <c r="G95" s="1"/>
  <c r="G94" s="1"/>
  <c r="G93" s="1"/>
  <c r="G89"/>
  <c r="G91"/>
  <c r="G86"/>
  <c r="G85" s="1"/>
  <c r="G80"/>
  <c r="G78"/>
  <c r="F78"/>
  <c r="G72"/>
  <c r="G71" s="1"/>
  <c r="G69"/>
  <c r="G67"/>
  <c r="G64"/>
  <c r="H64" s="1"/>
  <c r="F64"/>
  <c r="G62"/>
  <c r="G55"/>
  <c r="G52"/>
  <c r="F52"/>
  <c r="G46"/>
  <c r="G45" s="1"/>
  <c r="G44" s="1"/>
  <c r="G43" s="1"/>
  <c r="G42" s="1"/>
  <c r="G39"/>
  <c r="G38" s="1"/>
  <c r="G37" s="1"/>
  <c r="G36" s="1"/>
  <c r="G35" s="1"/>
  <c r="F39"/>
  <c r="F38" s="1"/>
  <c r="F37" s="1"/>
  <c r="F36" s="1"/>
  <c r="F35" s="1"/>
  <c r="G33"/>
  <c r="G31"/>
  <c r="H280"/>
  <c r="H274"/>
  <c r="H273"/>
  <c r="H267"/>
  <c r="H261"/>
  <c r="H257"/>
  <c r="H253"/>
  <c r="H251"/>
  <c r="H249"/>
  <c r="H242"/>
  <c r="H241"/>
  <c r="H240"/>
  <c r="H235"/>
  <c r="H232"/>
  <c r="H229"/>
  <c r="H222"/>
  <c r="H220"/>
  <c r="H217"/>
  <c r="H214"/>
  <c r="H208"/>
  <c r="H207"/>
  <c r="H201"/>
  <c r="H198"/>
  <c r="H192"/>
  <c r="H186"/>
  <c r="H184"/>
  <c r="H183"/>
  <c r="H182"/>
  <c r="H175"/>
  <c r="H169"/>
  <c r="H166"/>
  <c r="H164"/>
  <c r="H159"/>
  <c r="H157"/>
  <c r="H155"/>
  <c r="H153"/>
  <c r="H151"/>
  <c r="H149"/>
  <c r="H148"/>
  <c r="H143"/>
  <c r="H136"/>
  <c r="H135"/>
  <c r="H134"/>
  <c r="H127"/>
  <c r="H126"/>
  <c r="H120"/>
  <c r="H114"/>
  <c r="H110"/>
  <c r="H103"/>
  <c r="H102"/>
  <c r="H97"/>
  <c r="H92"/>
  <c r="H90"/>
  <c r="H87"/>
  <c r="H81"/>
  <c r="H79"/>
  <c r="H73"/>
  <c r="H70"/>
  <c r="H68"/>
  <c r="H65"/>
  <c r="H63"/>
  <c r="H56"/>
  <c r="H54"/>
  <c r="H53"/>
  <c r="H47"/>
  <c r="H40"/>
  <c r="H34"/>
  <c r="H32"/>
  <c r="H27"/>
  <c r="H25"/>
  <c r="H23"/>
  <c r="H22"/>
  <c r="H17"/>
  <c r="G26"/>
  <c r="G21"/>
  <c r="F21"/>
  <c r="H24"/>
  <c r="G16"/>
  <c r="G15" s="1"/>
  <c r="G14" s="1"/>
  <c r="G13" s="1"/>
  <c r="G133"/>
  <c r="F133"/>
  <c r="F132" s="1"/>
  <c r="F131" s="1"/>
  <c r="F130" s="1"/>
  <c r="F129" s="1"/>
  <c r="F128" s="1"/>
  <c r="G132"/>
  <c r="G131" s="1"/>
  <c r="G130" s="1"/>
  <c r="G129" s="1"/>
  <c r="G128" s="1"/>
  <c r="F98" i="149"/>
  <c r="E70"/>
  <c r="D70"/>
  <c r="E114"/>
  <c r="D114"/>
  <c r="E125"/>
  <c r="D125"/>
  <c r="E136"/>
  <c r="E134"/>
  <c r="E132"/>
  <c r="E129"/>
  <c r="E127"/>
  <c r="E123"/>
  <c r="E121"/>
  <c r="E118"/>
  <c r="E116"/>
  <c r="E112"/>
  <c r="E110"/>
  <c r="E108"/>
  <c r="E106"/>
  <c r="E104"/>
  <c r="D99"/>
  <c r="E99"/>
  <c r="F102"/>
  <c r="E93"/>
  <c r="E95"/>
  <c r="E89"/>
  <c r="E88"/>
  <c r="E86"/>
  <c r="E85" s="1"/>
  <c r="E83"/>
  <c r="E82" s="1"/>
  <c r="E78"/>
  <c r="E77" s="1"/>
  <c r="E76" s="1"/>
  <c r="E74"/>
  <c r="E68"/>
  <c r="E61"/>
  <c r="E60" s="1"/>
  <c r="E59" s="1"/>
  <c r="E57"/>
  <c r="E55"/>
  <c r="E53"/>
  <c r="E50"/>
  <c r="E49" s="1"/>
  <c r="E47"/>
  <c r="E46" s="1"/>
  <c r="E43"/>
  <c r="E41"/>
  <c r="E40" s="1"/>
  <c r="E38"/>
  <c r="F38" s="1"/>
  <c r="E36"/>
  <c r="D38"/>
  <c r="E31"/>
  <c r="E26"/>
  <c r="E25" s="1"/>
  <c r="E24" s="1"/>
  <c r="E22"/>
  <c r="E21" s="1"/>
  <c r="E18"/>
  <c r="F137"/>
  <c r="F135"/>
  <c r="F133"/>
  <c r="F131"/>
  <c r="F130"/>
  <c r="F128"/>
  <c r="F126"/>
  <c r="F124"/>
  <c r="F122"/>
  <c r="F119"/>
  <c r="F117"/>
  <c r="F115"/>
  <c r="F113"/>
  <c r="F111"/>
  <c r="F109"/>
  <c r="F107"/>
  <c r="F105"/>
  <c r="F103"/>
  <c r="F101"/>
  <c r="F100"/>
  <c r="F97"/>
  <c r="F96"/>
  <c r="F94"/>
  <c r="F90"/>
  <c r="F87"/>
  <c r="F84"/>
  <c r="F79"/>
  <c r="F75"/>
  <c r="F73"/>
  <c r="F72"/>
  <c r="F71"/>
  <c r="F69"/>
  <c r="F64"/>
  <c r="F63"/>
  <c r="F62"/>
  <c r="F56"/>
  <c r="F54"/>
  <c r="F51"/>
  <c r="F48"/>
  <c r="F44"/>
  <c r="F42"/>
  <c r="F39"/>
  <c r="F37"/>
  <c r="F32"/>
  <c r="F28"/>
  <c r="F27"/>
  <c r="F23"/>
  <c r="F19"/>
  <c r="F17"/>
  <c r="F15"/>
  <c r="E16"/>
  <c r="E14"/>
  <c r="F279" i="150"/>
  <c r="F278" s="1"/>
  <c r="F277" s="1"/>
  <c r="F276" s="1"/>
  <c r="F275" s="1"/>
  <c r="F272"/>
  <c r="F271" s="1"/>
  <c r="F270" s="1"/>
  <c r="F269" s="1"/>
  <c r="F268" s="1"/>
  <c r="F266"/>
  <c r="F265" s="1"/>
  <c r="F264" s="1"/>
  <c r="F263" s="1"/>
  <c r="F260"/>
  <c r="F259" s="1"/>
  <c r="F256"/>
  <c r="F255" s="1"/>
  <c r="F252"/>
  <c r="F250"/>
  <c r="F248"/>
  <c r="F239"/>
  <c r="F238" s="1"/>
  <c r="F237" s="1"/>
  <c r="F236" s="1"/>
  <c r="F234"/>
  <c r="F233" s="1"/>
  <c r="F231"/>
  <c r="F230" s="1"/>
  <c r="F228"/>
  <c r="F227" s="1"/>
  <c r="F223"/>
  <c r="F221"/>
  <c r="F219"/>
  <c r="F216"/>
  <c r="F215" s="1"/>
  <c r="F213"/>
  <c r="F212" s="1"/>
  <c r="F206"/>
  <c r="F205" s="1"/>
  <c r="F200"/>
  <c r="F197"/>
  <c r="F191"/>
  <c r="F190" s="1"/>
  <c r="F189" s="1"/>
  <c r="F188" s="1"/>
  <c r="F185"/>
  <c r="F168"/>
  <c r="F165"/>
  <c r="F163"/>
  <c r="F158"/>
  <c r="F156"/>
  <c r="F154"/>
  <c r="F152"/>
  <c r="F150"/>
  <c r="F142"/>
  <c r="F141" s="1"/>
  <c r="F140" s="1"/>
  <c r="F139" s="1"/>
  <c r="F125"/>
  <c r="F124" s="1"/>
  <c r="F123" s="1"/>
  <c r="F122" s="1"/>
  <c r="F121" s="1"/>
  <c r="F119"/>
  <c r="F118" s="1"/>
  <c r="F117" s="1"/>
  <c r="F116" s="1"/>
  <c r="F113"/>
  <c r="F109"/>
  <c r="F96"/>
  <c r="F95" s="1"/>
  <c r="F94" s="1"/>
  <c r="F93" s="1"/>
  <c r="F91"/>
  <c r="F89"/>
  <c r="F86"/>
  <c r="F85" s="1"/>
  <c r="F80"/>
  <c r="F72"/>
  <c r="F71" s="1"/>
  <c r="F69"/>
  <c r="F67"/>
  <c r="F62"/>
  <c r="F55"/>
  <c r="H55" s="1"/>
  <c r="F46"/>
  <c r="F45" s="1"/>
  <c r="F44" s="1"/>
  <c r="F43" s="1"/>
  <c r="F42" s="1"/>
  <c r="F33"/>
  <c r="F31"/>
  <c r="F26"/>
  <c r="F16"/>
  <c r="F15" s="1"/>
  <c r="F14" s="1"/>
  <c r="F13" s="1"/>
  <c r="D136" i="149"/>
  <c r="F136" s="1"/>
  <c r="D134"/>
  <c r="F134" s="1"/>
  <c r="D132"/>
  <c r="F132" s="1"/>
  <c r="D129"/>
  <c r="D127"/>
  <c r="F127" s="1"/>
  <c r="D123"/>
  <c r="F123" s="1"/>
  <c r="D121"/>
  <c r="D118"/>
  <c r="D116"/>
  <c r="F116" s="1"/>
  <c r="F114"/>
  <c r="D112"/>
  <c r="F112" s="1"/>
  <c r="D110"/>
  <c r="D108"/>
  <c r="D106"/>
  <c r="F106" s="1"/>
  <c r="D104"/>
  <c r="F104" s="1"/>
  <c r="D95"/>
  <c r="D93"/>
  <c r="D89"/>
  <c r="D88"/>
  <c r="F88" s="1"/>
  <c r="D86"/>
  <c r="D85" s="1"/>
  <c r="D83"/>
  <c r="D82" s="1"/>
  <c r="D78"/>
  <c r="D77" s="1"/>
  <c r="D76" s="1"/>
  <c r="D74"/>
  <c r="F74" s="1"/>
  <c r="D68"/>
  <c r="D61"/>
  <c r="D57"/>
  <c r="D55"/>
  <c r="F55" s="1"/>
  <c r="D53"/>
  <c r="D50"/>
  <c r="D47"/>
  <c r="F47" s="1"/>
  <c r="D43"/>
  <c r="F43" s="1"/>
  <c r="D41"/>
  <c r="D36"/>
  <c r="F36" s="1"/>
  <c r="D31"/>
  <c r="D30" s="1"/>
  <c r="D26"/>
  <c r="F26" s="1"/>
  <c r="D22"/>
  <c r="D21" s="1"/>
  <c r="D18"/>
  <c r="F18" s="1"/>
  <c r="D16"/>
  <c r="D14"/>
  <c r="D13" s="1"/>
  <c r="D19" i="129"/>
  <c r="D18" s="1"/>
  <c r="D17" s="1"/>
  <c r="D15"/>
  <c r="D14" s="1"/>
  <c r="D13" s="1"/>
  <c r="C14"/>
  <c r="C13" s="1"/>
  <c r="C15"/>
  <c r="C19"/>
  <c r="C18" s="1"/>
  <c r="C17" s="1"/>
  <c r="D40" i="149" l="1"/>
  <c r="F53"/>
  <c r="F68"/>
  <c r="F95"/>
  <c r="F110"/>
  <c r="H89" i="150"/>
  <c r="H181"/>
  <c r="H200"/>
  <c r="H219"/>
  <c r="H250"/>
  <c r="F99" i="149"/>
  <c r="F125"/>
  <c r="F146" i="150"/>
  <c r="G146"/>
  <c r="G145" s="1"/>
  <c r="G144" s="1"/>
  <c r="G138" s="1"/>
  <c r="E67" i="149"/>
  <c r="E66" s="1"/>
  <c r="E65" s="1"/>
  <c r="F93"/>
  <c r="E13"/>
  <c r="D67"/>
  <c r="D66" s="1"/>
  <c r="F70"/>
  <c r="F108"/>
  <c r="H223" i="150"/>
  <c r="E30" i="149"/>
  <c r="E29" s="1"/>
  <c r="F180" i="150"/>
  <c r="F179" s="1"/>
  <c r="F118" i="149"/>
  <c r="C12" i="129"/>
  <c r="C11" s="1"/>
  <c r="F50" i="149"/>
  <c r="F61"/>
  <c r="F89"/>
  <c r="F129"/>
  <c r="G259" i="150"/>
  <c r="G258" s="1"/>
  <c r="H269"/>
  <c r="G262"/>
  <c r="H263"/>
  <c r="H91"/>
  <c r="H150"/>
  <c r="H154"/>
  <c r="H156"/>
  <c r="H168"/>
  <c r="H248"/>
  <c r="H252"/>
  <c r="H260"/>
  <c r="G255"/>
  <c r="G254" s="1"/>
  <c r="G247"/>
  <c r="G246" s="1"/>
  <c r="F247"/>
  <c r="H236"/>
  <c r="H230"/>
  <c r="G226"/>
  <c r="G225" s="1"/>
  <c r="H233"/>
  <c r="G205"/>
  <c r="G204" s="1"/>
  <c r="G203" s="1"/>
  <c r="H69"/>
  <c r="H80"/>
  <c r="H109"/>
  <c r="H185"/>
  <c r="H197"/>
  <c r="H221"/>
  <c r="G218"/>
  <c r="G211" s="1"/>
  <c r="G210" s="1"/>
  <c r="H227"/>
  <c r="H215"/>
  <c r="H212"/>
  <c r="F199"/>
  <c r="H199" s="1"/>
  <c r="H206"/>
  <c r="F196"/>
  <c r="H196" s="1"/>
  <c r="G195"/>
  <c r="G194" s="1"/>
  <c r="G193" s="1"/>
  <c r="G187" s="1"/>
  <c r="H147"/>
  <c r="G179"/>
  <c r="G178" s="1"/>
  <c r="G177" s="1"/>
  <c r="G176" s="1"/>
  <c r="H188"/>
  <c r="H113"/>
  <c r="H152"/>
  <c r="H158"/>
  <c r="H165"/>
  <c r="G20"/>
  <c r="F167"/>
  <c r="H167" s="1"/>
  <c r="H170"/>
  <c r="G162"/>
  <c r="G161" s="1"/>
  <c r="G160" s="1"/>
  <c r="F162"/>
  <c r="F161" s="1"/>
  <c r="H139"/>
  <c r="H275"/>
  <c r="G112"/>
  <c r="G111" s="1"/>
  <c r="F112"/>
  <c r="H122"/>
  <c r="G115"/>
  <c r="H116"/>
  <c r="F66"/>
  <c r="F108"/>
  <c r="G107"/>
  <c r="F20"/>
  <c r="F19" s="1"/>
  <c r="F18" s="1"/>
  <c r="G66"/>
  <c r="H98"/>
  <c r="H93"/>
  <c r="G77"/>
  <c r="G76" s="1"/>
  <c r="G75" s="1"/>
  <c r="G88"/>
  <c r="G84" s="1"/>
  <c r="G83" s="1"/>
  <c r="G82" s="1"/>
  <c r="F88"/>
  <c r="F84" s="1"/>
  <c r="F77"/>
  <c r="H85"/>
  <c r="H71"/>
  <c r="G61"/>
  <c r="F51"/>
  <c r="F50" s="1"/>
  <c r="F49" s="1"/>
  <c r="F48" s="1"/>
  <c r="F41" s="1"/>
  <c r="G51"/>
  <c r="G50" s="1"/>
  <c r="G49" s="1"/>
  <c r="G48" s="1"/>
  <c r="G41" s="1"/>
  <c r="F30"/>
  <c r="F29" s="1"/>
  <c r="G30"/>
  <c r="G29" s="1"/>
  <c r="G28" s="1"/>
  <c r="H42"/>
  <c r="F254"/>
  <c r="H35"/>
  <c r="H30"/>
  <c r="H128"/>
  <c r="H133"/>
  <c r="H26"/>
  <c r="H13"/>
  <c r="H21"/>
  <c r="H33"/>
  <c r="F61"/>
  <c r="H15"/>
  <c r="H31"/>
  <c r="H37"/>
  <c r="H39"/>
  <c r="H44"/>
  <c r="H46"/>
  <c r="H52"/>
  <c r="H72"/>
  <c r="H78"/>
  <c r="H95"/>
  <c r="H99"/>
  <c r="H101"/>
  <c r="H118"/>
  <c r="H124"/>
  <c r="H130"/>
  <c r="H132"/>
  <c r="H140"/>
  <c r="H142"/>
  <c r="H163"/>
  <c r="H171"/>
  <c r="H173"/>
  <c r="H180"/>
  <c r="H190"/>
  <c r="H213"/>
  <c r="H231"/>
  <c r="H237"/>
  <c r="H239"/>
  <c r="H265"/>
  <c r="H271"/>
  <c r="H277"/>
  <c r="H279"/>
  <c r="H14"/>
  <c r="H16"/>
  <c r="H36"/>
  <c r="H38"/>
  <c r="H43"/>
  <c r="H45"/>
  <c r="H62"/>
  <c r="H67"/>
  <c r="H86"/>
  <c r="H94"/>
  <c r="H96"/>
  <c r="H100"/>
  <c r="H117"/>
  <c r="H119"/>
  <c r="H123"/>
  <c r="H125"/>
  <c r="H129"/>
  <c r="H131"/>
  <c r="H141"/>
  <c r="H172"/>
  <c r="H174"/>
  <c r="H189"/>
  <c r="H191"/>
  <c r="H216"/>
  <c r="H224"/>
  <c r="H228"/>
  <c r="H234"/>
  <c r="H238"/>
  <c r="H256"/>
  <c r="H264"/>
  <c r="H266"/>
  <c r="H270"/>
  <c r="H272"/>
  <c r="H276"/>
  <c r="H278"/>
  <c r="H268"/>
  <c r="E120" i="149"/>
  <c r="D120"/>
  <c r="E92"/>
  <c r="D92"/>
  <c r="D81"/>
  <c r="D80" s="1"/>
  <c r="E81"/>
  <c r="E80" s="1"/>
  <c r="F85"/>
  <c r="F76"/>
  <c r="F22"/>
  <c r="E52"/>
  <c r="E45" s="1"/>
  <c r="E35"/>
  <c r="F16"/>
  <c r="D20"/>
  <c r="E12"/>
  <c r="D12"/>
  <c r="D25"/>
  <c r="D35"/>
  <c r="D46"/>
  <c r="D49"/>
  <c r="F49" s="1"/>
  <c r="D52"/>
  <c r="D60"/>
  <c r="F14"/>
  <c r="F41"/>
  <c r="F57"/>
  <c r="F78"/>
  <c r="F82"/>
  <c r="F86"/>
  <c r="F121"/>
  <c r="F31"/>
  <c r="F58"/>
  <c r="F77"/>
  <c r="F83"/>
  <c r="F21"/>
  <c r="E20"/>
  <c r="F226" i="150"/>
  <c r="F218"/>
  <c r="F211" s="1"/>
  <c r="D12" i="129"/>
  <c r="D11" s="1"/>
  <c r="E30" i="148"/>
  <c r="D30"/>
  <c r="E42"/>
  <c r="D42"/>
  <c r="E45"/>
  <c r="D45"/>
  <c r="F39"/>
  <c r="F23"/>
  <c r="F22"/>
  <c r="F21"/>
  <c r="E20"/>
  <c r="E19" s="1"/>
  <c r="D20"/>
  <c r="D19" s="1"/>
  <c r="G209" i="150" l="1"/>
  <c r="F178"/>
  <c r="F177" s="1"/>
  <c r="F176" s="1"/>
  <c r="H176" s="1"/>
  <c r="H179"/>
  <c r="F46" i="149"/>
  <c r="D45"/>
  <c r="H255" i="150"/>
  <c r="H254"/>
  <c r="G245"/>
  <c r="G202"/>
  <c r="H177"/>
  <c r="H162"/>
  <c r="G106"/>
  <c r="G105" s="1"/>
  <c r="G104" s="1"/>
  <c r="H41"/>
  <c r="H51"/>
  <c r="G74"/>
  <c r="F60"/>
  <c r="F59" s="1"/>
  <c r="F195"/>
  <c r="H195" s="1"/>
  <c r="H49"/>
  <c r="H66"/>
  <c r="G60"/>
  <c r="G59" s="1"/>
  <c r="G58" s="1"/>
  <c r="G57" s="1"/>
  <c r="H61"/>
  <c r="H48"/>
  <c r="H50"/>
  <c r="F262"/>
  <c r="H262" s="1"/>
  <c r="F28"/>
  <c r="H28" s="1"/>
  <c r="H29"/>
  <c r="H218"/>
  <c r="F258"/>
  <c r="H258" s="1"/>
  <c r="H259"/>
  <c r="F115"/>
  <c r="H115" s="1"/>
  <c r="H121"/>
  <c r="F111"/>
  <c r="H111" s="1"/>
  <c r="H112"/>
  <c r="H88"/>
  <c r="G19"/>
  <c r="G18" s="1"/>
  <c r="G12" s="1"/>
  <c r="H20"/>
  <c r="F246"/>
  <c r="H247"/>
  <c r="F76"/>
  <c r="H77"/>
  <c r="F160"/>
  <c r="H160" s="1"/>
  <c r="H161"/>
  <c r="F225"/>
  <c r="H225" s="1"/>
  <c r="H226"/>
  <c r="F145"/>
  <c r="F144" s="1"/>
  <c r="F138" s="1"/>
  <c r="H146"/>
  <c r="F107"/>
  <c r="H108"/>
  <c r="F204"/>
  <c r="H205"/>
  <c r="F120" i="149"/>
  <c r="D91"/>
  <c r="E91"/>
  <c r="F92"/>
  <c r="F80"/>
  <c r="F81"/>
  <c r="F67"/>
  <c r="D65"/>
  <c r="F65" s="1"/>
  <c r="E34"/>
  <c r="E33" s="1"/>
  <c r="F52"/>
  <c r="F20"/>
  <c r="F40"/>
  <c r="F35"/>
  <c r="D34"/>
  <c r="F45"/>
  <c r="F13"/>
  <c r="F12"/>
  <c r="D29"/>
  <c r="F29" s="1"/>
  <c r="F30"/>
  <c r="D59"/>
  <c r="F59" s="1"/>
  <c r="F60"/>
  <c r="D24"/>
  <c r="F25"/>
  <c r="E11"/>
  <c r="F20" i="148"/>
  <c r="H178" i="150" l="1"/>
  <c r="F34" i="149"/>
  <c r="G244" i="150"/>
  <c r="G243" s="1"/>
  <c r="G137" s="1"/>
  <c r="H60"/>
  <c r="G11"/>
  <c r="H107"/>
  <c r="F106"/>
  <c r="F105" s="1"/>
  <c r="F12"/>
  <c r="F194"/>
  <c r="H194" s="1"/>
  <c r="F203"/>
  <c r="H203" s="1"/>
  <c r="H204"/>
  <c r="H145"/>
  <c r="F75"/>
  <c r="H75" s="1"/>
  <c r="H76"/>
  <c r="H246"/>
  <c r="F245"/>
  <c r="F244" s="1"/>
  <c r="H19"/>
  <c r="F83"/>
  <c r="F82" s="1"/>
  <c r="H84"/>
  <c r="F210"/>
  <c r="F209" s="1"/>
  <c r="H211"/>
  <c r="F58"/>
  <c r="F57" s="1"/>
  <c r="H59"/>
  <c r="F66" i="149"/>
  <c r="F91"/>
  <c r="E138"/>
  <c r="F24"/>
  <c r="D11"/>
  <c r="F11" s="1"/>
  <c r="D33"/>
  <c r="F33" s="1"/>
  <c r="F40" i="148"/>
  <c r="F38"/>
  <c r="F36"/>
  <c r="F35"/>
  <c r="F43"/>
  <c r="F34"/>
  <c r="F33"/>
  <c r="F32"/>
  <c r="F31"/>
  <c r="F29"/>
  <c r="F27"/>
  <c r="F26"/>
  <c r="F25"/>
  <c r="F24"/>
  <c r="F18"/>
  <c r="F17"/>
  <c r="F16"/>
  <c r="F15"/>
  <c r="E14"/>
  <c r="D14"/>
  <c r="D13" s="1"/>
  <c r="D12" s="1"/>
  <c r="D47" s="1"/>
  <c r="E59" i="147"/>
  <c r="D58"/>
  <c r="D57" s="1"/>
  <c r="C58"/>
  <c r="C57" s="1"/>
  <c r="C79"/>
  <c r="C77" s="1"/>
  <c r="C78"/>
  <c r="E58" l="1"/>
  <c r="G281" i="150"/>
  <c r="F193"/>
  <c r="H106"/>
  <c r="H105"/>
  <c r="H58"/>
  <c r="H210"/>
  <c r="H83"/>
  <c r="H18"/>
  <c r="H144"/>
  <c r="H245"/>
  <c r="D138" i="149"/>
  <c r="F138" s="1"/>
  <c r="F42" i="148"/>
  <c r="F28"/>
  <c r="F30"/>
  <c r="F37"/>
  <c r="F14"/>
  <c r="E13"/>
  <c r="E57" i="147"/>
  <c r="H193" i="150" l="1"/>
  <c r="F187"/>
  <c r="F104"/>
  <c r="F243"/>
  <c r="H243" s="1"/>
  <c r="H244"/>
  <c r="H12"/>
  <c r="H57"/>
  <c r="H138"/>
  <c r="F74"/>
  <c r="H74" s="1"/>
  <c r="H82"/>
  <c r="F202"/>
  <c r="H202" s="1"/>
  <c r="H209"/>
  <c r="F13" i="148"/>
  <c r="E12"/>
  <c r="F19"/>
  <c r="D78" i="147"/>
  <c r="D77" s="1"/>
  <c r="D69"/>
  <c r="D64"/>
  <c r="D63" s="1"/>
  <c r="D73"/>
  <c r="D72" s="1"/>
  <c r="D75"/>
  <c r="D60"/>
  <c r="D55"/>
  <c r="D54" s="1"/>
  <c r="D47"/>
  <c r="D46" s="1"/>
  <c r="D50"/>
  <c r="D49" s="1"/>
  <c r="D43"/>
  <c r="D42" s="1"/>
  <c r="C43"/>
  <c r="C42" s="1"/>
  <c r="D40"/>
  <c r="D39" s="1"/>
  <c r="D37"/>
  <c r="D35"/>
  <c r="D31"/>
  <c r="D29"/>
  <c r="D26"/>
  <c r="D25" s="1"/>
  <c r="D20"/>
  <c r="D19" s="1"/>
  <c r="E76"/>
  <c r="E74"/>
  <c r="E70"/>
  <c r="E68"/>
  <c r="E67"/>
  <c r="E66"/>
  <c r="E65"/>
  <c r="E61"/>
  <c r="E51"/>
  <c r="E48"/>
  <c r="E44"/>
  <c r="E41"/>
  <c r="E38"/>
  <c r="E36"/>
  <c r="E33"/>
  <c r="E32"/>
  <c r="E30"/>
  <c r="E27"/>
  <c r="E24"/>
  <c r="E23"/>
  <c r="E22"/>
  <c r="E21"/>
  <c r="E18"/>
  <c r="E17"/>
  <c r="E16"/>
  <c r="D15"/>
  <c r="D14" s="1"/>
  <c r="C75"/>
  <c r="E75" s="1"/>
  <c r="C73"/>
  <c r="C72" s="1"/>
  <c r="C69"/>
  <c r="E69" s="1"/>
  <c r="C64"/>
  <c r="C63" s="1"/>
  <c r="C60"/>
  <c r="E60" s="1"/>
  <c r="C55"/>
  <c r="C54" s="1"/>
  <c r="C50"/>
  <c r="C49" s="1"/>
  <c r="C47"/>
  <c r="C46" s="1"/>
  <c r="C40"/>
  <c r="C39" s="1"/>
  <c r="C37"/>
  <c r="C35"/>
  <c r="E35" s="1"/>
  <c r="C31"/>
  <c r="C29"/>
  <c r="C26"/>
  <c r="C25" s="1"/>
  <c r="C20"/>
  <c r="C19" s="1"/>
  <c r="C15"/>
  <c r="C14" s="1"/>
  <c r="H12" i="139"/>
  <c r="G12"/>
  <c r="E31" i="147" l="1"/>
  <c r="D71"/>
  <c r="E37"/>
  <c r="F12" i="148"/>
  <c r="E47"/>
  <c r="F47" s="1"/>
  <c r="C71" i="147"/>
  <c r="F137" i="150"/>
  <c r="H137" s="1"/>
  <c r="H187"/>
  <c r="H104"/>
  <c r="F11"/>
  <c r="H11"/>
  <c r="D62" i="147"/>
  <c r="D53" s="1"/>
  <c r="D52" s="1"/>
  <c r="E72"/>
  <c r="E42"/>
  <c r="D45"/>
  <c r="E54"/>
  <c r="E46"/>
  <c r="E49"/>
  <c r="C34"/>
  <c r="C28" s="1"/>
  <c r="C62"/>
  <c r="E62" s="1"/>
  <c r="E39"/>
  <c r="D34"/>
  <c r="E25"/>
  <c r="E19"/>
  <c r="E14"/>
  <c r="E20"/>
  <c r="E26"/>
  <c r="E40"/>
  <c r="E47"/>
  <c r="E55"/>
  <c r="E63"/>
  <c r="E73"/>
  <c r="E15"/>
  <c r="E29"/>
  <c r="E43"/>
  <c r="E50"/>
  <c r="E56"/>
  <c r="E64"/>
  <c r="C45"/>
  <c r="E45" s="1"/>
  <c r="E71"/>
  <c r="E34" l="1"/>
  <c r="C53"/>
  <c r="F281" i="150"/>
  <c r="H281" s="1"/>
  <c r="C13" i="147"/>
  <c r="D28"/>
  <c r="C52" l="1"/>
  <c r="E52" s="1"/>
  <c r="E53"/>
  <c r="E28"/>
  <c r="D13"/>
  <c r="D12" s="1"/>
  <c r="C12"/>
  <c r="E12" l="1"/>
  <c r="E13"/>
  <c r="C14" i="141" l="1"/>
  <c r="C9"/>
  <c r="E23" i="136" l="1"/>
  <c r="C23"/>
  <c r="G22"/>
  <c r="F22"/>
  <c r="G21"/>
  <c r="G20"/>
  <c r="G19"/>
  <c r="G18"/>
  <c r="G17"/>
  <c r="G14"/>
  <c r="F14"/>
  <c r="D14"/>
  <c r="E21" i="135"/>
  <c r="C21"/>
  <c r="G21" l="1"/>
  <c r="G23" i="136"/>
</calcChain>
</file>

<file path=xl/sharedStrings.xml><?xml version="1.0" encoding="utf-8"?>
<sst xmlns="http://schemas.openxmlformats.org/spreadsheetml/2006/main" count="1257" uniqueCount="544">
  <si>
    <t>500</t>
  </si>
  <si>
    <t>Депутаты представительного органа муниципального образования</t>
  </si>
  <si>
    <t>0503</t>
  </si>
  <si>
    <t>Благоустройство</t>
  </si>
  <si>
    <t>Уличное освещение</t>
  </si>
  <si>
    <t>Наименование расходов</t>
  </si>
  <si>
    <t>Рз,Пр</t>
  </si>
  <si>
    <t>ЦСР</t>
  </si>
  <si>
    <t>ВР</t>
  </si>
  <si>
    <t>Иные межбюджетные трансферты</t>
  </si>
  <si>
    <t/>
  </si>
  <si>
    <t>0100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</si>
  <si>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</si>
  <si>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</si>
  <si>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</si>
  <si>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</si>
  <si>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</si>
  <si>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0500</t>
  </si>
  <si>
    <t>0800</t>
  </si>
  <si>
    <t>0801</t>
  </si>
  <si>
    <t>Культура</t>
  </si>
  <si>
    <t>1000</t>
  </si>
  <si>
    <t>1003</t>
  </si>
  <si>
    <t>Социальное обеспечение населения</t>
  </si>
  <si>
    <t>2</t>
  </si>
  <si>
    <t>3</t>
  </si>
  <si>
    <t>4</t>
  </si>
  <si>
    <t>5</t>
  </si>
  <si>
    <t>0113</t>
  </si>
  <si>
    <t>1001</t>
  </si>
  <si>
    <t>Пенсионное обеспечение</t>
  </si>
  <si>
    <t>100</t>
  </si>
  <si>
    <t>Межбюджетные трансферты</t>
  </si>
  <si>
    <t>0400</t>
  </si>
  <si>
    <t>0409</t>
  </si>
  <si>
    <t>200</t>
  </si>
  <si>
    <t>800</t>
  </si>
  <si>
    <t>Иные бюджетные ассигнования</t>
  </si>
  <si>
    <t>Осуществление полномочий по кассовому обслуживанию бюджетов поселений</t>
  </si>
  <si>
    <t>Осуществление полномочий по контролю за исполнением бюджетов поселений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</si>
  <si>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</si>
  <si>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</si>
  <si>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</si>
  <si>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</si>
  <si>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1100</t>
  </si>
  <si>
    <t>Физическая культура и спорт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</si>
  <si>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</si>
  <si>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</si>
  <si>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0502</t>
  </si>
  <si>
    <t xml:space="preserve">Коммунальное хозяйство </t>
  </si>
  <si>
    <t>Другие вопросы в области национальной экономики</t>
  </si>
  <si>
    <t xml:space="preserve">Информирование населения </t>
  </si>
  <si>
    <t>Администрация Ключевского сельского поселения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</si>
  <si>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</si>
  <si>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</si>
  <si>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</si>
  <si>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</si>
  <si>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Общегосударственные вопросы</t>
  </si>
  <si>
    <t>Всего расходов</t>
  </si>
  <si>
    <t>Культура, кинематография</t>
  </si>
  <si>
    <t>0200</t>
  </si>
  <si>
    <t>Национальная оборона</t>
  </si>
  <si>
    <t>0203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</si>
  <si>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</si>
  <si>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</si>
  <si>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Содержание автомобильных дорог и искусственных сооружений на них</t>
  </si>
  <si>
    <t>0412</t>
  </si>
  <si>
    <t>Составление протоколов об административных правонарушениях</t>
  </si>
  <si>
    <t>Совет депутатов Ключевского сельского поселения</t>
  </si>
  <si>
    <t>Дорожное хозяйство (дорожные фонды)</t>
  </si>
  <si>
    <t>Техническое обслуживание и эксплуатация водопроводов, находящихся в муниципальной собственности</t>
  </si>
  <si>
    <t>01 05 00 00 00 0000 000</t>
  </si>
  <si>
    <t>Изменение остатков средств на счетах по учету средств бюджета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</si>
  <si>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</si>
  <si>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</si>
  <si>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</si>
  <si>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</si>
  <si>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</si>
  <si>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</si>
  <si>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01 05 02 01 10 0000 610</t>
  </si>
  <si>
    <t>Уменьшение прочих остатков денежных средств бюджетов поселений</t>
  </si>
  <si>
    <t xml:space="preserve">01 05 00 00 00 0000 500 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</si>
  <si>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</si>
  <si>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</si>
  <si>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</si>
  <si>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</si>
  <si>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Увеличение прочих  остатков денежных  средств бюджетов</t>
  </si>
  <si>
    <t>01 05 02 01 10 0000 510</t>
  </si>
  <si>
    <t>Увеличение прочих остатков денежных средств бюджетов поселений</t>
  </si>
  <si>
    <t>Мероприятия в области строительства,архитектуры и градостроительства</t>
  </si>
  <si>
    <t>Другие общегосударственные вопросы</t>
  </si>
  <si>
    <t>000 1 00 00000 00 0000 000</t>
  </si>
  <si>
    <t>НАЛОГОВЫЕ И НЕНАЛОГОВЫЕ ДОХОДЫ</t>
  </si>
  <si>
    <t xml:space="preserve">000 1 01 02000 01 0000 110 </t>
  </si>
  <si>
    <t>Налог на доходы физических лиц</t>
  </si>
  <si>
    <t xml:space="preserve">000 1 01 02010  01 0000 110 </t>
  </si>
  <si>
    <t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</si>
  <si>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000 1 01 02020  01 0000 110 </t>
  </si>
  <si>
    <t xml:space="preserve">000 1 01 02030  01 0000 110 </t>
  </si>
  <si>
    <t>Налог на доходы физических лиц с доходов полученных физическими лицами в соответствии со статьей 228 Налогового Кодекса Российской Федераций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</si>
  <si>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</si>
  <si>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</si>
  <si>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</si>
  <si>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000 1 06 00000 00 0000 000</t>
  </si>
  <si>
    <t xml:space="preserve">000 1 06 01030 10 0000 110 </t>
  </si>
  <si>
    <t>000 106 04000 02 0000 110</t>
  </si>
  <si>
    <t>Транспортный налог</t>
  </si>
  <si>
    <t>000 106  04011 02 0000 100</t>
  </si>
  <si>
    <t>Транспортный налог с организаций</t>
  </si>
  <si>
    <t>000 106  04012 02 0000 100</t>
  </si>
  <si>
    <t>Транспортный налог с физических лиц</t>
  </si>
  <si>
    <t xml:space="preserve">000 1 06 06000 00 0000 110 </t>
  </si>
  <si>
    <t>Земельный налог</t>
  </si>
  <si>
    <t>000 1 11 05035 10 0000 120</t>
  </si>
  <si>
    <t>000 2 00 00000 00 0000 000</t>
  </si>
  <si>
    <t>БЕЗВОЗМЕЗДНЫЕ ПОСТУПЛЕНИЯ</t>
  </si>
  <si>
    <t>субвенции бюджетам поселений на составление протоколов об административных правонарушениях</t>
  </si>
  <si>
    <t xml:space="preserve">на осуществление дорожной деятельности в отношении автомобильных дорог местного значения вне границ населённых пунктов в границах муниципального района </t>
  </si>
  <si>
    <t>ИТОГО</t>
  </si>
  <si>
    <t xml:space="preserve">Единый сельскохозяйственный налог                   </t>
  </si>
  <si>
    <t xml:space="preserve">000 1 05 03010 01 0000 110   </t>
  </si>
  <si>
    <t>Оценка недвижимости, признание прав и регулирование отношений по государственной и муниципальной собственности</t>
  </si>
  <si>
    <t>Справка</t>
  </si>
  <si>
    <t>Раздел</t>
  </si>
  <si>
    <t>Наименование раздела расходов</t>
  </si>
  <si>
    <t>Кредиторская задолженность</t>
  </si>
  <si>
    <t>Рост/снижение, тыс.руб.</t>
  </si>
  <si>
    <t>Сумма, тыс.руб.</t>
  </si>
  <si>
    <t>Доля в общем объеме (%)</t>
  </si>
  <si>
    <t>Дебиторская задолженность</t>
  </si>
  <si>
    <t>Рост/ снижение, тыс.руб.</t>
  </si>
  <si>
    <t xml:space="preserve">Культура, кинематография </t>
  </si>
  <si>
    <t>0000</t>
  </si>
  <si>
    <t>Задолженность по кредитам</t>
  </si>
  <si>
    <t>Налог на доходы физических лиц  с доходов, полученных от осуществления деятельности физическими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адвокатские кабинеты,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</si>
  <si>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</si>
  <si>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</si>
  <si>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</si>
  <si>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000 1 06 06043 10 0000 110</t>
  </si>
  <si>
    <t>Земельный налог с физических,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</si>
  <si>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</si>
  <si>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</si>
  <si>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</si>
  <si>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</si>
  <si>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поселений на предоставление мер социальной поддержки по оплате жилищно - коммунальных услуг отдельным категориям граждан, работающих и проживающих в сельской местности  и поселках городского типа (рабочих поселках)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</si>
  <si>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</si>
  <si>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</si>
  <si>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Участие в Совете муниципальных образований Пермского края</t>
  </si>
  <si>
    <t>субвенции бюджетам поселений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</si>
  <si>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субвенции бюджетам поселений на администрирование полномочий на реализацию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</si>
  <si>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</si>
  <si>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</si>
  <si>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</si>
  <si>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0111</t>
  </si>
  <si>
    <t>Резервные фонды</t>
  </si>
  <si>
    <t>Резервные фонды местных администраций</t>
  </si>
  <si>
    <t>0310</t>
  </si>
  <si>
    <t>Обеспечение пожарной безопасности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</si>
  <si>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</si>
  <si>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03 1 01 00000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</si>
  <si>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</si>
  <si>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№ п/п</t>
  </si>
  <si>
    <t>Дата</t>
  </si>
  <si>
    <t>Наименование и номер документа</t>
  </si>
  <si>
    <t>Краткое содержание документа (направление расходов)</t>
  </si>
  <si>
    <t>Выделено, тыс.руб.</t>
  </si>
  <si>
    <t>Исполнено за отчетный период, тыс.руб.</t>
  </si>
  <si>
    <t>Всего расходы за счет средств резервного фонда</t>
  </si>
  <si>
    <t>Муниципальные  гарантии</t>
  </si>
  <si>
    <t>предприятия, оказывающих услуги жилищно-коммунального комплекса</t>
  </si>
  <si>
    <t>1.</t>
  </si>
  <si>
    <t>Цели гарантирования</t>
  </si>
  <si>
    <t>поддержка процесса модернизации жилищно-коммунального комплекса, поддержка предприятий жилищно-коммунального хозяйства</t>
  </si>
  <si>
    <t>2.</t>
  </si>
  <si>
    <t>Объем муниципального долга по предоставленным муниципальным гарантиям Ключевского сельского поселения</t>
  </si>
  <si>
    <t>2.1.</t>
  </si>
  <si>
    <t xml:space="preserve">Остаток задолженности по предоставленным муниципальным гарантиям  Ключевского сельского поселения  в прошлые годы </t>
  </si>
  <si>
    <t>2.2.</t>
  </si>
  <si>
    <t xml:space="preserve">Предоставление муниципальных гарантий  Ключевского сельского поселения  в очередном финансовом году </t>
  </si>
  <si>
    <t>2.3.</t>
  </si>
  <si>
    <t>Возникновение обязательств в очередном финансовом году в соответствии с договорами и соглашениями  о предоставлении муниципальных гарантий  Ключевского сельского поселения</t>
  </si>
  <si>
    <t>2.4.</t>
  </si>
  <si>
    <t>Исполнение принципалами обязательств в очередном финансовом году  в соответствии с договорами и соглашениями о предоставлении муниципальных гарантий  Ключевского сельского поселения</t>
  </si>
  <si>
    <t>3.</t>
  </si>
  <si>
    <t>Объем бюджетных ассигнований, предусмотреный на исполнение гарантий по возможным гарантийным случаям</t>
  </si>
  <si>
    <t>4.</t>
  </si>
  <si>
    <t>Право регрессного требования</t>
  </si>
  <si>
    <t>Форма муниципального внутреннего заимствования</t>
  </si>
  <si>
    <t>Сумма</t>
  </si>
  <si>
    <t>Кредиты кредитных организаций в валюте Российской Федерации</t>
  </si>
  <si>
    <t>Бюджетные кредиты, привлеченные в бюджет Ключевского сельского поселения от других бюджетов бюджетной системы Российской Федерации</t>
  </si>
  <si>
    <t>тыс.рублей</t>
  </si>
  <si>
    <t>Виды муниципальных долговых обязательств</t>
  </si>
  <si>
    <t>Сумма долговых обязательств на начало года</t>
  </si>
  <si>
    <t>Сведения о долговых обязательствах в отчетном году</t>
  </si>
  <si>
    <t>Сроки возврата</t>
  </si>
  <si>
    <t>Возврат (погашение) сумм долговых обязательств в отчетном году</t>
  </si>
  <si>
    <t>Сумма долговых обязательств на конец года</t>
  </si>
  <si>
    <t>основной долг</t>
  </si>
  <si>
    <t>проценты</t>
  </si>
  <si>
    <t>сумма обязательств</t>
  </si>
  <si>
    <t>начислено процентов</t>
  </si>
  <si>
    <t xml:space="preserve"> проценты</t>
  </si>
  <si>
    <t>1. Ценные бумаги</t>
  </si>
  <si>
    <t>2. Бюджетные кредиты, привлеченные в бюджет муниципального района от других бюджетов бюджетной системы Российской Федерации</t>
  </si>
  <si>
    <t>в т.ч. по договорам (соглашениям):</t>
  </si>
  <si>
    <t>4.1. предоставление муниципальных гарантий</t>
  </si>
  <si>
    <t xml:space="preserve">4.2. возникновение обязательств в отчетном году  </t>
  </si>
  <si>
    <t xml:space="preserve">4.3. исполнение обязательств в отчетном году  </t>
  </si>
  <si>
    <t>Всего за отчетный период</t>
  </si>
  <si>
    <t>3. Кредиты, полученные Ключевским сельским поселением от кредитных организаций</t>
  </si>
  <si>
    <t>4. Муниципальные гарантии Ключевского сельского поселения</t>
  </si>
  <si>
    <t>5. Иные (за исключением указанных) непогашенные долговые обязательства  Ключевского сельского поселения</t>
  </si>
  <si>
    <t>Код бюджетной классификации</t>
  </si>
  <si>
    <t>% исполнения</t>
  </si>
  <si>
    <t>администратора поступлений</t>
  </si>
  <si>
    <t>доходов бюджета Ключевского сельского поселения</t>
  </si>
  <si>
    <t>Уточненный план</t>
  </si>
  <si>
    <t>Фактически исполнено</t>
  </si>
  <si>
    <t>в том числе общая сумма предоставленных гарантий по обязательствам перед третьими лицами</t>
  </si>
  <si>
    <t xml:space="preserve">Всего </t>
  </si>
  <si>
    <t>5. Иные (за исключением указанных) непогашенные долговые обязательства Ключевского сельского поселения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</si>
  <si>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</si>
  <si>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</si>
  <si>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</si>
  <si>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 xml:space="preserve">000 1 05 00000 00 0000 110   </t>
  </si>
  <si>
    <t>НАЛОГ НА СОВОКУПНЫЙ ДОХОД</t>
  </si>
  <si>
    <t xml:space="preserve">000 1 05 03000 00 0000 110   </t>
  </si>
  <si>
    <t>НАЛОГИ НА ИМУЩЕСТВО</t>
  </si>
  <si>
    <t>000 1 06 01000 00 0000 110</t>
  </si>
  <si>
    <t>Налог на имущество физических лиц</t>
  </si>
  <si>
    <t>000 1 06 06030 03 0000 110</t>
  </si>
  <si>
    <t xml:space="preserve">Земельный налог с организаций </t>
  </si>
  <si>
    <t xml:space="preserve"> 000 1 06 06040 00 0000 110</t>
  </si>
  <si>
    <t>Земельный налог с физических лиц</t>
  </si>
  <si>
    <t>000 1 08 00000 00 0000 000</t>
  </si>
  <si>
    <t>ГОСУДАРСТВЕННАЯ ПОШЛИНА, СБОРЫ</t>
  </si>
  <si>
    <t xml:space="preserve">000 1 08 04000 01 0000 110 </t>
  </si>
  <si>
    <t>Государственная пошлина за совершение нотариальных действий (за исключением  действий, совершаемых консульскими учреждениями Российской Федерации)</t>
  </si>
  <si>
    <t>000 1 08 04020 01 0000 110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</si>
  <si>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</si>
  <si>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</si>
  <si>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</si>
  <si>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</si>
  <si>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казённых)</t>
  </si>
  <si>
    <t>000 1 13 00000 00 0000 000</t>
  </si>
  <si>
    <t>ДОХОДЫ ОТ ОКАЗАНИЯ ПЛАТНЫХ УСЛУГ  (РАБОТ) И КОМПЕНСАЦИИ ЗАТРАТ ГОСУДАРСТВА</t>
  </si>
  <si>
    <t>000 1 13 02000 00 0000 130</t>
  </si>
  <si>
    <t>000 1 13 02990 00 0000 130</t>
  </si>
  <si>
    <t>000 1 13 02995 10 0000 130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</si>
  <si>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</si>
  <si>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</si>
  <si>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</si>
  <si>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</si>
  <si>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</si>
  <si>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</si>
  <si>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</si>
  <si>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</si>
  <si>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01 0 00 00000</t>
  </si>
  <si>
    <t>01 1 00 00000</t>
  </si>
  <si>
    <t>01 1 01 00000</t>
  </si>
  <si>
    <t>01 1 01 2А010</t>
  </si>
  <si>
    <t>01 2 00 00000</t>
  </si>
  <si>
    <t>01 2 01 00000</t>
  </si>
  <si>
    <t>Основное мероприятие "Организация информационно - библиотечного обслуживания населения"</t>
  </si>
  <si>
    <t>01 2 01 2А020</t>
  </si>
  <si>
    <t>Организация информационно - библиотечного обслуживания населения.</t>
  </si>
  <si>
    <t>01 3 00 00000</t>
  </si>
  <si>
    <t>01 3 01 00000</t>
  </si>
  <si>
    <t xml:space="preserve">01 4 00 00000 </t>
  </si>
  <si>
    <t>Подпрограмма «Поддержка общественных ветеранских организаций»</t>
  </si>
  <si>
    <t>01 4 01 00000</t>
  </si>
  <si>
    <t>Основное мероприятие «Оказание содействия общественным объединениям ветеранов и пенсионеров»</t>
  </si>
  <si>
    <t>01 4 01 2А030</t>
  </si>
  <si>
    <t>Поддержка деятельности и содействие Советам ветеранов Ключевского сельского поселения</t>
  </si>
  <si>
    <t>02 0 00 00000</t>
  </si>
  <si>
    <t>Муниципальная программа «Дорожное хозяйство и благоустройство населенных пунктов Ключевского сельского поселения»</t>
  </si>
  <si>
    <t>02 1 00 00000</t>
  </si>
  <si>
    <t>Подпрограмма «Дорожное хозяйство»</t>
  </si>
  <si>
    <t>02 1 01 00000</t>
  </si>
  <si>
    <t>02 1 01 2Б010</t>
  </si>
  <si>
    <t>02 1 01 2Д050</t>
  </si>
  <si>
    <t>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района.</t>
  </si>
  <si>
    <t>02 1 02 00000</t>
  </si>
  <si>
    <t>02 1 02 2Б030</t>
  </si>
  <si>
    <t>Ремонт автомобильных дорог и искусственных сооружений на них</t>
  </si>
  <si>
    <t>Ремонт автомобильных дорог общего пользования  местного значения сельских поселений Пермского края</t>
  </si>
  <si>
    <t>02 2 00 00000</t>
  </si>
  <si>
    <t>02 2 01 00000</t>
  </si>
  <si>
    <t>02 2 01 2Б050</t>
  </si>
  <si>
    <t>02 2 02 00000</t>
  </si>
  <si>
    <t>02 2 02 2Б060</t>
  </si>
  <si>
    <t>Организация и содержание мест захоронения</t>
  </si>
  <si>
    <t>02 2 03 00000</t>
  </si>
  <si>
    <t>02 2 03 2Б070</t>
  </si>
  <si>
    <t>Сбор и транспортирование твердых коммунальных отходов, ликвидация несанкционированных свалок</t>
  </si>
  <si>
    <t>02 2 03 2Б080</t>
  </si>
  <si>
    <t>Содержание и ремонт подвесных мостов на территории поселения</t>
  </si>
  <si>
    <t>02 2 03 2Б090</t>
  </si>
  <si>
    <t>Прочие расходы на благоустройство территории Ключевского сельского поселения</t>
  </si>
  <si>
    <t>02 3 00 00000</t>
  </si>
  <si>
    <t>Подпрограмма "Обеспечение реализации муниципальной программы"</t>
  </si>
  <si>
    <t>02 3 01 00000</t>
  </si>
  <si>
    <t>Основное мероприятие "Обеспечение реализации муниципальной программы"</t>
  </si>
  <si>
    <t>02 3 01 2Б110</t>
  </si>
  <si>
    <t>Обеспечение деятельности (оказание услуг, выполнение работ) муниципальных учреждений</t>
  </si>
  <si>
    <t>03 0 00 00000</t>
  </si>
  <si>
    <t>Муниципальная программа «Пожарная безопасность и защита населения и территории Ключевского сельского поселения от чрезвычайных ситуаций»</t>
  </si>
  <si>
    <t>03 1 00 00000</t>
  </si>
  <si>
    <t>Подпрограмма «Обеспечение первичных мер пожарной безопасности в границах населенных пунктов Ключевского сельского поселения»</t>
  </si>
  <si>
    <t xml:space="preserve">Основное мероприятие «Обеспечение первичных мер пожарной безопасности в границах населенных пунктов Ключевского сельского поселения»
</t>
  </si>
  <si>
    <t>03 1 01 2В010</t>
  </si>
  <si>
    <t>Оборудование (установка) искусственных и естественных водоисточников (пожарные водоемы, пирсы, гидранты), приведение в нормативное состояние, а также подъездных путей к ним для забора воды в любое время года</t>
  </si>
  <si>
    <t>03 1 01 2В020</t>
  </si>
  <si>
    <t>Содержание пожарных автомобилей и зданий для размещения пожарной техники и автомобилей</t>
  </si>
  <si>
    <t>03 2 00 00000</t>
  </si>
  <si>
    <t>Подпрограмма «Мероприятия по гражданской обороне, защите населения и территорий от чрезвычайных ситуаций природного и техногенного характера»</t>
  </si>
  <si>
    <t>03 2 01 00000</t>
  </si>
  <si>
    <t>Основное мероприятие «Мероприятия по гражданской обороне, защите населения и территорий от чрезвычайных ситуаций природного и техногенного характера»</t>
  </si>
  <si>
    <t>03 2 01 2В060</t>
  </si>
  <si>
    <t>Мероприятия по гражданской обороне, защите населения и территорий от чрезвычайных ситуаций природного и техногенного характера</t>
  </si>
  <si>
    <t>90 0 00 00000</t>
  </si>
  <si>
    <t>Непрограммные мероприятия</t>
  </si>
  <si>
    <t>91 0 00 00000</t>
  </si>
  <si>
    <t xml:space="preserve">Обеспечение деятельности органов местного самоуправления </t>
  </si>
  <si>
    <t>91 0 00 00010</t>
  </si>
  <si>
    <t>91 0 00 00020</t>
  </si>
  <si>
    <t>91 0 00 00030</t>
  </si>
  <si>
    <t xml:space="preserve">Обеспечение выполнения функций органами местного самоуправления </t>
  </si>
  <si>
    <t>91 0 00 00040</t>
  </si>
  <si>
    <t>91 0 00 00060</t>
  </si>
  <si>
    <t>91 0 00 00070</t>
  </si>
  <si>
    <t>91 0 00 51180</t>
  </si>
  <si>
    <t>Осуществление первичного воинского учета на территориях, где отсутствуют военные комиссариаты</t>
  </si>
  <si>
    <t>92 0 00 00000</t>
  </si>
  <si>
    <t xml:space="preserve">Мероприятия, осуществляемые органами местного самоуправления, в рамках непрограммных направлений расходов </t>
  </si>
  <si>
    <t>92 0 00 2Я010</t>
  </si>
  <si>
    <t>92 0 00 2Я020</t>
  </si>
  <si>
    <t>92 0 00 2Я030</t>
  </si>
  <si>
    <t>Мероприятия в области строительства, архитектуры и градостраительства</t>
  </si>
  <si>
    <t>92 0 00 2Я040</t>
  </si>
  <si>
    <t>92 0 00 2Я050</t>
  </si>
  <si>
    <t>92 0 00 70010</t>
  </si>
  <si>
    <t>Пенсии за выслугу лет лицам, замещающим муниципальные должности муниципального образования, муниципальным служащим</t>
  </si>
  <si>
    <t>Основное мероприятие «Содержание автомобильных дорог и искусственных сооружений на них»</t>
  </si>
  <si>
    <t>Основное мероприятие «Капитальный ремонт и ремонт автомобильных дорог и искусственных сооружений на них»</t>
  </si>
  <si>
    <t>Ремонт автомобильных дорог общего пользования местного значения сельских поселений Пермского края</t>
  </si>
  <si>
    <t>0505</t>
  </si>
  <si>
    <t>Другие вопросы в области жилищно-коммунального хозяйства</t>
  </si>
  <si>
    <t>Организация и проведение  культурно-досуговых мероприятий на территории поселения</t>
  </si>
  <si>
    <t>Организация информационно - библиотечного обслуживания населения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</si>
  <si>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</si>
  <si>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01 3 01 2С180</t>
  </si>
  <si>
    <t>04 0 00 00000</t>
  </si>
  <si>
    <t>04 1 00 00000</t>
  </si>
  <si>
    <t>Подпрограмма "Благоустройство дворовых и общественных территорий"</t>
  </si>
  <si>
    <t>04 1 01 00000</t>
  </si>
  <si>
    <t>04 1 01 SЖ090</t>
  </si>
  <si>
    <t>92 0 00 2Я110</t>
  </si>
  <si>
    <t>92 0 00 2У090</t>
  </si>
  <si>
    <t>91 0 00 2У100</t>
  </si>
  <si>
    <t>91 0 00 2П040</t>
  </si>
  <si>
    <t>02 1 02 ST040</t>
  </si>
  <si>
    <t>01 1 01 2А040</t>
  </si>
  <si>
    <t>Приведение в нормативное состояние учреждений культуры</t>
  </si>
  <si>
    <t>Код классификации доходов</t>
  </si>
  <si>
    <t>Наименование кода поступлений в бюджет (группа, подгруппа, статья, подстатья)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</si>
  <si>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</si>
  <si>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</si>
  <si>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</si>
  <si>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</si>
  <si>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</si>
  <si>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</si>
  <si>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</si>
  <si>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</si>
  <si>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</si>
  <si>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</si>
  <si>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</si>
  <si>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</si>
  <si>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000 1 13 01995 10 0000 130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</si>
  <si>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</si>
  <si>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</si>
  <si>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000 2 02 10000 00 0000 150</t>
  </si>
  <si>
    <t>000 2 02 15001 00 0000 150</t>
  </si>
  <si>
    <t>000 2 02 15001 10 0000 150</t>
  </si>
  <si>
    <t>000 2 02 20 000 00 0000 150</t>
  </si>
  <si>
    <t>000 2 02 25467 00 0000 150</t>
  </si>
  <si>
    <t>Субсидии бюджетам  на обеспечение развития и укрепления материально-технической базы муниципальных домов культуры</t>
  </si>
  <si>
    <t>000 2 02 25467 10 0000 150</t>
  </si>
  <si>
    <t>000 2 02 25555 00 0000 150</t>
  </si>
  <si>
    <t>Субсидии бюджетам 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</si>
  <si>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000 2 02 25555 10 0000 150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</si>
  <si>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формирование современной городской среды</t>
  </si>
  <si>
    <t>000 2 02 30000 00 0000 150</t>
  </si>
  <si>
    <t>Субвенции бюджетам субъектов Российской Федерации и муниципальных образований</t>
  </si>
  <si>
    <t>000 2 02 30024 00 0000 150</t>
  </si>
  <si>
    <t>Субвенции местным бюджетам  на выполнение передаваемых полномочий субъектов Российской Федерации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</si>
  <si>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</si>
  <si>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</si>
  <si>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</si>
  <si>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</si>
  <si>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</si>
  <si>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</si>
  <si>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000 2 02 49999 00 0000 150</t>
  </si>
  <si>
    <t>000 2 02 49999 10 0000 150</t>
  </si>
  <si>
    <t>Уточненный план, тыс.руб.</t>
  </si>
  <si>
    <t>Отчет об исполнении доходов бюджета Ключевского сельского поселения по кодам поступлений                                               в бюджет (группам, подгруппам, статьям, подстатьям классификации доходов бюджета)                                                                      на 2019 год, тыс.рублей</t>
  </si>
  <si>
    <t>000 000 00000 00 0000 000</t>
  </si>
  <si>
    <t>ДОХОДЫ БЮДЖЕТА-ВСЕГО</t>
  </si>
  <si>
    <t>Приложение № 1</t>
  </si>
  <si>
    <t xml:space="preserve">   к Решению Думы Суксунского</t>
  </si>
  <si>
    <t xml:space="preserve"> городского округа   от 00.00.2020 № 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</si>
  <si>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</si>
  <si>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</si>
  <si>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000 2 19 60010 10 0000 150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</si>
  <si>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</si>
  <si>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</si>
  <si>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</si>
  <si>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</si>
  <si>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Федеральное казначейство</t>
  </si>
  <si>
    <t>182</t>
  </si>
  <si>
    <t>Федеральная налоговая служба</t>
  </si>
  <si>
    <t>Администрация Суксунского муниципального района</t>
  </si>
  <si>
    <t xml:space="preserve">Финансовое управление Администрации Суксунского муниципального района </t>
  </si>
  <si>
    <t>Администрация муниципального образования «Ключевское сельское поселение»</t>
  </si>
  <si>
    <t>Всего доходов</t>
  </si>
  <si>
    <t>Приложение № 2</t>
  </si>
  <si>
    <t>Приложение № 3</t>
  </si>
  <si>
    <t>Приложение № 4</t>
  </si>
  <si>
    <t>Общая сумма муниципального долга по состоянию на 01.01.2020, в том числе общая сумма предоставленных гарантий по обязательствам перед третьими лицами</t>
  </si>
  <si>
    <t>на 01.01.2019</t>
  </si>
  <si>
    <t>на 01.01.2020</t>
  </si>
  <si>
    <t>Приложение № 7</t>
  </si>
  <si>
    <t>Приложение № 8</t>
  </si>
  <si>
    <t>Приложение № 9</t>
  </si>
  <si>
    <t xml:space="preserve">       Сведения о муниципальных заимствованиях Ключевского сельского поселения за 2019 год, тыс.рублей</t>
  </si>
  <si>
    <t>задолженность на 01.01.2019</t>
  </si>
  <si>
    <t>привлечение средств в 2019 году</t>
  </si>
  <si>
    <t>погашение основной суммы задолженности в 2019 году</t>
  </si>
  <si>
    <t>задолженность на 01.01.2020</t>
  </si>
  <si>
    <t>по состоянию на 01.01.2019</t>
  </si>
  <si>
    <t>Сведения о предоставленных муниципальных гарантиях Ключевского сельского поселения за 2019 год, тыс. рублей</t>
  </si>
  <si>
    <t xml:space="preserve">с правом регрессного требования к соответствующим предприятиям в течение 2019 года  </t>
  </si>
  <si>
    <t xml:space="preserve">Сведения 
о структуре муниципального долга Ключевского селького поселения за 2019 год </t>
  </si>
  <si>
    <t>Приложение № 12</t>
  </si>
  <si>
    <t>Приложение № 11</t>
  </si>
  <si>
    <t>Приложение № 10</t>
  </si>
  <si>
    <t>Приложение № 6</t>
  </si>
  <si>
    <t>Приложение № 5</t>
  </si>
  <si>
    <t>Исполнено, тыс. руб.</t>
  </si>
  <si>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</si>
  <si>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</si>
  <si>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</si>
  <si>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</si>
  <si>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 xml:space="preserve"> Отчет об исполнении источников финансирования дефицита бюджета Ключевского сельского поселения по кодам классификации источников финансирования дефицитов бюджетов                 за 2019 год, тыс. руб.</t>
  </si>
  <si>
    <t xml:space="preserve">01 1 01 L4670 </t>
  </si>
  <si>
    <t>Обеспечение развития и укрепления материально-технической базы домов культуры поселения</t>
  </si>
  <si>
    <t>03 1 01 2В070</t>
  </si>
  <si>
    <t>Оказание услуг (работ) по обеспечению первичных мер пожарной безопасности</t>
  </si>
  <si>
    <t>Муниципальная программа «Формирование комфортной городской среды на территории Ключевского сельского поселения на 2018 – 2022 годы»</t>
  </si>
  <si>
    <t>Подпрограмма "Благоустройстводворовых и общественных территорий"</t>
  </si>
  <si>
    <t>Основное мероприятие "Формирование комфортной городской среды на территории с. Ключи"</t>
  </si>
  <si>
    <t>04 0 1S Ж090</t>
  </si>
  <si>
    <t>Поддержка муниципальной программы формирование комфортной городской среды (расходы на софинансирование из федерального бюджета</t>
  </si>
  <si>
    <t>04 1 F2 00000</t>
  </si>
  <si>
    <t xml:space="preserve">Основное мероприятие «Федеральный проект "Формирование комфортной городской среды»
</t>
  </si>
  <si>
    <t>04 1 F2 55550</t>
  </si>
  <si>
    <t>Реализация программ формирования современной городской среды</t>
  </si>
  <si>
    <t>04 1 03 00000</t>
  </si>
  <si>
    <t>Основное мероприятие «Благоустройство дворовых и общественных территорий»</t>
  </si>
  <si>
    <t>04 1 03 2Г010</t>
  </si>
  <si>
    <t>Благоустройство дворовых территорий и территорий общего пользования</t>
  </si>
  <si>
    <t>Глава муниципального образования</t>
  </si>
  <si>
    <t>91 0 00 00050</t>
  </si>
  <si>
    <t xml:space="preserve">Осуществление исполнительно-распорядительных полномочий по решению вопросов местного значения
</t>
  </si>
  <si>
    <t>91 0 00 00080</t>
  </si>
  <si>
    <t>Осуществление полномочий в части ведения бухгалтерского учета и бюджетной отчетности</t>
  </si>
  <si>
    <t xml:space="preserve">Разработка проектно-сметной документации и строительство распределительных сетей газопроводов </t>
  </si>
  <si>
    <t>Вед.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</si>
  <si>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</si>
  <si>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</si>
  <si>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 муниципального образования</t>
  </si>
  <si>
    <t>0405</t>
  </si>
  <si>
    <t>Сельское хозяйство и рыболовство</t>
  </si>
  <si>
    <t>Основное мероприятие"Формирование комфортной городской среды на территории с. Ключи"</t>
  </si>
  <si>
    <t>Поддержка муниципальной программы формирование комфортной городской среды (расходы на софинансирование из федерального бюджета)</t>
  </si>
  <si>
    <t>Основное мероприятие «Обеспечение первичных мер пожарной безопасности в границах населенных пунктов Ключевского сельского поселения»</t>
  </si>
  <si>
    <t>Финансовое управление Администрации Суксунского муниципального района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</si>
  <si>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</rPr>
      <t>Культура Ключевского сельского поселения</t>
    </r>
    <r>
      <rPr>
        <b/>
        <sz val="12"/>
        <rFont val="Calibri"/>
        <family val="2"/>
        <charset val="204"/>
      </rPr>
      <t>»</t>
    </r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</si>
  <si>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</rPr>
      <t>Развитие сферы культуры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</si>
  <si>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</rPr>
      <t>Организация и проведение  культурно-досуговых мероприятий</t>
    </r>
    <r>
      <rPr>
        <sz val="12"/>
        <rFont val="Calibri"/>
        <family val="2"/>
        <charset val="204"/>
      </rPr>
      <t>»</t>
    </r>
  </si>
  <si>
    <r>
      <t>Организация и проведение  культурно-досуговых мероприятий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поселения</t>
    </r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</si>
  <si>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</rPr>
      <t>Библиотечное обслуживание населения</t>
    </r>
    <r>
      <rPr>
        <sz val="12"/>
        <rFont val="Calibri"/>
        <family val="2"/>
        <charset val="204"/>
      </rPr>
      <t>»</t>
    </r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</si>
  <si>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</rPr>
      <t>Прочие мероприятия в области культуры</t>
    </r>
    <r>
      <rPr>
        <sz val="12"/>
        <rFont val="Calibri"/>
        <family val="2"/>
        <charset val="204"/>
      </rPr>
      <t>»</t>
    </r>
  </si>
  <si>
    <r>
  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</si>
  <si>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Содержание автомобильных дорог и искусственных сооружений на них</t>
    </r>
    <r>
      <rPr>
        <sz val="12"/>
        <rFont val="Calibri"/>
        <family val="2"/>
        <charset val="204"/>
      </rPr>
      <t>»</t>
    </r>
  </si>
  <si>
    <r>
      <t>Основное мероприятие «Капитальный ремонт и ремонт автомобильных дорог и искусственных сооружений на них</t>
    </r>
    <r>
      <rPr>
        <sz val="12"/>
        <rFont val="Calibri"/>
        <family val="2"/>
        <charset val="204"/>
      </rPr>
      <t>»</t>
    </r>
  </si>
  <si>
    <r>
      <t xml:space="preserve">Подпрограмма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Благоустройство территории</t>
    </r>
    <r>
      <rPr>
        <sz val="12"/>
        <rFont val="Calibri"/>
        <family val="2"/>
        <charset val="204"/>
      </rPr>
      <t>»</t>
    </r>
  </si>
  <si>
    <r>
      <t>Основное мероприятие «Уличное освещение</t>
    </r>
    <r>
      <rPr>
        <sz val="12"/>
        <rFont val="Calibri"/>
        <family val="2"/>
        <charset val="204"/>
      </rPr>
      <t>»</t>
    </r>
  </si>
  <si>
    <r>
      <t>Основное мероприятие «Организация и содержание мест захоронения</t>
    </r>
    <r>
      <rPr>
        <sz val="12"/>
        <rFont val="Calibri"/>
        <family val="2"/>
        <charset val="204"/>
      </rPr>
      <t>»</t>
    </r>
  </si>
  <si>
    <r>
      <t>Основное мероприятие «Комплекс мероприятий по содержанию территории поселения</t>
    </r>
    <r>
      <rPr>
        <sz val="12"/>
        <rFont val="Calibri"/>
        <family val="2"/>
        <charset val="204"/>
      </rPr>
      <t>»</t>
    </r>
    <r>
      <rPr>
        <sz val="12"/>
        <rFont val="Times New Roman"/>
        <family val="1"/>
        <charset val="204"/>
      </rPr>
      <t xml:space="preserve"> </t>
    </r>
  </si>
  <si>
    <r>
      <t xml:space="preserve">Муниципальная программа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</rPr>
      <t>Культура Ключевского сельского поселения</t>
    </r>
    <r>
      <rPr>
        <sz val="12"/>
        <rFont val="Calibri"/>
        <family val="2"/>
        <charset val="204"/>
      </rPr>
      <t>»</t>
    </r>
  </si>
  <si>
    <t xml:space="preserve"> 1 03 00000 00 0000 000</t>
  </si>
  <si>
    <t xml:space="preserve"> 1 03 02000 01 0000 110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</si>
  <si>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</si>
  <si>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</si>
  <si>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</si>
  <si>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</si>
  <si>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 xml:space="preserve"> 1 01 02000 01 0000 110 </t>
  </si>
  <si>
    <t xml:space="preserve"> 1 01 02010  01 0000 110 </t>
  </si>
  <si>
    <t xml:space="preserve"> 1 01 02020  01 0000 110 </t>
  </si>
  <si>
    <t xml:space="preserve"> 1 01 02030  01 0000 110 </t>
  </si>
  <si>
    <t xml:space="preserve"> 1 05 03010 01 0000 110   </t>
  </si>
  <si>
    <t xml:space="preserve"> 1 06 01030 10 0000 110 </t>
  </si>
  <si>
    <t xml:space="preserve"> 106  04011 02 0000 100</t>
  </si>
  <si>
    <t xml:space="preserve"> 106  04012 02 0000 100</t>
  </si>
  <si>
    <t xml:space="preserve"> 1 06 06030 03 0000 110</t>
  </si>
  <si>
    <t xml:space="preserve">  1 06 06040 00 0000 110</t>
  </si>
  <si>
    <t xml:space="preserve"> 1 08 04020 01 0000 110</t>
  </si>
  <si>
    <t xml:space="preserve"> 1 11 05035 10 0000 120</t>
  </si>
  <si>
    <t xml:space="preserve"> 1 13 01995 10 0000 130</t>
  </si>
  <si>
    <t xml:space="preserve"> 1 13 02995 10 0000 130</t>
  </si>
  <si>
    <t xml:space="preserve"> 2 02 25467 10 0000 150</t>
  </si>
  <si>
    <t xml:space="preserve"> 2 02 25555 10 0000 150</t>
  </si>
  <si>
    <t xml:space="preserve"> 2 02 30024 10 0000 150</t>
  </si>
  <si>
    <t xml:space="preserve"> 2 02 35118 10 0000 150</t>
  </si>
  <si>
    <t xml:space="preserve"> 2 02 40014 10 0000 150</t>
  </si>
  <si>
    <t xml:space="preserve"> 2 02 49999 10 0000 150</t>
  </si>
  <si>
    <t xml:space="preserve"> 2 19 60010 10 0000 150</t>
  </si>
  <si>
    <t xml:space="preserve"> 2 02 15001 10 0000 150</t>
  </si>
  <si>
    <t xml:space="preserve"> 2 08 05000 10 0000 150</t>
  </si>
  <si>
    <t>Отчет об исполнении расходов бюджета Ключевского сельского поселения по ведомственной структуре расходов                за 2019 год, тыс.рублей</t>
  </si>
  <si>
    <t>Доходы от компенсации затрат государства</t>
  </si>
  <si>
    <t>Прочие доходы от компенсации затрат государства</t>
  </si>
  <si>
    <t>Отчет об исполнении бюджета  Ключевского сельского поселения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</si>
  <si>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 xml:space="preserve">                Сведения о расходовании средств резервного фонда Администрации Ключевского сельского поселения за 2019 год</t>
  </si>
  <si>
    <t xml:space="preserve"> о кредиторской  задолженности  бюджета поселения</t>
  </si>
  <si>
    <t xml:space="preserve"> о дебиторской  задолженности  бюджета поселения</t>
  </si>
  <si>
    <r>
      <t>Утверждено на отчетный год                                                             51,5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тыс.рублей </t>
    </r>
  </si>
  <si>
    <t>Остаток средств резервного фонда                                                             51,5 тыс.руб.</t>
  </si>
  <si>
    <t>Исполнено</t>
  </si>
  <si>
    <t>Исполнен</t>
  </si>
  <si>
    <t>Муниципальный долг по состоянию на 01.01.2020</t>
  </si>
  <si>
    <t>2. Бюджетные кредиты, привлеченные в бюджет Ключевского сельского поселения от других бюджетов бюджетной системы Российской Федерации</t>
  </si>
</sst>
</file>

<file path=xl/styles.xml><?xml version="1.0" encoding="utf-8"?>
<styleSheet xmlns="http://schemas.openxmlformats.org/spreadsheetml/2006/main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</font>
    <font>
      <sz val="11"/>
      <name val="Arial"/>
      <family val="2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8"/>
      <name val="Arial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sz val="11"/>
      <name val="Arial Cyr"/>
      <charset val="204"/>
    </font>
    <font>
      <sz val="10"/>
      <name val="Times New Roman"/>
      <family val="1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0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21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7" fillId="21" borderId="0" applyNumberFormat="0" applyBorder="0" applyAlignment="0" applyProtection="0"/>
    <xf numFmtId="0" fontId="18" fillId="35" borderId="1" applyNumberFormat="0" applyAlignment="0" applyProtection="0"/>
    <xf numFmtId="0" fontId="19" fillId="22" borderId="2" applyNumberFormat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3" borderId="1" applyNumberFormat="0" applyAlignment="0" applyProtection="0"/>
    <xf numFmtId="0" fontId="27" fillId="0" borderId="6" applyNumberFormat="0" applyFill="0" applyAlignment="0" applyProtection="0"/>
    <xf numFmtId="0" fontId="28" fillId="33" borderId="0" applyNumberFormat="0" applyBorder="0" applyAlignment="0" applyProtection="0"/>
    <xf numFmtId="0" fontId="29" fillId="0" borderId="0"/>
    <xf numFmtId="0" fontId="10" fillId="32" borderId="7" applyNumberFormat="0" applyFont="0" applyAlignment="0" applyProtection="0"/>
    <xf numFmtId="0" fontId="30" fillId="35" borderId="8" applyNumberFormat="0" applyAlignment="0" applyProtection="0"/>
    <xf numFmtId="4" fontId="31" fillId="40" borderId="9" applyNumberFormat="0" applyProtection="0">
      <alignment vertical="center"/>
    </xf>
    <xf numFmtId="4" fontId="32" fillId="40" borderId="9" applyNumberFormat="0" applyProtection="0">
      <alignment vertical="center"/>
    </xf>
    <xf numFmtId="4" fontId="31" fillId="40" borderId="9" applyNumberFormat="0" applyProtection="0">
      <alignment horizontal="left" vertical="center" indent="1"/>
    </xf>
    <xf numFmtId="0" fontId="31" fillId="40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13" fillId="7" borderId="9" applyNumberFormat="0" applyProtection="0">
      <alignment horizontal="right" vertical="center"/>
    </xf>
    <xf numFmtId="4" fontId="13" fillId="3" borderId="9" applyNumberFormat="0" applyProtection="0">
      <alignment horizontal="right" vertical="center"/>
    </xf>
    <xf numFmtId="4" fontId="13" fillId="41" borderId="9" applyNumberFormat="0" applyProtection="0">
      <alignment horizontal="right" vertical="center"/>
    </xf>
    <xf numFmtId="4" fontId="13" fillId="13" borderId="9" applyNumberFormat="0" applyProtection="0">
      <alignment horizontal="right" vertical="center"/>
    </xf>
    <xf numFmtId="4" fontId="13" fillId="14" borderId="9" applyNumberFormat="0" applyProtection="0">
      <alignment horizontal="right" vertical="center"/>
    </xf>
    <xf numFmtId="4" fontId="13" fillId="42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43" borderId="9" applyNumberFormat="0" applyProtection="0">
      <alignment horizontal="right" vertical="center"/>
    </xf>
    <xf numFmtId="4" fontId="13" fillId="12" borderId="9" applyNumberFormat="0" applyProtection="0">
      <alignment horizontal="right" vertical="center"/>
    </xf>
    <xf numFmtId="4" fontId="31" fillId="44" borderId="10" applyNumberFormat="0" applyProtection="0">
      <alignment horizontal="left" vertical="center" indent="1"/>
    </xf>
    <xf numFmtId="4" fontId="13" fillId="45" borderId="0" applyNumberFormat="0" applyProtection="0">
      <alignment horizontal="left" vertical="center" indent="1"/>
    </xf>
    <xf numFmtId="4" fontId="33" fillId="9" borderId="0" applyNumberFormat="0" applyProtection="0">
      <alignment horizontal="left" vertical="center" indent="1"/>
    </xf>
    <xf numFmtId="4" fontId="13" fillId="2" borderId="9" applyNumberFormat="0" applyProtection="0">
      <alignment horizontal="right" vertical="center"/>
    </xf>
    <xf numFmtId="4" fontId="34" fillId="45" borderId="0" applyNumberFormat="0" applyProtection="0">
      <alignment horizontal="left" vertical="center" indent="1"/>
    </xf>
    <xf numFmtId="4" fontId="34" fillId="2" borderId="0" applyNumberFormat="0" applyProtection="0">
      <alignment horizontal="left" vertical="center" indent="1"/>
    </xf>
    <xf numFmtId="0" fontId="10" fillId="9" borderId="9" applyNumberFormat="0" applyProtection="0">
      <alignment horizontal="left" vertical="center" indent="1"/>
    </xf>
    <xf numFmtId="0" fontId="10" fillId="9" borderId="9" applyNumberFormat="0" applyProtection="0">
      <alignment horizontal="left" vertical="top" indent="1"/>
    </xf>
    <xf numFmtId="0" fontId="10" fillId="2" borderId="9" applyNumberFormat="0" applyProtection="0">
      <alignment horizontal="left" vertical="center" indent="1"/>
    </xf>
    <xf numFmtId="0" fontId="10" fillId="2" borderId="9" applyNumberFormat="0" applyProtection="0">
      <alignment horizontal="left" vertical="top" indent="1"/>
    </xf>
    <xf numFmtId="0" fontId="10" fillId="6" borderId="9" applyNumberFormat="0" applyProtection="0">
      <alignment horizontal="left" vertical="center" indent="1"/>
    </xf>
    <xf numFmtId="0" fontId="10" fillId="6" borderId="9" applyNumberFormat="0" applyProtection="0">
      <alignment horizontal="left" vertical="top" indent="1"/>
    </xf>
    <xf numFmtId="0" fontId="10" fillId="45" borderId="9" applyNumberFormat="0" applyProtection="0">
      <alignment horizontal="left" vertical="center" indent="1"/>
    </xf>
    <xf numFmtId="0" fontId="10" fillId="45" borderId="9" applyNumberFormat="0" applyProtection="0">
      <alignment horizontal="left" vertical="top" indent="1"/>
    </xf>
    <xf numFmtId="0" fontId="10" fillId="5" borderId="11" applyNumberFormat="0">
      <protection locked="0"/>
    </xf>
    <xf numFmtId="0" fontId="35" fillId="9" borderId="12" applyBorder="0"/>
    <xf numFmtId="4" fontId="13" fillId="4" borderId="9" applyNumberFormat="0" applyProtection="0">
      <alignment vertical="center"/>
    </xf>
    <xf numFmtId="4" fontId="36" fillId="4" borderId="9" applyNumberFormat="0" applyProtection="0">
      <alignment vertical="center"/>
    </xf>
    <xf numFmtId="4" fontId="13" fillId="4" borderId="9" applyNumberFormat="0" applyProtection="0">
      <alignment horizontal="left" vertical="center" indent="1"/>
    </xf>
    <xf numFmtId="0" fontId="13" fillId="4" borderId="9" applyNumberFormat="0" applyProtection="0">
      <alignment horizontal="left" vertical="top" indent="1"/>
    </xf>
    <xf numFmtId="4" fontId="13" fillId="45" borderId="9" applyNumberFormat="0" applyProtection="0">
      <alignment horizontal="right" vertical="center"/>
    </xf>
    <xf numFmtId="4" fontId="36" fillId="45" borderId="9" applyNumberFormat="0" applyProtection="0">
      <alignment horizontal="right" vertical="center"/>
    </xf>
    <xf numFmtId="4" fontId="13" fillId="2" borderId="9" applyNumberFormat="0" applyProtection="0">
      <alignment horizontal="left" vertical="center" indent="1"/>
    </xf>
    <xf numFmtId="0" fontId="13" fillId="2" borderId="9" applyNumberFormat="0" applyProtection="0">
      <alignment horizontal="left" vertical="top" indent="1"/>
    </xf>
    <xf numFmtId="4" fontId="37" fillId="46" borderId="0" applyNumberFormat="0" applyProtection="0">
      <alignment horizontal="left" vertical="center" indent="1"/>
    </xf>
    <xf numFmtId="0" fontId="38" fillId="47" borderId="11"/>
    <xf numFmtId="4" fontId="39" fillId="45" borderId="9" applyNumberFormat="0" applyProtection="0">
      <alignment horizontal="right" vertical="center"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41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10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11" fillId="0" borderId="0"/>
    <xf numFmtId="0" fontId="10" fillId="0" borderId="0"/>
    <xf numFmtId="0" fontId="6" fillId="0" borderId="0"/>
    <xf numFmtId="0" fontId="6" fillId="0" borderId="0"/>
    <xf numFmtId="0" fontId="4" fillId="48" borderId="0"/>
    <xf numFmtId="0" fontId="6" fillId="0" borderId="0"/>
    <xf numFmtId="0" fontId="5" fillId="0" borderId="0"/>
    <xf numFmtId="0" fontId="6" fillId="0" borderId="0"/>
    <xf numFmtId="9" fontId="6" fillId="0" borderId="0" applyFont="0" applyFill="0" applyBorder="0" applyAlignment="0" applyProtection="0"/>
    <xf numFmtId="0" fontId="42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8" fillId="11" borderId="26" applyNumberFormat="0" applyProtection="0">
      <alignment horizontal="left" vertical="center" indent="1"/>
    </xf>
    <xf numFmtId="0" fontId="38" fillId="51" borderId="26" applyNumberFormat="0" applyProtection="0">
      <alignment horizontal="left" vertical="center" indent="1"/>
    </xf>
    <xf numFmtId="0" fontId="38" fillId="6" borderId="26" applyNumberFormat="0" applyProtection="0">
      <alignment horizontal="left" vertical="center" indent="1"/>
    </xf>
    <xf numFmtId="4" fontId="38" fillId="0" borderId="26" applyNumberFormat="0" applyProtection="0">
      <alignment horizontal="right" vertical="center"/>
    </xf>
    <xf numFmtId="0" fontId="6" fillId="0" borderId="0"/>
    <xf numFmtId="0" fontId="6" fillId="0" borderId="0"/>
    <xf numFmtId="0" fontId="59" fillId="0" borderId="0"/>
    <xf numFmtId="0" fontId="4" fillId="48" borderId="0"/>
    <xf numFmtId="0" fontId="1" fillId="0" borderId="0"/>
    <xf numFmtId="4" fontId="38" fillId="40" borderId="26" applyNumberFormat="0" applyProtection="0">
      <alignment vertical="center"/>
    </xf>
    <xf numFmtId="4" fontId="38" fillId="40" borderId="26" applyNumberFormat="0" applyProtection="0">
      <alignment vertical="center"/>
    </xf>
    <xf numFmtId="4" fontId="38" fillId="52" borderId="26" applyNumberFormat="0" applyProtection="0">
      <alignment horizontal="left" vertical="center" indent="1"/>
    </xf>
    <xf numFmtId="4" fontId="38" fillId="52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0" fontId="3" fillId="9" borderId="9" applyNumberFormat="0" applyProtection="0">
      <alignment horizontal="left" vertical="center" indent="1"/>
    </xf>
    <xf numFmtId="0" fontId="3" fillId="9" borderId="9" applyNumberFormat="0" applyProtection="0">
      <alignment horizontal="left" vertical="center" indent="1"/>
    </xf>
    <xf numFmtId="0" fontId="3" fillId="2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4" fontId="38" fillId="53" borderId="26" applyNumberFormat="0" applyProtection="0">
      <alignment horizontal="left" vertical="center" indent="1"/>
    </xf>
    <xf numFmtId="0" fontId="6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</cellStyleXfs>
  <cellXfs count="394">
    <xf numFmtId="0" fontId="0" fillId="0" borderId="0" xfId="0"/>
    <xf numFmtId="0" fontId="7" fillId="0" borderId="11" xfId="130" applyNumberFormat="1" applyFont="1" applyBorder="1" applyAlignment="1">
      <alignment horizontal="justify" vertical="center" wrapText="1"/>
    </xf>
    <xf numFmtId="164" fontId="7" fillId="0" borderId="11" xfId="130" applyNumberFormat="1" applyFont="1" applyBorder="1" applyAlignment="1">
      <alignment horizontal="center" vertical="center" wrapText="1"/>
    </xf>
    <xf numFmtId="0" fontId="51" fillId="0" borderId="11" xfId="114" applyFont="1" applyBorder="1" applyAlignment="1">
      <alignment horizontal="justify" vertical="center" wrapText="1"/>
    </xf>
    <xf numFmtId="49" fontId="7" fillId="0" borderId="11" xfId="130" applyNumberFormat="1" applyFont="1" applyBorder="1" applyAlignment="1">
      <alignment horizontal="justify" vertical="center" wrapText="1"/>
    </xf>
    <xf numFmtId="164" fontId="7" fillId="50" borderId="16" xfId="130" applyNumberFormat="1" applyFont="1" applyFill="1" applyBorder="1" applyAlignment="1">
      <alignment horizontal="center" vertical="center" wrapText="1"/>
    </xf>
    <xf numFmtId="0" fontId="3" fillId="0" borderId="0" xfId="133"/>
    <xf numFmtId="0" fontId="6" fillId="0" borderId="0" xfId="132"/>
    <xf numFmtId="0" fontId="52" fillId="0" borderId="0" xfId="132" applyFont="1"/>
    <xf numFmtId="0" fontId="44" fillId="0" borderId="11" xfId="132" applyFont="1" applyBorder="1" applyAlignment="1">
      <alignment horizontal="center" wrapText="1"/>
    </xf>
    <xf numFmtId="0" fontId="54" fillId="0" borderId="11" xfId="132" applyFont="1" applyBorder="1" applyAlignment="1">
      <alignment horizontal="center"/>
    </xf>
    <xf numFmtId="0" fontId="54" fillId="0" borderId="11" xfId="132" applyFont="1" applyBorder="1" applyAlignment="1">
      <alignment horizontal="center" wrapText="1"/>
    </xf>
    <xf numFmtId="49" fontId="45" fillId="0" borderId="11" xfId="132" applyNumberFormat="1" applyFont="1" applyBorder="1" applyAlignment="1">
      <alignment horizontal="center"/>
    </xf>
    <xf numFmtId="0" fontId="47" fillId="0" borderId="11" xfId="132" applyFont="1" applyBorder="1" applyAlignment="1">
      <alignment horizontal="justify" wrapText="1"/>
    </xf>
    <xf numFmtId="165" fontId="47" fillId="0" borderId="11" xfId="132" applyNumberFormat="1" applyFont="1" applyBorder="1" applyAlignment="1">
      <alignment horizontal="center"/>
    </xf>
    <xf numFmtId="0" fontId="47" fillId="0" borderId="11" xfId="132" applyFont="1" applyBorder="1" applyAlignment="1">
      <alignment horizontal="center"/>
    </xf>
    <xf numFmtId="0" fontId="47" fillId="0" borderId="11" xfId="132" applyFont="1" applyFill="1" applyBorder="1" applyAlignment="1">
      <alignment horizontal="justify" wrapText="1"/>
    </xf>
    <xf numFmtId="0" fontId="45" fillId="0" borderId="11" xfId="132" applyFont="1" applyBorder="1" applyAlignment="1">
      <alignment horizontal="left"/>
    </xf>
    <xf numFmtId="165" fontId="45" fillId="0" borderId="11" xfId="132" applyNumberFormat="1" applyFont="1" applyBorder="1" applyAlignment="1">
      <alignment horizontal="center"/>
    </xf>
    <xf numFmtId="165" fontId="8" fillId="0" borderId="11" xfId="132" applyNumberFormat="1" applyFont="1" applyBorder="1" applyAlignment="1">
      <alignment horizontal="center"/>
    </xf>
    <xf numFmtId="0" fontId="7" fillId="0" borderId="0" xfId="132" applyFont="1"/>
    <xf numFmtId="0" fontId="2" fillId="0" borderId="0" xfId="135"/>
    <xf numFmtId="0" fontId="56" fillId="0" borderId="0" xfId="135" applyFont="1" applyBorder="1" applyAlignment="1">
      <alignment wrapText="1"/>
    </xf>
    <xf numFmtId="0" fontId="2" fillId="0" borderId="0" xfId="135" applyBorder="1" applyAlignment="1">
      <alignment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56" fillId="0" borderId="11" xfId="135" applyFont="1" applyBorder="1" applyAlignment="1">
      <alignment horizontal="center" vertical="center"/>
    </xf>
    <xf numFmtId="165" fontId="56" fillId="0" borderId="11" xfId="135" applyNumberFormat="1" applyFont="1" applyBorder="1" applyAlignment="1">
      <alignment horizontal="center" vertical="center"/>
    </xf>
    <xf numFmtId="0" fontId="2" fillId="0" borderId="0" xfId="135" applyAlignment="1">
      <alignment horizontal="center" vertical="center"/>
    </xf>
    <xf numFmtId="0" fontId="56" fillId="0" borderId="11" xfId="135" applyFont="1" applyBorder="1" applyAlignment="1">
      <alignment horizontal="center" vertical="center" wrapText="1"/>
    </xf>
    <xf numFmtId="14" fontId="56" fillId="0" borderId="11" xfId="135" applyNumberFormat="1" applyFont="1" applyBorder="1" applyAlignment="1">
      <alignment vertical="center"/>
    </xf>
    <xf numFmtId="0" fontId="2" fillId="0" borderId="0" xfId="135" applyAlignment="1">
      <alignment vertical="center"/>
    </xf>
    <xf numFmtId="0" fontId="56" fillId="0" borderId="0" xfId="135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56" fillId="0" borderId="11" xfId="135" applyFont="1" applyBorder="1" applyAlignment="1">
      <alignment horizontal="center"/>
    </xf>
    <xf numFmtId="0" fontId="2" fillId="0" borderId="0" xfId="135" applyAlignment="1">
      <alignment horizontal="center"/>
    </xf>
    <xf numFmtId="165" fontId="57" fillId="0" borderId="11" xfId="135" applyNumberFormat="1" applyFont="1" applyBorder="1" applyAlignment="1">
      <alignment horizontal="center" vertical="center"/>
    </xf>
    <xf numFmtId="3" fontId="9" fillId="0" borderId="0" xfId="120" applyNumberFormat="1" applyFont="1" applyAlignment="1">
      <alignment horizontal="center" vertical="top" wrapText="1"/>
    </xf>
    <xf numFmtId="3" fontId="50" fillId="0" borderId="0" xfId="120" applyNumberFormat="1" applyFont="1" applyAlignment="1">
      <alignment horizontal="center" vertical="top" wrapText="1"/>
    </xf>
    <xf numFmtId="0" fontId="3" fillId="0" borderId="0" xfId="131"/>
    <xf numFmtId="0" fontId="50" fillId="0" borderId="11" xfId="131" applyFont="1" applyBorder="1" applyAlignment="1">
      <alignment horizontal="center" vertical="center" wrapText="1"/>
    </xf>
    <xf numFmtId="0" fontId="7" fillId="0" borderId="11" xfId="131" applyFont="1" applyBorder="1" applyAlignment="1">
      <alignment horizontal="center" vertical="center" wrapText="1"/>
    </xf>
    <xf numFmtId="0" fontId="3" fillId="0" borderId="0" xfId="131" applyAlignment="1"/>
    <xf numFmtId="0" fontId="50" fillId="0" borderId="11" xfId="131" applyFont="1" applyBorder="1" applyAlignment="1">
      <alignment horizontal="center" vertical="center"/>
    </xf>
    <xf numFmtId="0" fontId="50" fillId="0" borderId="0" xfId="131" applyFont="1"/>
    <xf numFmtId="0" fontId="45" fillId="0" borderId="11" xfId="131" applyFont="1" applyBorder="1" applyAlignment="1">
      <alignment horizontal="center" vertical="center" wrapText="1"/>
    </xf>
    <xf numFmtId="0" fontId="45" fillId="0" borderId="11" xfId="131" applyFont="1" applyBorder="1" applyAlignment="1">
      <alignment horizontal="justify" vertical="center" wrapText="1"/>
    </xf>
    <xf numFmtId="0" fontId="47" fillId="0" borderId="22" xfId="131" applyFont="1" applyBorder="1" applyAlignment="1">
      <alignment horizontal="justify" vertical="center" wrapText="1"/>
    </xf>
    <xf numFmtId="0" fontId="47" fillId="0" borderId="11" xfId="131" applyFont="1" applyBorder="1" applyAlignment="1">
      <alignment horizontal="center" vertical="center" wrapText="1"/>
    </xf>
    <xf numFmtId="0" fontId="45" fillId="0" borderId="22" xfId="131" applyFont="1" applyBorder="1" applyAlignment="1">
      <alignment horizontal="justify" vertical="center" wrapText="1"/>
    </xf>
    <xf numFmtId="0" fontId="7" fillId="0" borderId="22" xfId="131" applyFont="1" applyBorder="1" applyAlignment="1">
      <alignment horizontal="justify" vertical="center" wrapText="1"/>
    </xf>
    <xf numFmtId="0" fontId="50" fillId="0" borderId="0" xfId="136" applyFont="1"/>
    <xf numFmtId="0" fontId="9" fillId="0" borderId="0" xfId="136" applyFont="1" applyAlignment="1">
      <alignment horizontal="right"/>
    </xf>
    <xf numFmtId="0" fontId="50" fillId="0" borderId="0" xfId="136" applyFont="1" applyAlignment="1">
      <alignment vertical="top"/>
    </xf>
    <xf numFmtId="0" fontId="50" fillId="0" borderId="22" xfId="136" applyFont="1" applyBorder="1" applyAlignment="1">
      <alignment horizontal="center" vertical="top" wrapText="1"/>
    </xf>
    <xf numFmtId="0" fontId="50" fillId="0" borderId="11" xfId="136" applyFont="1" applyBorder="1" applyAlignment="1">
      <alignment horizontal="center" vertical="top" wrapText="1"/>
    </xf>
    <xf numFmtId="0" fontId="50" fillId="0" borderId="24" xfId="136" applyFont="1" applyBorder="1" applyAlignment="1">
      <alignment horizontal="center" vertical="top" wrapText="1"/>
    </xf>
    <xf numFmtId="0" fontId="50" fillId="0" borderId="11" xfId="136" applyFont="1" applyBorder="1" applyAlignment="1">
      <alignment horizontal="center" vertical="center" wrapText="1"/>
    </xf>
    <xf numFmtId="0" fontId="9" fillId="0" borderId="11" xfId="136" applyFont="1" applyBorder="1" applyAlignment="1">
      <alignment horizontal="left" vertical="center" wrapText="1"/>
    </xf>
    <xf numFmtId="0" fontId="9" fillId="0" borderId="11" xfId="136" applyFont="1" applyBorder="1" applyAlignment="1">
      <alignment horizontal="justify" vertical="center" wrapText="1"/>
    </xf>
    <xf numFmtId="0" fontId="9" fillId="0" borderId="11" xfId="136" applyFont="1" applyBorder="1" applyAlignment="1">
      <alignment horizontal="left" wrapText="1"/>
    </xf>
    <xf numFmtId="0" fontId="9" fillId="0" borderId="11" xfId="136" applyFont="1" applyBorder="1" applyAlignment="1">
      <alignment horizontal="justify" wrapText="1"/>
    </xf>
    <xf numFmtId="0" fontId="50" fillId="0" borderId="11" xfId="136" applyFont="1" applyBorder="1" applyAlignment="1">
      <alignment horizontal="center" wrapText="1"/>
    </xf>
    <xf numFmtId="0" fontId="50" fillId="0" borderId="11" xfId="136" applyFont="1" applyBorder="1" applyAlignment="1">
      <alignment wrapText="1"/>
    </xf>
    <xf numFmtId="0" fontId="50" fillId="0" borderId="11" xfId="136" applyFont="1" applyBorder="1" applyAlignment="1">
      <alignment horizontal="center"/>
    </xf>
    <xf numFmtId="0" fontId="8" fillId="0" borderId="11" xfId="136" applyFont="1" applyBorder="1"/>
    <xf numFmtId="0" fontId="61" fillId="0" borderId="11" xfId="136" applyFont="1" applyBorder="1" applyAlignment="1">
      <alignment horizontal="center" vertical="center" wrapText="1"/>
    </xf>
    <xf numFmtId="0" fontId="50" fillId="0" borderId="0" xfId="136" applyFont="1" applyBorder="1"/>
    <xf numFmtId="3" fontId="61" fillId="0" borderId="0" xfId="136" applyNumberFormat="1" applyFont="1" applyBorder="1" applyAlignment="1">
      <alignment horizontal="center"/>
    </xf>
    <xf numFmtId="0" fontId="50" fillId="0" borderId="0" xfId="136" applyFont="1" applyBorder="1" applyAlignment="1">
      <alignment horizontal="justify" vertical="top" wrapText="1"/>
    </xf>
    <xf numFmtId="0" fontId="62" fillId="0" borderId="0" xfId="136" applyFont="1" applyBorder="1"/>
    <xf numFmtId="0" fontId="62" fillId="0" borderId="0" xfId="136" applyFont="1" applyBorder="1" applyAlignment="1">
      <alignment wrapText="1"/>
    </xf>
    <xf numFmtId="0" fontId="63" fillId="0" borderId="0" xfId="136" applyFont="1" applyBorder="1" applyAlignment="1">
      <alignment horizontal="justify" vertical="top" wrapText="1"/>
    </xf>
    <xf numFmtId="0" fontId="50" fillId="0" borderId="0" xfId="136" applyFont="1" applyBorder="1" applyAlignment="1">
      <alignment wrapText="1"/>
    </xf>
    <xf numFmtId="0" fontId="50" fillId="0" borderId="0" xfId="136" applyFont="1" applyBorder="1" applyAlignment="1">
      <alignment horizontal="justify" wrapText="1"/>
    </xf>
    <xf numFmtId="0" fontId="62" fillId="0" borderId="0" xfId="136" applyFont="1" applyBorder="1" applyAlignment="1">
      <alignment horizontal="justify" wrapText="1"/>
    </xf>
    <xf numFmtId="0" fontId="7" fillId="0" borderId="16" xfId="130" applyNumberFormat="1" applyFont="1" applyBorder="1" applyAlignment="1">
      <alignment horizontal="center" vertical="center" wrapText="1"/>
    </xf>
    <xf numFmtId="164" fontId="7" fillId="50" borderId="11" xfId="130" applyNumberFormat="1" applyFont="1" applyFill="1" applyBorder="1" applyAlignment="1">
      <alignment horizontal="center" vertical="center" wrapText="1"/>
    </xf>
    <xf numFmtId="0" fontId="7" fillId="0" borderId="24" xfId="171" applyFont="1" applyBorder="1" applyAlignment="1">
      <alignment horizontal="justify" vertical="center" wrapText="1"/>
    </xf>
    <xf numFmtId="0" fontId="7" fillId="0" borderId="0" xfId="130" applyNumberFormat="1" applyFont="1" applyBorder="1" applyAlignment="1">
      <alignment horizontal="justify" vertical="center" wrapText="1"/>
    </xf>
    <xf numFmtId="0" fontId="7" fillId="0" borderId="11" xfId="171" applyFont="1" applyFill="1" applyBorder="1" applyAlignment="1">
      <alignment horizontal="justify" vertical="center" wrapText="1"/>
    </xf>
    <xf numFmtId="0" fontId="7" fillId="0" borderId="11" xfId="171" applyFont="1" applyBorder="1" applyAlignment="1">
      <alignment horizontal="justify" vertical="center" wrapText="1"/>
    </xf>
    <xf numFmtId="0" fontId="47" fillId="0" borderId="11" xfId="130" applyFont="1" applyBorder="1" applyAlignment="1">
      <alignment horizontal="justify" vertical="center" wrapText="1"/>
    </xf>
    <xf numFmtId="0" fontId="44" fillId="0" borderId="11" xfId="112" applyFont="1" applyFill="1" applyBorder="1" applyAlignment="1">
      <alignment horizontal="center" vertical="center" wrapText="1"/>
    </xf>
    <xf numFmtId="0" fontId="65" fillId="0" borderId="11" xfId="112" applyFont="1" applyFill="1" applyBorder="1" applyAlignment="1">
      <alignment horizontal="center" vertical="center" wrapText="1"/>
    </xf>
    <xf numFmtId="3" fontId="65" fillId="0" borderId="11" xfId="112" applyNumberFormat="1" applyFont="1" applyFill="1" applyBorder="1" applyAlignment="1">
      <alignment horizontal="center" vertical="center" wrapText="1"/>
    </xf>
    <xf numFmtId="49" fontId="7" fillId="0" borderId="11" xfId="112" applyNumberFormat="1" applyFont="1" applyFill="1" applyBorder="1" applyAlignment="1">
      <alignment horizontal="justify" vertical="center" wrapText="1"/>
    </xf>
    <xf numFmtId="0" fontId="50" fillId="0" borderId="11" xfId="0" applyNumberFormat="1" applyFont="1" applyBorder="1" applyAlignment="1">
      <alignment horizontal="center" vertical="center"/>
    </xf>
    <xf numFmtId="164" fontId="7" fillId="0" borderId="11" xfId="130" applyNumberFormat="1" applyFont="1" applyFill="1" applyBorder="1" applyAlignment="1">
      <alignment horizontal="center" vertical="center" wrapText="1"/>
    </xf>
    <xf numFmtId="0" fontId="7" fillId="0" borderId="11" xfId="130" applyNumberFormat="1" applyFont="1" applyBorder="1" applyAlignment="1">
      <alignment horizontal="center" vertical="center" wrapText="1"/>
    </xf>
    <xf numFmtId="164" fontId="7" fillId="0" borderId="16" xfId="13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justify" vertical="center" wrapText="1"/>
    </xf>
    <xf numFmtId="164" fontId="7" fillId="0" borderId="16" xfId="130" applyNumberFormat="1" applyFont="1" applyFill="1" applyBorder="1" applyAlignment="1">
      <alignment horizontal="center" vertical="center" wrapText="1"/>
    </xf>
    <xf numFmtId="0" fontId="9" fillId="0" borderId="11" xfId="13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justify" vertical="center" wrapText="1"/>
    </xf>
    <xf numFmtId="0" fontId="7" fillId="0" borderId="0" xfId="0" applyFont="1" applyAlignment="1"/>
    <xf numFmtId="0" fontId="7" fillId="0" borderId="11" xfId="0" applyFont="1" applyBorder="1" applyAlignment="1">
      <alignment horizontal="center" vertical="center"/>
    </xf>
    <xf numFmtId="0" fontId="8" fillId="0" borderId="11" xfId="138" applyFont="1" applyBorder="1" applyAlignment="1">
      <alignment horizontal="justify" vertical="center" wrapText="1"/>
    </xf>
    <xf numFmtId="0" fontId="7" fillId="50" borderId="11" xfId="130" applyNumberFormat="1" applyFont="1" applyFill="1" applyBorder="1" applyAlignment="1">
      <alignment horizontal="justify" vertical="center" wrapText="1"/>
    </xf>
    <xf numFmtId="0" fontId="9" fillId="0" borderId="20" xfId="171" applyFont="1" applyBorder="1" applyAlignment="1">
      <alignment horizontal="center" vertical="center" wrapText="1"/>
    </xf>
    <xf numFmtId="49" fontId="9" fillId="0" borderId="11" xfId="171" applyNumberFormat="1" applyFont="1" applyBorder="1" applyAlignment="1">
      <alignment horizontal="center" vertical="center" wrapText="1"/>
    </xf>
    <xf numFmtId="49" fontId="9" fillId="0" borderId="14" xfId="171" applyNumberFormat="1" applyFont="1" applyBorder="1" applyAlignment="1">
      <alignment horizontal="center" vertical="center" wrapText="1"/>
    </xf>
    <xf numFmtId="0" fontId="50" fillId="0" borderId="11" xfId="171" applyFont="1" applyBorder="1" applyAlignment="1">
      <alignment horizontal="center" vertical="center"/>
    </xf>
    <xf numFmtId="49" fontId="50" fillId="0" borderId="11" xfId="171" applyNumberFormat="1" applyFont="1" applyBorder="1" applyAlignment="1">
      <alignment horizontal="center" vertical="center" wrapText="1"/>
    </xf>
    <xf numFmtId="49" fontId="50" fillId="0" borderId="15" xfId="171" applyNumberFormat="1" applyFont="1" applyBorder="1" applyAlignment="1">
      <alignment horizontal="center" vertical="center" wrapText="1"/>
    </xf>
    <xf numFmtId="3" fontId="50" fillId="0" borderId="11" xfId="171" applyNumberFormat="1" applyFont="1" applyFill="1" applyBorder="1" applyAlignment="1">
      <alignment horizontal="center" vertical="center" wrapText="1"/>
    </xf>
    <xf numFmtId="0" fontId="67" fillId="0" borderId="11" xfId="118" applyFont="1" applyFill="1" applyBorder="1" applyAlignment="1">
      <alignment horizontal="justify" vertical="center" wrapText="1"/>
    </xf>
    <xf numFmtId="164" fontId="8" fillId="0" borderId="11" xfId="112" applyNumberFormat="1" applyFont="1" applyFill="1" applyBorder="1" applyAlignment="1">
      <alignment horizontal="center" vertical="center"/>
    </xf>
    <xf numFmtId="164" fontId="7" fillId="0" borderId="11" xfId="112" applyNumberFormat="1" applyFont="1" applyFill="1" applyBorder="1" applyAlignment="1">
      <alignment horizontal="center" vertical="center"/>
    </xf>
    <xf numFmtId="164" fontId="47" fillId="0" borderId="11" xfId="112" applyNumberFormat="1" applyFont="1" applyFill="1" applyBorder="1" applyAlignment="1">
      <alignment horizontal="center" vertical="center"/>
    </xf>
    <xf numFmtId="164" fontId="51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49" fontId="8" fillId="0" borderId="15" xfId="171" applyNumberFormat="1" applyFont="1" applyBorder="1" applyAlignment="1">
      <alignment horizontal="justify" vertical="center" wrapText="1"/>
    </xf>
    <xf numFmtId="164" fontId="8" fillId="0" borderId="11" xfId="171" applyNumberFormat="1" applyFont="1" applyFill="1" applyBorder="1" applyAlignment="1">
      <alignment horizontal="center" vertical="center" wrapText="1"/>
    </xf>
    <xf numFmtId="49" fontId="7" fillId="0" borderId="15" xfId="171" applyNumberFormat="1" applyFont="1" applyBorder="1" applyAlignment="1">
      <alignment horizontal="justify" vertical="center" wrapText="1"/>
    </xf>
    <xf numFmtId="164" fontId="7" fillId="0" borderId="11" xfId="171" applyNumberFormat="1" applyFont="1" applyFill="1" applyBorder="1" applyAlignment="1">
      <alignment horizontal="center" vertical="center" wrapText="1"/>
    </xf>
    <xf numFmtId="0" fontId="7" fillId="0" borderId="11" xfId="143" applyNumberFormat="1" applyFont="1" applyFill="1" applyBorder="1" applyAlignment="1">
      <alignment horizontal="justify" vertical="center" wrapText="1"/>
    </xf>
    <xf numFmtId="49" fontId="7" fillId="0" borderId="11" xfId="143" applyNumberFormat="1" applyFont="1" applyFill="1" applyBorder="1" applyAlignment="1">
      <alignment horizontal="justify" vertical="center" wrapText="1"/>
    </xf>
    <xf numFmtId="0" fontId="7" fillId="0" borderId="11" xfId="112" applyNumberFormat="1" applyFont="1" applyFill="1" applyBorder="1" applyAlignment="1">
      <alignment horizontal="justify" vertical="center" wrapText="1" shrinkToFit="1"/>
    </xf>
    <xf numFmtId="0" fontId="7" fillId="0" borderId="15" xfId="171" applyFont="1" applyFill="1" applyBorder="1" applyAlignment="1">
      <alignment horizontal="justify" vertical="center" wrapText="1"/>
    </xf>
    <xf numFmtId="0" fontId="7" fillId="0" borderId="15" xfId="131" applyFont="1" applyFill="1" applyBorder="1" applyAlignment="1">
      <alignment horizontal="justify" vertical="center" wrapText="1"/>
    </xf>
    <xf numFmtId="49" fontId="7" fillId="0" borderId="11" xfId="134" applyNumberFormat="1" applyFont="1" applyBorder="1" applyAlignment="1">
      <alignment horizontal="justify" vertical="center" wrapText="1"/>
    </xf>
    <xf numFmtId="164" fontId="7" fillId="0" borderId="11" xfId="134" applyNumberFormat="1" applyFont="1" applyFill="1" applyBorder="1" applyAlignment="1">
      <alignment horizontal="center" vertical="center" wrapText="1"/>
    </xf>
    <xf numFmtId="0" fontId="7" fillId="0" borderId="11" xfId="112" applyFont="1" applyFill="1" applyBorder="1" applyAlignment="1">
      <alignment horizontal="justify" vertical="center" wrapText="1"/>
    </xf>
    <xf numFmtId="0" fontId="7" fillId="49" borderId="11" xfId="143" applyNumberFormat="1" applyFont="1" applyFill="1" applyBorder="1" applyAlignment="1">
      <alignment horizontal="justify" vertical="center" wrapText="1"/>
    </xf>
    <xf numFmtId="49" fontId="7" fillId="49" borderId="11" xfId="112" applyNumberFormat="1" applyFont="1" applyFill="1" applyBorder="1" applyAlignment="1">
      <alignment horizontal="justify" vertical="center" wrapText="1"/>
    </xf>
    <xf numFmtId="49" fontId="7" fillId="49" borderId="15" xfId="171" applyNumberFormat="1" applyFont="1" applyFill="1" applyBorder="1" applyAlignment="1">
      <alignment horizontal="justify" vertical="center" wrapText="1"/>
    </xf>
    <xf numFmtId="0" fontId="7" fillId="49" borderId="11" xfId="112" applyNumberFormat="1" applyFont="1" applyFill="1" applyBorder="1" applyAlignment="1">
      <alignment horizontal="justify" vertical="center" wrapText="1" shrinkToFit="1"/>
    </xf>
    <xf numFmtId="164" fontId="51" fillId="0" borderId="11" xfId="112" applyNumberFormat="1" applyFont="1" applyFill="1" applyBorder="1" applyAlignment="1">
      <alignment horizontal="center" vertical="center"/>
    </xf>
    <xf numFmtId="0" fontId="47" fillId="49" borderId="11" xfId="112" applyFont="1" applyFill="1" applyBorder="1" applyAlignment="1">
      <alignment horizontal="justify" vertical="center" wrapText="1"/>
    </xf>
    <xf numFmtId="49" fontId="7" fillId="0" borderId="15" xfId="171" applyNumberFormat="1" applyFont="1" applyFill="1" applyBorder="1" applyAlignment="1">
      <alignment horizontal="justify" vertical="center" wrapText="1"/>
    </xf>
    <xf numFmtId="0" fontId="7" fillId="0" borderId="11" xfId="112" applyFont="1" applyFill="1" applyBorder="1" applyAlignment="1">
      <alignment horizontal="justify" vertical="center"/>
    </xf>
    <xf numFmtId="0" fontId="7" fillId="0" borderId="15" xfId="112" applyNumberFormat="1" applyFont="1" applyFill="1" applyBorder="1" applyAlignment="1">
      <alignment horizontal="justify" vertical="center" wrapText="1" shrinkToFit="1"/>
    </xf>
    <xf numFmtId="0" fontId="7" fillId="49" borderId="11" xfId="112" applyFont="1" applyFill="1" applyBorder="1" applyAlignment="1">
      <alignment horizontal="justify" vertical="center" wrapText="1"/>
    </xf>
    <xf numFmtId="49" fontId="7" fillId="0" borderId="15" xfId="134" applyNumberFormat="1" applyFont="1" applyBorder="1" applyAlignment="1">
      <alignment horizontal="justify" vertical="center" wrapText="1"/>
    </xf>
    <xf numFmtId="164" fontId="7" fillId="0" borderId="11" xfId="131" applyNumberFormat="1" applyFont="1" applyFill="1" applyBorder="1" applyAlignment="1">
      <alignment horizontal="center" vertical="center" wrapText="1"/>
    </xf>
    <xf numFmtId="49" fontId="7" fillId="0" borderId="20" xfId="112" applyNumberFormat="1" applyFont="1" applyFill="1" applyBorder="1" applyAlignment="1">
      <alignment horizontal="justify" vertical="center" wrapText="1"/>
    </xf>
    <xf numFmtId="49" fontId="7" fillId="49" borderId="20" xfId="112" applyNumberFormat="1" applyFont="1" applyFill="1" applyBorder="1" applyAlignment="1">
      <alignment horizontal="justify" vertical="center" wrapText="1"/>
    </xf>
    <xf numFmtId="0" fontId="47" fillId="0" borderId="11" xfId="112" applyFont="1" applyFill="1" applyBorder="1" applyAlignment="1">
      <alignment horizontal="justify" vertical="center"/>
    </xf>
    <xf numFmtId="0" fontId="47" fillId="0" borderId="11" xfId="112" applyFont="1" applyFill="1" applyBorder="1" applyAlignment="1">
      <alignment horizontal="justify" vertical="center" wrapText="1"/>
    </xf>
    <xf numFmtId="0" fontId="7" fillId="0" borderId="11" xfId="122" applyNumberFormat="1" applyFont="1" applyFill="1" applyBorder="1" applyAlignment="1">
      <alignment horizontal="justify" vertical="center"/>
    </xf>
    <xf numFmtId="49" fontId="47" fillId="0" borderId="11" xfId="112" applyNumberFormat="1" applyFont="1" applyFill="1" applyBorder="1" applyAlignment="1">
      <alignment horizontal="justify" vertical="center"/>
    </xf>
    <xf numFmtId="49" fontId="7" fillId="0" borderId="11" xfId="112" applyNumberFormat="1" applyFont="1" applyFill="1" applyBorder="1" applyAlignment="1">
      <alignment horizontal="justify" vertical="center"/>
    </xf>
    <xf numFmtId="49" fontId="7" fillId="0" borderId="17" xfId="171" applyNumberFormat="1" applyFont="1" applyBorder="1" applyAlignment="1">
      <alignment horizontal="justify" vertical="center" wrapText="1"/>
    </xf>
    <xf numFmtId="0" fontId="7" fillId="0" borderId="11" xfId="112" applyNumberFormat="1" applyFont="1" applyFill="1" applyBorder="1" applyAlignment="1">
      <alignment horizontal="justify" vertical="center" wrapText="1"/>
    </xf>
    <xf numFmtId="0" fontId="7" fillId="0" borderId="11" xfId="122" applyNumberFormat="1" applyFont="1" applyFill="1" applyBorder="1" applyAlignment="1">
      <alignment horizontal="justify" vertical="center" wrapText="1"/>
    </xf>
    <xf numFmtId="49" fontId="7" fillId="0" borderId="18" xfId="171" applyNumberFormat="1" applyFont="1" applyBorder="1" applyAlignment="1">
      <alignment horizontal="justify" vertical="center" wrapText="1"/>
    </xf>
    <xf numFmtId="49" fontId="47" fillId="0" borderId="11" xfId="112" applyNumberFormat="1" applyFont="1" applyFill="1" applyBorder="1" applyAlignment="1">
      <alignment horizontal="justify" vertical="center" wrapText="1"/>
    </xf>
    <xf numFmtId="11" fontId="7" fillId="0" borderId="11" xfId="112" applyNumberFormat="1" applyFont="1" applyFill="1" applyBorder="1" applyAlignment="1">
      <alignment horizontal="justify" vertical="center" wrapText="1"/>
    </xf>
    <xf numFmtId="164" fontId="8" fillId="0" borderId="11" xfId="171" applyNumberFormat="1" applyFont="1" applyFill="1" applyBorder="1" applyAlignment="1">
      <alignment horizontal="center" vertical="center"/>
    </xf>
    <xf numFmtId="164" fontId="7" fillId="0" borderId="11" xfId="171" applyNumberFormat="1" applyFont="1" applyFill="1" applyBorder="1" applyAlignment="1">
      <alignment horizontal="center" vertical="center"/>
    </xf>
    <xf numFmtId="49" fontId="7" fillId="0" borderId="15" xfId="131" applyNumberFormat="1" applyFont="1" applyBorder="1" applyAlignment="1">
      <alignment horizontal="justify" vertical="center" wrapText="1"/>
    </xf>
    <xf numFmtId="49" fontId="7" fillId="0" borderId="15" xfId="131" applyNumberFormat="1" applyFont="1" applyFill="1" applyBorder="1" applyAlignment="1">
      <alignment horizontal="justify" vertical="center" wrapText="1"/>
    </xf>
    <xf numFmtId="4" fontId="7" fillId="0" borderId="11" xfId="112" applyNumberFormat="1" applyFont="1" applyBorder="1" applyAlignment="1">
      <alignment horizontal="justify" vertical="center" wrapText="1"/>
    </xf>
    <xf numFmtId="0" fontId="7" fillId="49" borderId="11" xfId="122" applyNumberFormat="1" applyFont="1" applyFill="1" applyBorder="1" applyAlignment="1">
      <alignment horizontal="justify" vertical="center" wrapText="1"/>
    </xf>
    <xf numFmtId="0" fontId="7" fillId="0" borderId="11" xfId="130" applyFont="1" applyBorder="1" applyAlignment="1">
      <alignment horizontal="justify" vertical="center" wrapText="1"/>
    </xf>
    <xf numFmtId="0" fontId="50" fillId="0" borderId="11" xfId="0" applyFont="1" applyBorder="1" applyAlignment="1">
      <alignment horizontal="center" vertical="center"/>
    </xf>
    <xf numFmtId="0" fontId="9" fillId="0" borderId="11" xfId="130" applyNumberFormat="1" applyFont="1" applyBorder="1" applyAlignment="1">
      <alignment horizontal="center" vertical="center" wrapText="1"/>
    </xf>
    <xf numFmtId="0" fontId="9" fillId="0" borderId="11" xfId="130" applyNumberFormat="1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7" fillId="0" borderId="11" xfId="171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NumberFormat="1" applyFont="1" applyBorder="1" applyAlignment="1" applyProtection="1">
      <alignment horizontal="justify" vertical="center" wrapText="1"/>
    </xf>
    <xf numFmtId="0" fontId="8" fillId="50" borderId="11" xfId="0" applyNumberFormat="1" applyFont="1" applyFill="1" applyBorder="1" applyAlignment="1">
      <alignment horizontal="justify" vertical="center" wrapText="1" shrinkToFit="1"/>
    </xf>
    <xf numFmtId="0" fontId="66" fillId="0" borderId="11" xfId="0" applyFont="1" applyBorder="1" applyAlignment="1">
      <alignment horizontal="justify" vertical="center"/>
    </xf>
    <xf numFmtId="164" fontId="8" fillId="0" borderId="11" xfId="138" applyNumberFormat="1" applyFont="1" applyBorder="1" applyAlignment="1">
      <alignment horizontal="center" vertical="center" wrapText="1"/>
    </xf>
    <xf numFmtId="164" fontId="66" fillId="0" borderId="11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164" fontId="8" fillId="0" borderId="11" xfId="138" applyNumberFormat="1" applyFont="1" applyBorder="1" applyAlignment="1">
      <alignment horizontal="center" vertical="center"/>
    </xf>
    <xf numFmtId="164" fontId="7" fillId="50" borderId="11" xfId="0" applyNumberFormat="1" applyFont="1" applyFill="1" applyBorder="1" applyAlignment="1">
      <alignment horizontal="center" vertical="center"/>
    </xf>
    <xf numFmtId="164" fontId="8" fillId="0" borderId="11" xfId="138" applyNumberFormat="1" applyFont="1" applyFill="1" applyBorder="1" applyAlignment="1">
      <alignment horizontal="center" vertical="center"/>
    </xf>
    <xf numFmtId="164" fontId="7" fillId="0" borderId="11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justify" vertical="center"/>
    </xf>
    <xf numFmtId="0" fontId="8" fillId="0" borderId="11" xfId="130" applyNumberFormat="1" applyFont="1" applyBorder="1" applyAlignment="1">
      <alignment horizontal="justify" vertical="center" wrapText="1"/>
    </xf>
    <xf numFmtId="0" fontId="7" fillId="49" borderId="11" xfId="130" applyNumberFormat="1" applyFont="1" applyFill="1" applyBorder="1" applyAlignment="1">
      <alignment horizontal="justify" vertical="center" wrapText="1"/>
    </xf>
    <xf numFmtId="0" fontId="7" fillId="0" borderId="22" xfId="171" applyFont="1" applyBorder="1" applyAlignment="1">
      <alignment horizontal="justify" vertical="center" wrapText="1"/>
    </xf>
    <xf numFmtId="0" fontId="7" fillId="0" borderId="20" xfId="130" applyNumberFormat="1" applyFont="1" applyBorder="1" applyAlignment="1">
      <alignment horizontal="justify" vertical="center" wrapText="1"/>
    </xf>
    <xf numFmtId="0" fontId="7" fillId="0" borderId="25" xfId="130" applyNumberFormat="1" applyFont="1" applyBorder="1" applyAlignment="1">
      <alignment horizontal="justify" vertical="center" wrapText="1"/>
    </xf>
    <xf numFmtId="0" fontId="51" fillId="0" borderId="25" xfId="131" applyNumberFormat="1" applyFont="1" applyBorder="1" applyAlignment="1">
      <alignment horizontal="justify" vertical="center" wrapText="1"/>
    </xf>
    <xf numFmtId="0" fontId="51" fillId="0" borderId="16" xfId="131" applyNumberFormat="1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/>
    </xf>
    <xf numFmtId="49" fontId="9" fillId="0" borderId="11" xfId="0" applyNumberFormat="1" applyFont="1" applyBorder="1" applyAlignment="1" applyProtection="1">
      <alignment horizontal="justify" vertical="center" wrapText="1"/>
    </xf>
    <xf numFmtId="49" fontId="8" fillId="0" borderId="11" xfId="112" applyNumberFormat="1" applyFont="1" applyFill="1" applyBorder="1" applyAlignment="1">
      <alignment horizontal="justify" vertical="center"/>
    </xf>
    <xf numFmtId="0" fontId="45" fillId="0" borderId="11" xfId="112" applyFont="1" applyFill="1" applyBorder="1" applyAlignment="1">
      <alignment horizontal="justify" vertical="center"/>
    </xf>
    <xf numFmtId="0" fontId="45" fillId="0" borderId="11" xfId="112" applyFont="1" applyFill="1" applyBorder="1" applyAlignment="1">
      <alignment horizontal="justify" vertical="center" wrapText="1"/>
    </xf>
    <xf numFmtId="49" fontId="7" fillId="0" borderId="11" xfId="122" applyNumberFormat="1" applyFont="1" applyFill="1" applyBorder="1" applyAlignment="1">
      <alignment horizontal="justify" vertical="center"/>
    </xf>
    <xf numFmtId="49" fontId="8" fillId="0" borderId="11" xfId="112" applyNumberFormat="1" applyFont="1" applyFill="1" applyBorder="1" applyAlignment="1">
      <alignment horizontal="justify" vertical="center" wrapText="1"/>
    </xf>
    <xf numFmtId="0" fontId="8" fillId="0" borderId="11" xfId="112" applyFont="1" applyFill="1" applyBorder="1" applyAlignment="1">
      <alignment horizontal="justify" vertical="center" wrapText="1"/>
    </xf>
    <xf numFmtId="0" fontId="51" fillId="0" borderId="11" xfId="112" applyFont="1" applyFill="1" applyBorder="1" applyAlignment="1">
      <alignment horizontal="justify" vertical="center" wrapText="1"/>
    </xf>
    <xf numFmtId="49" fontId="7" fillId="49" borderId="11" xfId="112" applyNumberFormat="1" applyFont="1" applyFill="1" applyBorder="1" applyAlignment="1">
      <alignment horizontal="justify" vertical="center"/>
    </xf>
    <xf numFmtId="49" fontId="7" fillId="49" borderId="11" xfId="0" applyNumberFormat="1" applyFont="1" applyFill="1" applyBorder="1" applyAlignment="1">
      <alignment horizontal="justify" vertical="center" wrapText="1"/>
    </xf>
    <xf numFmtId="49" fontId="8" fillId="49" borderId="11" xfId="112" applyNumberFormat="1" applyFont="1" applyFill="1" applyBorder="1" applyAlignment="1">
      <alignment horizontal="justify" vertical="center"/>
    </xf>
    <xf numFmtId="49" fontId="8" fillId="49" borderId="11" xfId="112" applyNumberFormat="1" applyFont="1" applyFill="1" applyBorder="1" applyAlignment="1">
      <alignment horizontal="justify" vertical="center" wrapText="1"/>
    </xf>
    <xf numFmtId="0" fontId="8" fillId="49" borderId="11" xfId="112" applyFont="1" applyFill="1" applyBorder="1" applyAlignment="1">
      <alignment horizontal="justify" vertical="center" wrapText="1"/>
    </xf>
    <xf numFmtId="0" fontId="7" fillId="49" borderId="11" xfId="112" applyFont="1" applyFill="1" applyBorder="1" applyAlignment="1">
      <alignment horizontal="justify" vertical="center"/>
    </xf>
    <xf numFmtId="49" fontId="8" fillId="0" borderId="15" xfId="112" applyNumberFormat="1" applyFont="1" applyFill="1" applyBorder="1" applyAlignment="1">
      <alignment horizontal="justify" vertical="center"/>
    </xf>
    <xf numFmtId="0" fontId="8" fillId="0" borderId="15" xfId="112" applyNumberFormat="1" applyFont="1" applyFill="1" applyBorder="1" applyAlignment="1">
      <alignment horizontal="justify" vertical="center" wrapText="1" shrinkToFit="1"/>
    </xf>
    <xf numFmtId="49" fontId="7" fillId="0" borderId="15" xfId="112" applyNumberFormat="1" applyFont="1" applyFill="1" applyBorder="1" applyAlignment="1">
      <alignment horizontal="justify" vertical="center"/>
    </xf>
    <xf numFmtId="0" fontId="7" fillId="0" borderId="11" xfId="112" applyFont="1" applyBorder="1" applyAlignment="1">
      <alignment horizontal="justify" vertical="center"/>
    </xf>
    <xf numFmtId="0" fontId="8" fillId="0" borderId="11" xfId="112" applyNumberFormat="1" applyFont="1" applyFill="1" applyBorder="1" applyAlignment="1">
      <alignment horizontal="justify" vertical="center" wrapText="1"/>
    </xf>
    <xf numFmtId="49" fontId="7" fillId="50" borderId="11" xfId="122" applyNumberFormat="1" applyFont="1" applyFill="1" applyBorder="1" applyAlignment="1">
      <alignment horizontal="justify" vertical="center" wrapText="1"/>
    </xf>
    <xf numFmtId="0" fontId="7" fillId="50" borderId="11" xfId="122" applyNumberFormat="1" applyFont="1" applyFill="1" applyBorder="1" applyAlignment="1">
      <alignment horizontal="justify" vertical="center" wrapText="1"/>
    </xf>
    <xf numFmtId="49" fontId="7" fillId="0" borderId="11" xfId="131" applyNumberFormat="1" applyFont="1" applyBorder="1" applyAlignment="1">
      <alignment horizontal="justify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0" fontId="7" fillId="0" borderId="11" xfId="131" applyFont="1" applyFill="1" applyBorder="1" applyAlignment="1">
      <alignment horizontal="justify" vertical="center" wrapText="1"/>
    </xf>
    <xf numFmtId="164" fontId="7" fillId="0" borderId="28" xfId="0" applyNumberFormat="1" applyFont="1" applyBorder="1" applyAlignment="1" applyProtection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/>
    </xf>
    <xf numFmtId="0" fontId="8" fillId="0" borderId="11" xfId="171" applyFont="1" applyBorder="1" applyAlignment="1">
      <alignment horizontal="justify" vertical="center" wrapText="1"/>
    </xf>
    <xf numFmtId="49" fontId="7" fillId="0" borderId="11" xfId="171" applyNumberFormat="1" applyFont="1" applyBorder="1" applyAlignment="1">
      <alignment horizontal="justify" vertical="center" wrapText="1"/>
    </xf>
    <xf numFmtId="49" fontId="7" fillId="0" borderId="11" xfId="143" applyNumberFormat="1" applyFont="1" applyFill="1" applyBorder="1" applyAlignment="1">
      <alignment horizontal="justify" vertical="center"/>
    </xf>
    <xf numFmtId="49" fontId="7" fillId="0" borderId="15" xfId="143" applyNumberFormat="1" applyFont="1" applyFill="1" applyBorder="1" applyAlignment="1">
      <alignment horizontal="justify" vertical="center"/>
    </xf>
    <xf numFmtId="0" fontId="7" fillId="0" borderId="21" xfId="171" applyFont="1" applyBorder="1" applyAlignment="1">
      <alignment horizontal="justify" vertical="center" wrapText="1"/>
    </xf>
    <xf numFmtId="49" fontId="47" fillId="0" borderId="11" xfId="171" applyNumberFormat="1" applyFont="1" applyFill="1" applyBorder="1" applyAlignment="1">
      <alignment horizontal="justify" vertical="center" wrapText="1"/>
    </xf>
    <xf numFmtId="0" fontId="47" fillId="0" borderId="15" xfId="171" applyFont="1" applyFill="1" applyBorder="1" applyAlignment="1">
      <alignment horizontal="justify" vertical="center" wrapText="1"/>
    </xf>
    <xf numFmtId="0" fontId="47" fillId="0" borderId="11" xfId="171" applyFont="1" applyFill="1" applyBorder="1" applyAlignment="1">
      <alignment horizontal="justify" vertical="center" wrapText="1"/>
    </xf>
    <xf numFmtId="49" fontId="7" fillId="0" borderId="0" xfId="134" applyNumberFormat="1" applyFont="1" applyBorder="1" applyAlignment="1">
      <alignment horizontal="justify" vertical="center" wrapText="1"/>
    </xf>
    <xf numFmtId="49" fontId="7" fillId="0" borderId="21" xfId="134" applyNumberFormat="1" applyFont="1" applyBorder="1" applyAlignment="1">
      <alignment horizontal="justify" vertical="center" wrapText="1"/>
    </xf>
    <xf numFmtId="49" fontId="8" fillId="0" borderId="11" xfId="171" applyNumberFormat="1" applyFont="1" applyBorder="1" applyAlignment="1">
      <alignment horizontal="justify" vertical="center" wrapText="1"/>
    </xf>
    <xf numFmtId="49" fontId="7" fillId="49" borderId="11" xfId="143" applyNumberFormat="1" applyFont="1" applyFill="1" applyBorder="1" applyAlignment="1">
      <alignment horizontal="justify" vertical="center"/>
    </xf>
    <xf numFmtId="49" fontId="7" fillId="49" borderId="11" xfId="171" applyNumberFormat="1" applyFont="1" applyFill="1" applyBorder="1" applyAlignment="1">
      <alignment horizontal="justify" vertical="center" wrapText="1"/>
    </xf>
    <xf numFmtId="49" fontId="7" fillId="0" borderId="11" xfId="171" applyNumberFormat="1" applyFont="1" applyFill="1" applyBorder="1" applyAlignment="1">
      <alignment horizontal="justify" vertical="center" wrapText="1"/>
    </xf>
    <xf numFmtId="49" fontId="8" fillId="0" borderId="15" xfId="171" applyNumberFormat="1" applyFont="1" applyFill="1" applyBorder="1" applyAlignment="1">
      <alignment horizontal="justify" vertical="center" wrapText="1"/>
    </xf>
    <xf numFmtId="49" fontId="8" fillId="0" borderId="11" xfId="171" applyNumberFormat="1" applyFont="1" applyFill="1" applyBorder="1" applyAlignment="1">
      <alignment horizontal="justify" vertical="center" wrapText="1"/>
    </xf>
    <xf numFmtId="49" fontId="7" fillId="49" borderId="15" xfId="112" applyNumberFormat="1" applyFont="1" applyFill="1" applyBorder="1" applyAlignment="1">
      <alignment horizontal="justify" vertical="center"/>
    </xf>
    <xf numFmtId="49" fontId="7" fillId="0" borderId="20" xfId="171" applyNumberFormat="1" applyFont="1" applyBorder="1" applyAlignment="1">
      <alignment horizontal="justify" vertical="center" wrapText="1"/>
    </xf>
    <xf numFmtId="49" fontId="7" fillId="0" borderId="0" xfId="171" applyNumberFormat="1" applyFont="1" applyBorder="1" applyAlignment="1">
      <alignment horizontal="justify" vertical="center" wrapText="1"/>
    </xf>
    <xf numFmtId="49" fontId="7" fillId="0" borderId="21" xfId="171" applyNumberFormat="1" applyFont="1" applyBorder="1" applyAlignment="1">
      <alignment horizontal="justify" vertical="center" wrapText="1"/>
    </xf>
    <xf numFmtId="49" fontId="7" fillId="0" borderId="22" xfId="171" applyNumberFormat="1" applyFont="1" applyBorder="1" applyAlignment="1">
      <alignment horizontal="justify" vertical="center" wrapText="1"/>
    </xf>
    <xf numFmtId="49" fontId="7" fillId="0" borderId="23" xfId="171" applyNumberFormat="1" applyFont="1" applyBorder="1" applyAlignment="1">
      <alignment horizontal="justify" vertical="center" wrapText="1"/>
    </xf>
    <xf numFmtId="49" fontId="7" fillId="0" borderId="19" xfId="171" applyNumberFormat="1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0" xfId="113" applyFont="1" applyAlignment="1">
      <alignment horizontal="justify" vertical="center"/>
    </xf>
    <xf numFmtId="0" fontId="7" fillId="0" borderId="0" xfId="125" applyFont="1" applyAlignment="1">
      <alignment horizontal="justify" vertical="center"/>
    </xf>
    <xf numFmtId="0" fontId="7" fillId="0" borderId="0" xfId="123" applyFont="1" applyAlignment="1">
      <alignment horizontal="justify" vertical="center"/>
    </xf>
    <xf numFmtId="0" fontId="46" fillId="0" borderId="0" xfId="125" applyFont="1" applyAlignment="1">
      <alignment horizontal="justify" vertical="center"/>
    </xf>
    <xf numFmtId="0" fontId="46" fillId="0" borderId="0" xfId="123" applyFont="1" applyAlignment="1">
      <alignment horizontal="justify" vertical="center"/>
    </xf>
    <xf numFmtId="49" fontId="8" fillId="0" borderId="11" xfId="0" applyNumberFormat="1" applyFont="1" applyBorder="1" applyAlignment="1">
      <alignment horizontal="justify" vertical="center" wrapText="1"/>
    </xf>
    <xf numFmtId="49" fontId="47" fillId="0" borderId="11" xfId="113" applyNumberFormat="1" applyFont="1" applyBorder="1" applyAlignment="1">
      <alignment horizontal="justify" vertical="center" wrapText="1"/>
    </xf>
    <xf numFmtId="0" fontId="47" fillId="0" borderId="11" xfId="113" applyFont="1" applyBorder="1" applyAlignment="1">
      <alignment horizontal="justify" vertical="center" wrapText="1"/>
    </xf>
    <xf numFmtId="164" fontId="7" fillId="0" borderId="11" xfId="113" applyNumberFormat="1" applyFont="1" applyBorder="1" applyAlignment="1">
      <alignment horizontal="center" vertical="center" wrapText="1"/>
    </xf>
    <xf numFmtId="164" fontId="7" fillId="0" borderId="11" xfId="113" applyNumberFormat="1" applyFont="1" applyFill="1" applyBorder="1" applyAlignment="1">
      <alignment horizontal="center" vertical="center" wrapText="1"/>
    </xf>
    <xf numFmtId="0" fontId="50" fillId="0" borderId="0" xfId="136" applyFont="1" applyAlignment="1">
      <alignment horizontal="justify" vertical="center"/>
    </xf>
    <xf numFmtId="0" fontId="50" fillId="0" borderId="11" xfId="136" applyFont="1" applyBorder="1" applyAlignment="1">
      <alignment horizontal="justify" vertical="center" wrapText="1"/>
    </xf>
    <xf numFmtId="0" fontId="8" fillId="0" borderId="11" xfId="136" applyFont="1" applyBorder="1" applyAlignment="1">
      <alignment horizontal="justify" vertical="center"/>
    </xf>
    <xf numFmtId="0" fontId="50" fillId="0" borderId="0" xfId="136" applyFont="1" applyBorder="1" applyAlignment="1">
      <alignment horizontal="justify" vertical="center"/>
    </xf>
    <xf numFmtId="3" fontId="61" fillId="0" borderId="0" xfId="136" applyNumberFormat="1" applyFont="1" applyBorder="1" applyAlignment="1">
      <alignment horizontal="justify" vertical="center"/>
    </xf>
    <xf numFmtId="0" fontId="50" fillId="0" borderId="0" xfId="136" applyFont="1" applyBorder="1" applyAlignment="1">
      <alignment horizontal="justify" vertical="center" wrapText="1"/>
    </xf>
    <xf numFmtId="0" fontId="62" fillId="0" borderId="0" xfId="136" applyFont="1" applyBorder="1" applyAlignment="1">
      <alignment horizontal="justify" vertical="center"/>
    </xf>
    <xf numFmtId="0" fontId="62" fillId="0" borderId="0" xfId="136" applyFont="1" applyBorder="1" applyAlignment="1">
      <alignment horizontal="justify" vertical="center" wrapText="1"/>
    </xf>
    <xf numFmtId="0" fontId="63" fillId="0" borderId="0" xfId="136" applyFont="1" applyBorder="1" applyAlignment="1">
      <alignment horizontal="justify" vertical="center" wrapText="1"/>
    </xf>
    <xf numFmtId="3" fontId="8" fillId="0" borderId="0" xfId="120" applyNumberFormat="1" applyFont="1" applyAlignment="1">
      <alignment horizontal="center" vertical="top" wrapText="1"/>
    </xf>
    <xf numFmtId="3" fontId="7" fillId="0" borderId="0" xfId="120" applyNumberFormat="1" applyFont="1" applyAlignment="1">
      <alignment horizontal="center" vertical="top" wrapText="1"/>
    </xf>
    <xf numFmtId="3" fontId="7" fillId="0" borderId="11" xfId="120" applyNumberFormat="1" applyFont="1" applyBorder="1" applyAlignment="1">
      <alignment horizontal="center" vertical="center" wrapText="1"/>
    </xf>
    <xf numFmtId="3" fontId="7" fillId="0" borderId="22" xfId="120" applyNumberFormat="1" applyFont="1" applyBorder="1" applyAlignment="1">
      <alignment horizontal="center" vertical="center" wrapText="1"/>
    </xf>
    <xf numFmtId="3" fontId="7" fillId="0" borderId="11" xfId="120" applyNumberFormat="1" applyFont="1" applyBorder="1" applyAlignment="1">
      <alignment horizontal="justify" vertical="center" wrapText="1"/>
    </xf>
    <xf numFmtId="165" fontId="7" fillId="0" borderId="11" xfId="120" applyNumberFormat="1" applyFont="1" applyBorder="1" applyAlignment="1">
      <alignment horizontal="center" vertical="center" wrapText="1"/>
    </xf>
    <xf numFmtId="165" fontId="7" fillId="0" borderId="11" xfId="12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1" xfId="130" applyNumberFormat="1" applyFont="1" applyFill="1" applyBorder="1" applyAlignment="1">
      <alignment horizontal="center" vertical="center" wrapText="1"/>
    </xf>
    <xf numFmtId="164" fontId="7" fillId="0" borderId="22" xfId="0" applyNumberFormat="1" applyFont="1" applyBorder="1" applyAlignment="1" applyProtection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49" fontId="70" fillId="0" borderId="11" xfId="0" applyNumberFormat="1" applyFont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7" fillId="0" borderId="11" xfId="138" applyFont="1" applyBorder="1" applyAlignment="1">
      <alignment horizontal="center" vertical="center" wrapText="1"/>
    </xf>
    <xf numFmtId="0" fontId="8" fillId="0" borderId="11" xfId="138" applyFont="1" applyBorder="1" applyAlignment="1">
      <alignment horizontal="center" vertical="center" wrapText="1"/>
    </xf>
    <xf numFmtId="0" fontId="7" fillId="0" borderId="24" xfId="171" applyFont="1" applyBorder="1" applyAlignment="1">
      <alignment horizontal="center" vertical="center" wrapText="1"/>
    </xf>
    <xf numFmtId="49" fontId="7" fillId="0" borderId="11" xfId="138" applyNumberFormat="1" applyFont="1" applyBorder="1" applyAlignment="1">
      <alignment horizontal="center" vertical="center"/>
    </xf>
    <xf numFmtId="0" fontId="7" fillId="50" borderId="16" xfId="130" applyNumberFormat="1" applyFont="1" applyFill="1" applyBorder="1" applyAlignment="1">
      <alignment horizontal="center" vertical="center" wrapText="1"/>
    </xf>
    <xf numFmtId="0" fontId="7" fillId="0" borderId="16" xfId="130" applyNumberFormat="1" applyFont="1" applyBorder="1" applyAlignment="1">
      <alignment horizontal="center" vertical="center"/>
    </xf>
    <xf numFmtId="0" fontId="7" fillId="0" borderId="0" xfId="130" applyNumberFormat="1" applyFont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130" applyFont="1" applyBorder="1" applyAlignment="1">
      <alignment horizontal="center" vertical="center" wrapText="1"/>
    </xf>
    <xf numFmtId="0" fontId="51" fillId="0" borderId="27" xfId="131" applyNumberFormat="1" applyFont="1" applyBorder="1" applyAlignment="1">
      <alignment horizontal="center" vertical="center" wrapText="1"/>
    </xf>
    <xf numFmtId="0" fontId="51" fillId="50" borderId="16" xfId="131" applyNumberFormat="1" applyFont="1" applyFill="1" applyBorder="1" applyAlignment="1">
      <alignment horizontal="center" vertical="center" wrapText="1"/>
    </xf>
    <xf numFmtId="0" fontId="7" fillId="0" borderId="16" xfId="0" applyNumberFormat="1" applyFont="1" applyBorder="1" applyAlignment="1" applyProtection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0" xfId="130" applyNumberFormat="1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130" applyNumberFormat="1" applyFont="1" applyBorder="1" applyAlignment="1">
      <alignment horizontal="center" vertical="center" wrapText="1"/>
    </xf>
    <xf numFmtId="0" fontId="7" fillId="0" borderId="22" xfId="171" applyFont="1" applyBorder="1" applyAlignment="1">
      <alignment horizontal="center" vertical="center" wrapText="1"/>
    </xf>
    <xf numFmtId="0" fontId="7" fillId="0" borderId="11" xfId="130" applyNumberFormat="1" applyFont="1" applyBorder="1" applyAlignment="1">
      <alignment horizontal="center" vertical="center"/>
    </xf>
    <xf numFmtId="0" fontId="47" fillId="0" borderId="11" xfId="13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130" applyNumberFormat="1" applyFont="1" applyBorder="1" applyAlignment="1">
      <alignment horizontal="center" vertical="center" wrapText="1"/>
    </xf>
    <xf numFmtId="0" fontId="51" fillId="0" borderId="20" xfId="131" applyNumberFormat="1" applyFont="1" applyBorder="1" applyAlignment="1">
      <alignment horizontal="center" vertical="center" wrapText="1"/>
    </xf>
    <xf numFmtId="0" fontId="51" fillId="0" borderId="11" xfId="131" applyNumberFormat="1" applyFont="1" applyBorder="1" applyAlignment="1">
      <alignment horizontal="center" vertical="center" wrapText="1"/>
    </xf>
    <xf numFmtId="0" fontId="51" fillId="0" borderId="21" xfId="131" applyNumberFormat="1" applyFont="1" applyBorder="1" applyAlignment="1">
      <alignment horizontal="center" vertical="center" wrapText="1"/>
    </xf>
    <xf numFmtId="0" fontId="51" fillId="50" borderId="20" xfId="131" applyNumberFormat="1" applyFont="1" applyFill="1" applyBorder="1" applyAlignment="1">
      <alignment horizontal="center" vertical="center" wrapText="1"/>
    </xf>
    <xf numFmtId="0" fontId="51" fillId="50" borderId="11" xfId="131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 applyProtection="1">
      <alignment horizontal="center" vertical="center"/>
    </xf>
    <xf numFmtId="0" fontId="7" fillId="0" borderId="11" xfId="0" applyNumberFormat="1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50" fillId="0" borderId="16" xfId="130" applyNumberFormat="1" applyFont="1" applyBorder="1" applyAlignment="1">
      <alignment horizontal="center" vertical="center" wrapText="1"/>
    </xf>
    <xf numFmtId="0" fontId="50" fillId="0" borderId="11" xfId="13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49" fontId="9" fillId="0" borderId="22" xfId="0" applyNumberFormat="1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50" fillId="0" borderId="14" xfId="136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0" fillId="0" borderId="14" xfId="0" applyFont="1" applyBorder="1" applyAlignment="1">
      <alignment horizontal="justify" vertical="center"/>
    </xf>
    <xf numFmtId="0" fontId="70" fillId="0" borderId="16" xfId="0" applyFont="1" applyBorder="1" applyAlignment="1">
      <alignment horizontal="justify" vertical="center"/>
    </xf>
    <xf numFmtId="0" fontId="7" fillId="0" borderId="20" xfId="130" applyNumberFormat="1" applyFont="1" applyBorder="1" applyAlignment="1">
      <alignment horizontal="center" vertical="center" wrapText="1"/>
    </xf>
    <xf numFmtId="0" fontId="7" fillId="0" borderId="22" xfId="13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8" fillId="50" borderId="0" xfId="13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50" borderId="0" xfId="13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112" applyFont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0" xfId="125" applyFont="1" applyAlignment="1">
      <alignment horizontal="center" vertical="center" wrapText="1"/>
    </xf>
    <xf numFmtId="0" fontId="7" fillId="0" borderId="0" xfId="125" applyFont="1" applyAlignment="1">
      <alignment horizontal="center" vertical="center"/>
    </xf>
    <xf numFmtId="0" fontId="9" fillId="0" borderId="0" xfId="124" applyNumberFormat="1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49" fontId="44" fillId="0" borderId="20" xfId="0" applyNumberFormat="1" applyFont="1" applyBorder="1" applyAlignment="1">
      <alignment horizontal="center" vertical="center" wrapText="1"/>
    </xf>
    <xf numFmtId="49" fontId="44" fillId="0" borderId="2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8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justify" vertical="center" wrapText="1"/>
    </xf>
    <xf numFmtId="0" fontId="55" fillId="0" borderId="0" xfId="136" applyFont="1" applyAlignment="1">
      <alignment horizontal="justify" vertical="center"/>
    </xf>
    <xf numFmtId="0" fontId="8" fillId="0" borderId="0" xfId="132" applyFont="1" applyAlignment="1">
      <alignment horizontal="center" wrapText="1"/>
    </xf>
    <xf numFmtId="0" fontId="45" fillId="0" borderId="0" xfId="132" applyFont="1" applyAlignment="1">
      <alignment horizontal="center" wrapText="1"/>
    </xf>
    <xf numFmtId="0" fontId="49" fillId="0" borderId="0" xfId="132" applyFont="1" applyAlignment="1">
      <alignment horizontal="center" wrapText="1"/>
    </xf>
    <xf numFmtId="0" fontId="44" fillId="0" borderId="20" xfId="132" applyFont="1" applyBorder="1" applyAlignment="1">
      <alignment horizontal="center" wrapText="1"/>
    </xf>
    <xf numFmtId="0" fontId="53" fillId="0" borderId="21" xfId="132" applyFont="1" applyBorder="1" applyAlignment="1">
      <alignment horizontal="center" wrapText="1"/>
    </xf>
    <xf numFmtId="0" fontId="53" fillId="0" borderId="22" xfId="132" applyFont="1" applyBorder="1" applyAlignment="1">
      <alignment horizontal="center" wrapText="1"/>
    </xf>
    <xf numFmtId="0" fontId="44" fillId="0" borderId="11" xfId="132" applyFont="1" applyBorder="1" applyAlignment="1">
      <alignment horizontal="center" wrapText="1"/>
    </xf>
    <xf numFmtId="0" fontId="53" fillId="0" borderId="11" xfId="132" applyFont="1" applyBorder="1" applyAlignment="1">
      <alignment wrapText="1"/>
    </xf>
    <xf numFmtId="0" fontId="45" fillId="0" borderId="14" xfId="132" applyFont="1" applyBorder="1" applyAlignment="1">
      <alignment horizontal="center" wrapText="1"/>
    </xf>
    <xf numFmtId="0" fontId="49" fillId="0" borderId="15" xfId="132" applyFont="1" applyBorder="1" applyAlignment="1">
      <alignment horizontal="center" wrapText="1"/>
    </xf>
    <xf numFmtId="0" fontId="49" fillId="0" borderId="16" xfId="132" applyFont="1" applyBorder="1" applyAlignment="1">
      <alignment horizontal="center" wrapText="1"/>
    </xf>
    <xf numFmtId="0" fontId="44" fillId="0" borderId="11" xfId="132" applyFont="1" applyFill="1" applyBorder="1" applyAlignment="1">
      <alignment horizontal="center" wrapText="1"/>
    </xf>
    <xf numFmtId="165" fontId="47" fillId="0" borderId="20" xfId="132" applyNumberFormat="1" applyFont="1" applyBorder="1" applyAlignment="1">
      <alignment horizontal="center"/>
    </xf>
    <xf numFmtId="0" fontId="6" fillId="0" borderId="22" xfId="132" applyBorder="1" applyAlignment="1">
      <alignment horizontal="center"/>
    </xf>
    <xf numFmtId="49" fontId="45" fillId="0" borderId="20" xfId="132" applyNumberFormat="1" applyFont="1" applyBorder="1" applyAlignment="1">
      <alignment horizontal="center"/>
    </xf>
    <xf numFmtId="49" fontId="45" fillId="0" borderId="22" xfId="132" applyNumberFormat="1" applyFont="1" applyBorder="1" applyAlignment="1">
      <alignment horizontal="center"/>
    </xf>
    <xf numFmtId="0" fontId="47" fillId="0" borderId="20" xfId="132" applyFont="1" applyBorder="1" applyAlignment="1">
      <alignment horizontal="justify" wrapText="1"/>
    </xf>
    <xf numFmtId="0" fontId="6" fillId="0" borderId="22" xfId="132" applyBorder="1" applyAlignment="1">
      <alignment horizontal="justify" wrapText="1"/>
    </xf>
    <xf numFmtId="0" fontId="47" fillId="0" borderId="20" xfId="132" applyFont="1" applyBorder="1" applyAlignment="1">
      <alignment horizontal="center"/>
    </xf>
    <xf numFmtId="165" fontId="47" fillId="0" borderId="22" xfId="132" applyNumberFormat="1" applyFont="1" applyBorder="1" applyAlignment="1">
      <alignment horizontal="center"/>
    </xf>
    <xf numFmtId="0" fontId="57" fillId="0" borderId="14" xfId="135" applyFont="1" applyBorder="1" applyAlignment="1">
      <alignment vertical="center"/>
    </xf>
    <xf numFmtId="0" fontId="58" fillId="0" borderId="15" xfId="135" applyFont="1" applyBorder="1" applyAlignment="1">
      <alignment vertical="center"/>
    </xf>
    <xf numFmtId="0" fontId="58" fillId="0" borderId="16" xfId="135" applyFont="1" applyBorder="1" applyAlignment="1">
      <alignment vertical="center"/>
    </xf>
    <xf numFmtId="0" fontId="57" fillId="0" borderId="0" xfId="135" applyFont="1" applyAlignment="1">
      <alignment horizontal="center" vertical="center" wrapText="1"/>
    </xf>
    <xf numFmtId="0" fontId="56" fillId="0" borderId="11" xfId="135" applyFont="1" applyBorder="1" applyAlignment="1">
      <alignment horizontal="center" vertical="center" wrapText="1"/>
    </xf>
    <xf numFmtId="0" fontId="56" fillId="0" borderId="0" xfId="135" applyFont="1" applyBorder="1" applyAlignment="1">
      <alignment wrapText="1"/>
    </xf>
    <xf numFmtId="0" fontId="2" fillId="0" borderId="0" xfId="135" applyBorder="1" applyAlignment="1">
      <alignment wrapText="1"/>
    </xf>
    <xf numFmtId="0" fontId="0" fillId="0" borderId="0" xfId="0" applyBorder="1" applyAlignment="1"/>
    <xf numFmtId="0" fontId="56" fillId="0" borderId="14" xfId="135" applyFont="1" applyBorder="1" applyAlignment="1">
      <alignment horizontal="center" wrapText="1"/>
    </xf>
    <xf numFmtId="0" fontId="56" fillId="0" borderId="16" xfId="135" applyFont="1" applyBorder="1" applyAlignment="1">
      <alignment horizontal="center" wrapText="1"/>
    </xf>
    <xf numFmtId="0" fontId="56" fillId="0" borderId="14" xfId="135" applyFont="1" applyBorder="1" applyAlignment="1">
      <alignment horizontal="left" vertical="center" wrapText="1"/>
    </xf>
    <xf numFmtId="0" fontId="56" fillId="0" borderId="16" xfId="135" applyFont="1" applyBorder="1" applyAlignment="1">
      <alignment horizontal="left" vertical="center" wrapText="1"/>
    </xf>
    <xf numFmtId="0" fontId="56" fillId="0" borderId="14" xfId="135" applyFont="1" applyBorder="1" applyAlignment="1">
      <alignment vertical="center" wrapText="1"/>
    </xf>
    <xf numFmtId="0" fontId="56" fillId="0" borderId="16" xfId="135" applyFont="1" applyBorder="1" applyAlignment="1">
      <alignment vertical="center" wrapText="1"/>
    </xf>
    <xf numFmtId="0" fontId="45" fillId="0" borderId="0" xfId="131" applyFont="1" applyAlignment="1">
      <alignment horizontal="center" vertical="center" wrapText="1"/>
    </xf>
    <xf numFmtId="0" fontId="3" fillId="0" borderId="0" xfId="131" applyAlignment="1">
      <alignment horizontal="center" vertical="center" wrapText="1"/>
    </xf>
    <xf numFmtId="0" fontId="45" fillId="0" borderId="18" xfId="131" applyFont="1" applyBorder="1" applyAlignment="1">
      <alignment horizontal="right"/>
    </xf>
    <xf numFmtId="0" fontId="3" fillId="0" borderId="18" xfId="131" applyBorder="1" applyAlignment="1"/>
    <xf numFmtId="1" fontId="47" fillId="0" borderId="14" xfId="131" applyNumberFormat="1" applyFont="1" applyBorder="1" applyAlignment="1">
      <alignment horizontal="center" vertical="center" wrapText="1"/>
    </xf>
    <xf numFmtId="1" fontId="3" fillId="0" borderId="16" xfId="131" applyNumberFormat="1" applyFont="1" applyBorder="1" applyAlignment="1">
      <alignment horizontal="center" vertical="center" wrapText="1"/>
    </xf>
    <xf numFmtId="0" fontId="7" fillId="0" borderId="11" xfId="131" applyFont="1" applyBorder="1" applyAlignment="1">
      <alignment horizontal="center" vertical="center" wrapText="1"/>
    </xf>
    <xf numFmtId="0" fontId="3" fillId="0" borderId="11" xfId="131" applyBorder="1" applyAlignment="1">
      <alignment horizontal="center" vertical="center" wrapText="1"/>
    </xf>
    <xf numFmtId="0" fontId="50" fillId="0" borderId="11" xfId="131" applyFont="1" applyBorder="1" applyAlignment="1">
      <alignment horizontal="center" vertical="center" wrapText="1"/>
    </xf>
    <xf numFmtId="1" fontId="45" fillId="0" borderId="14" xfId="131" applyNumberFormat="1" applyFont="1" applyBorder="1" applyAlignment="1">
      <alignment horizontal="center" wrapText="1"/>
    </xf>
    <xf numFmtId="1" fontId="60" fillId="0" borderId="16" xfId="131" applyNumberFormat="1" applyFont="1" applyBorder="1" applyAlignment="1">
      <alignment horizontal="center" wrapText="1"/>
    </xf>
    <xf numFmtId="0" fontId="47" fillId="0" borderId="14" xfId="131" applyFont="1" applyBorder="1" applyAlignment="1">
      <alignment horizontal="center" wrapText="1"/>
    </xf>
    <xf numFmtId="0" fontId="3" fillId="0" borderId="16" xfId="131" applyBorder="1" applyAlignment="1">
      <alignment horizontal="center" wrapText="1"/>
    </xf>
    <xf numFmtId="0" fontId="3" fillId="0" borderId="16" xfId="131" applyBorder="1" applyAlignment="1">
      <alignment horizontal="center" vertical="center" wrapText="1"/>
    </xf>
    <xf numFmtId="3" fontId="8" fillId="0" borderId="0" xfId="120" applyNumberFormat="1" applyFont="1" applyAlignment="1">
      <alignment horizontal="center" vertical="center" wrapText="1"/>
    </xf>
    <xf numFmtId="3" fontId="7" fillId="0" borderId="20" xfId="120" applyNumberFormat="1" applyFont="1" applyBorder="1" applyAlignment="1">
      <alignment horizontal="center" vertical="center" wrapText="1"/>
    </xf>
    <xf numFmtId="3" fontId="7" fillId="0" borderId="22" xfId="120" applyNumberFormat="1" applyFont="1" applyBorder="1" applyAlignment="1">
      <alignment horizontal="center" vertical="center" wrapText="1"/>
    </xf>
    <xf numFmtId="0" fontId="55" fillId="0" borderId="0" xfId="136" applyFont="1" applyAlignment="1">
      <alignment wrapText="1"/>
    </xf>
    <xf numFmtId="0" fontId="55" fillId="0" borderId="0" xfId="136" applyFont="1" applyAlignment="1"/>
    <xf numFmtId="0" fontId="50" fillId="0" borderId="0" xfId="136" applyFont="1" applyAlignment="1">
      <alignment horizontal="right"/>
    </xf>
    <xf numFmtId="0" fontId="50" fillId="0" borderId="11" xfId="136" applyFont="1" applyBorder="1" applyAlignment="1">
      <alignment horizontal="center" vertical="top" wrapText="1"/>
    </xf>
    <xf numFmtId="0" fontId="50" fillId="0" borderId="14" xfId="136" applyFont="1" applyBorder="1" applyAlignment="1">
      <alignment horizontal="center" vertical="top" wrapText="1"/>
    </xf>
    <xf numFmtId="0" fontId="50" fillId="0" borderId="16" xfId="136" applyFont="1" applyBorder="1" applyAlignment="1">
      <alignment horizontal="center" vertical="top" wrapText="1"/>
    </xf>
    <xf numFmtId="0" fontId="50" fillId="0" borderId="25" xfId="136" applyFont="1" applyBorder="1" applyAlignment="1">
      <alignment horizontal="center" vertical="top" wrapText="1"/>
    </xf>
    <xf numFmtId="0" fontId="6" fillId="0" borderId="24" xfId="136" applyFont="1" applyBorder="1" applyAlignment="1">
      <alignment horizontal="center" vertical="top" wrapText="1"/>
    </xf>
  </cellXfs>
  <cellStyles count="20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own-reg-rev" xfId="62"/>
    <cellStyle name="Note" xfId="63"/>
    <cellStyle name="Output" xfId="64"/>
    <cellStyle name="SAPBEXaggData" xfId="65"/>
    <cellStyle name="SAPBEXaggData 2" xfId="148"/>
    <cellStyle name="SAPBEXaggData_Г-3 (2009)" xfId="149"/>
    <cellStyle name="SAPBEXaggDataEmph" xfId="66"/>
    <cellStyle name="SAPBEXaggItem" xfId="67"/>
    <cellStyle name="SAPBEXaggItem 2" xfId="150"/>
    <cellStyle name="SAPBEXaggItem_Г-3 (2009)" xfId="151"/>
    <cellStyle name="SAPBEXaggItemX" xfId="68"/>
    <cellStyle name="SAPBEXchaText" xfId="69"/>
    <cellStyle name="SAPBEXchaText 2" xfId="152"/>
    <cellStyle name="SAPBEXchaText_Г-3 (2009)" xfId="153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 2" xfId="139"/>
    <cellStyle name="SAPBEXHLevel0 3" xfId="154"/>
    <cellStyle name="SAPBEXHLevel0_Г-33,К-5СЖ, новые формы по капремонту и переселению уточ.КСП (22.02.)" xfId="155"/>
    <cellStyle name="SAPBEXHLevel0X" xfId="86"/>
    <cellStyle name="SAPBEXHLevel1" xfId="87"/>
    <cellStyle name="SAPBEXHLevel1 2" xfId="140"/>
    <cellStyle name="SAPBEXHLevel1_Г-33,К-5СЖ, новые формы по капремонту и переселению уточ.КСП (22.02.)" xfId="156"/>
    <cellStyle name="SAPBEXHLevel1X" xfId="88"/>
    <cellStyle name="SAPBEXHLevel2" xfId="89"/>
    <cellStyle name="SAPBEXHLevel2 2" xfId="141"/>
    <cellStyle name="SAPBEXHLevel2_Г-33,К-5СЖ, новые формы по капремонту и переселению уточ.КСП (22.02.)" xfId="157"/>
    <cellStyle name="SAPBEXHLevel2X" xfId="90"/>
    <cellStyle name="SAPBEXHLevel3" xfId="91"/>
    <cellStyle name="SAPBEXHLevel3X" xfId="92"/>
    <cellStyle name="SAPBEXinputData" xfId="93"/>
    <cellStyle name="SAPBEXItemHeader" xfId="94"/>
    <cellStyle name="SAPBEXresData" xfId="95"/>
    <cellStyle name="SAPBEXresDataEmph" xfId="96"/>
    <cellStyle name="SAPBEXresItem" xfId="97"/>
    <cellStyle name="SAPBEXresItemX" xfId="98"/>
    <cellStyle name="SAPBEXstdData" xfId="99"/>
    <cellStyle name="SAPBEXstdData 2" xfId="142"/>
    <cellStyle name="SAPBEXstdDataEmph" xfId="100"/>
    <cellStyle name="SAPBEXstdItem" xfId="101"/>
    <cellStyle name="SAPBEXstdItem 2" xfId="158"/>
    <cellStyle name="SAPBEXstdItem_Г-16.1(2009)" xfId="159"/>
    <cellStyle name="SAPBEXstdItemX" xfId="102"/>
    <cellStyle name="SAPBEXtitle" xfId="103"/>
    <cellStyle name="SAPBEXunassignedItem" xfId="104"/>
    <cellStyle name="SAPBEXundefined" xfId="105"/>
    <cellStyle name="Sheet Title" xfId="106"/>
    <cellStyle name="Title" xfId="107"/>
    <cellStyle name="Total" xfId="108"/>
    <cellStyle name="Warning Text" xfId="109"/>
    <cellStyle name="Денежный 2" xfId="110"/>
    <cellStyle name="Обычный" xfId="0" builtinId="0"/>
    <cellStyle name="Обычный 10" xfId="136"/>
    <cellStyle name="Обычный 10 2" xfId="163"/>
    <cellStyle name="Обычный 10 3" xfId="164"/>
    <cellStyle name="Обычный 10 4" xfId="165"/>
    <cellStyle name="Обычный 10 5" xfId="166"/>
    <cellStyle name="Обычный 10 6" xfId="167"/>
    <cellStyle name="Обычный 10 7" xfId="168"/>
    <cellStyle name="Обычный 10 8" xfId="169"/>
    <cellStyle name="Обычный 10 9" xfId="170"/>
    <cellStyle name="Обычный 11" xfId="137"/>
    <cellStyle name="Обычный 12" xfId="143"/>
    <cellStyle name="Обычный 13" xfId="144"/>
    <cellStyle name="Обычный 14" xfId="145"/>
    <cellStyle name="Обычный 18" xfId="146"/>
    <cellStyle name="Обычный 2" xfId="111"/>
    <cellStyle name="Обычный 2 2" xfId="112"/>
    <cellStyle name="Обычный 2 2 2" xfId="113"/>
    <cellStyle name="Обычный 2 2 2 2" xfId="114"/>
    <cellStyle name="Обычный 2 2 2 2 2" xfId="171"/>
    <cellStyle name="Обычный 2 2 2 3" xfId="115"/>
    <cellStyle name="Обычный 2 2 3" xfId="116"/>
    <cellStyle name="Обычный 2 3" xfId="117"/>
    <cellStyle name="Обычный 2_Отчет по переселению с учетом стимулирования" xfId="160"/>
    <cellStyle name="Обычный 3" xfId="118"/>
    <cellStyle name="Обычный 3 2" xfId="138"/>
    <cellStyle name="Обычный 4" xfId="119"/>
    <cellStyle name="Обычный 5" xfId="120"/>
    <cellStyle name="Обычный 6" xfId="121"/>
    <cellStyle name="Обычный 6 2" xfId="172"/>
    <cellStyle name="Обычный 6 3" xfId="173"/>
    <cellStyle name="Обычный 6 4" xfId="174"/>
    <cellStyle name="Обычный 6 5" xfId="175"/>
    <cellStyle name="Обычный 6 6" xfId="176"/>
    <cellStyle name="Обычный 6 7" xfId="177"/>
    <cellStyle name="Обычный 6 8" xfId="178"/>
    <cellStyle name="Обычный 6 9" xfId="179"/>
    <cellStyle name="Обычный 7" xfId="131"/>
    <cellStyle name="Обычный 7 2" xfId="147"/>
    <cellStyle name="Обычный 7 2 2" xfId="180"/>
    <cellStyle name="Обычный 7 2 3" xfId="181"/>
    <cellStyle name="Обычный 7 2 4" xfId="182"/>
    <cellStyle name="Обычный 7 2 5" xfId="183"/>
    <cellStyle name="Обычный 7 2 6" xfId="184"/>
    <cellStyle name="Обычный 7 2 7" xfId="185"/>
    <cellStyle name="Обычный 7 2 8" xfId="186"/>
    <cellStyle name="Обычный 7 2 9" xfId="187"/>
    <cellStyle name="Обычный 7 3" xfId="188"/>
    <cellStyle name="Обычный 7 4" xfId="189"/>
    <cellStyle name="Обычный 7 5" xfId="190"/>
    <cellStyle name="Обычный 7 6" xfId="191"/>
    <cellStyle name="Обычный 7 7" xfId="192"/>
    <cellStyle name="Обычный 7 8" xfId="193"/>
    <cellStyle name="Обычный 7 9" xfId="194"/>
    <cellStyle name="Обычный 8" xfId="135"/>
    <cellStyle name="Обычный 8 2" xfId="195"/>
    <cellStyle name="Обычный 8 3" xfId="196"/>
    <cellStyle name="Обычный 8 4" xfId="197"/>
    <cellStyle name="Обычный 8 5" xfId="198"/>
    <cellStyle name="Обычный 8 6" xfId="199"/>
    <cellStyle name="Обычный 8 7" xfId="200"/>
    <cellStyle name="Обычный 8 8" xfId="201"/>
    <cellStyle name="Обычный 8 9" xfId="202"/>
    <cellStyle name="Обычный 9" xfId="122"/>
    <cellStyle name="Обычный_Брг_03_3" xfId="123"/>
    <cellStyle name="Обычный_Прил" xfId="124"/>
    <cellStyle name="Обычный_Прил 2" xfId="130"/>
    <cellStyle name="Обычный_Прил. -2 2" xfId="134"/>
    <cellStyle name="Обычный_Приложение -5-6" xfId="132"/>
    <cellStyle name="Обычный_приложение для испр.2011" xfId="133"/>
    <cellStyle name="Обычный_Приложения 2011-2013" xfId="125"/>
    <cellStyle name="Процентный 2" xfId="161"/>
    <cellStyle name="Процентный 3" xfId="162"/>
    <cellStyle name="Процентный 6" xfId="126"/>
    <cellStyle name="Стиль 1" xfId="127"/>
    <cellStyle name="Финансовый 2" xfId="128"/>
    <cellStyle name="Финансовый 3" xfId="129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7;&#1072;&#1082;&#1083;.%20&#1085;&#1072;%20&#1086;&#1090;&#1095;&#1105;&#1090;%202009/&#1052;&#1048;&#1053;&#1060;&#1048;&#1053;/&#1054;&#1090;&#1095;&#1077;&#1090;%20&#1086;&#1073;%20&#1080;&#1089;&#1087;&#1086;&#1083;&#1085;&#1077;&#1085;&#1080;&#1080;%20&#1073;&#1102;&#1076;&#1078;&#1077;&#1090;&#1072;%20&#1079;&#1072;%202009%20&#1075;&#1086;&#1076;/&#1043;&#1086;&#1076;%20&#1086;&#1090;&#1095;&#1077;&#1090;%20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workbookViewId="0">
      <selection activeCell="D9" sqref="D9:D10"/>
    </sheetView>
  </sheetViews>
  <sheetFormatPr defaultColWidth="9.140625" defaultRowHeight="15.75"/>
  <cols>
    <col min="1" max="1" width="7.7109375" style="258" customWidth="1"/>
    <col min="2" max="2" width="26.5703125" style="258" customWidth="1"/>
    <col min="3" max="3" width="56.28515625" style="160" customWidth="1"/>
    <col min="4" max="4" width="11.140625" style="160" customWidth="1"/>
    <col min="5" max="5" width="12.7109375" style="160" customWidth="1"/>
    <col min="6" max="6" width="9" style="160" bestFit="1" customWidth="1"/>
    <col min="7" max="16384" width="9.140625" style="160"/>
  </cols>
  <sheetData>
    <row r="1" spans="1:7">
      <c r="E1" s="304" t="s">
        <v>409</v>
      </c>
      <c r="F1" s="304"/>
    </row>
    <row r="2" spans="1:7">
      <c r="C2" s="304" t="s">
        <v>410</v>
      </c>
      <c r="D2" s="304"/>
      <c r="E2" s="304"/>
      <c r="F2" s="304"/>
    </row>
    <row r="3" spans="1:7">
      <c r="C3" s="304" t="s">
        <v>411</v>
      </c>
      <c r="D3" s="304"/>
      <c r="E3" s="304"/>
      <c r="F3" s="304"/>
    </row>
    <row r="6" spans="1:7" ht="54" customHeight="1">
      <c r="A6" s="311" t="s">
        <v>406</v>
      </c>
      <c r="B6" s="312"/>
      <c r="C6" s="312"/>
      <c r="D6" s="312"/>
      <c r="E6" s="312"/>
      <c r="F6" s="312"/>
      <c r="G6" s="295"/>
    </row>
    <row r="9" spans="1:7" ht="21" customHeight="1">
      <c r="A9" s="305" t="s">
        <v>213</v>
      </c>
      <c r="B9" s="306"/>
      <c r="C9" s="307" t="s">
        <v>366</v>
      </c>
      <c r="D9" s="307" t="s">
        <v>217</v>
      </c>
      <c r="E9" s="309" t="s">
        <v>540</v>
      </c>
      <c r="F9" s="309" t="s">
        <v>214</v>
      </c>
    </row>
    <row r="10" spans="1:7" ht="78.75">
      <c r="A10" s="263" t="s">
        <v>215</v>
      </c>
      <c r="B10" s="266" t="s">
        <v>216</v>
      </c>
      <c r="C10" s="308"/>
      <c r="D10" s="308"/>
      <c r="E10" s="310"/>
      <c r="F10" s="310"/>
    </row>
    <row r="11" spans="1:7">
      <c r="A11" s="157">
        <v>1</v>
      </c>
      <c r="B11" s="297">
        <v>2</v>
      </c>
      <c r="C11" s="298">
        <v>3</v>
      </c>
      <c r="D11" s="298">
        <v>4</v>
      </c>
      <c r="E11" s="157">
        <v>5</v>
      </c>
      <c r="F11" s="157">
        <v>6</v>
      </c>
    </row>
    <row r="12" spans="1:7">
      <c r="A12" s="264" t="s">
        <v>31</v>
      </c>
      <c r="B12" s="267"/>
      <c r="C12" s="98" t="s">
        <v>419</v>
      </c>
      <c r="D12" s="166">
        <f>D13</f>
        <v>2559.6</v>
      </c>
      <c r="E12" s="166">
        <f>E13</f>
        <v>2552.4840599999998</v>
      </c>
      <c r="F12" s="167">
        <f t="shared" ref="F12" si="0">E12/D12*100</f>
        <v>99.721990154711676</v>
      </c>
    </row>
    <row r="13" spans="1:7" ht="54.75" customHeight="1">
      <c r="A13" s="97"/>
      <c r="B13" s="268" t="s">
        <v>502</v>
      </c>
      <c r="C13" s="78" t="s">
        <v>224</v>
      </c>
      <c r="D13" s="90">
        <f>D14</f>
        <v>2559.6</v>
      </c>
      <c r="E13" s="90">
        <f>E14</f>
        <v>2552.4840599999998</v>
      </c>
      <c r="F13" s="168">
        <f t="shared" ref="F13:F43" si="1">SUM((E13/D13)*100)</f>
        <v>99.721990154711676</v>
      </c>
    </row>
    <row r="14" spans="1:7" ht="39.75" customHeight="1">
      <c r="A14" s="97"/>
      <c r="B14" s="268" t="s">
        <v>503</v>
      </c>
      <c r="C14" s="78" t="s">
        <v>102</v>
      </c>
      <c r="D14" s="90">
        <f>D15+D16+D17+D18</f>
        <v>2559.6</v>
      </c>
      <c r="E14" s="90">
        <f>E15+E16+E17+E18</f>
        <v>2552.4840599999998</v>
      </c>
      <c r="F14" s="168">
        <f t="shared" si="1"/>
        <v>99.721990154711676</v>
      </c>
    </row>
    <row r="15" spans="1:7" ht="141.75">
      <c r="A15" s="97"/>
      <c r="B15" s="268" t="s">
        <v>504</v>
      </c>
      <c r="C15" s="3" t="s">
        <v>368</v>
      </c>
      <c r="D15" s="90">
        <v>1165.8</v>
      </c>
      <c r="E15" s="168">
        <v>1161.8477499999999</v>
      </c>
      <c r="F15" s="168">
        <f t="shared" si="1"/>
        <v>99.660983873734764</v>
      </c>
    </row>
    <row r="16" spans="1:7" ht="157.5">
      <c r="A16" s="97"/>
      <c r="B16" s="268" t="s">
        <v>505</v>
      </c>
      <c r="C16" s="3" t="s">
        <v>370</v>
      </c>
      <c r="D16" s="90">
        <v>8.4</v>
      </c>
      <c r="E16" s="168">
        <v>8.5398899999999998</v>
      </c>
      <c r="F16" s="168">
        <f t="shared" si="1"/>
        <v>101.66535714285713</v>
      </c>
    </row>
    <row r="17" spans="1:6" ht="141.75">
      <c r="A17" s="97"/>
      <c r="B17" s="268" t="s">
        <v>506</v>
      </c>
      <c r="C17" s="3" t="s">
        <v>372</v>
      </c>
      <c r="D17" s="90">
        <v>1551.8</v>
      </c>
      <c r="E17" s="168">
        <v>1552.23254</v>
      </c>
      <c r="F17" s="168">
        <f t="shared" si="1"/>
        <v>100.02787343729862</v>
      </c>
    </row>
    <row r="18" spans="1:6" ht="141.75">
      <c r="A18" s="97"/>
      <c r="B18" s="268" t="s">
        <v>507</v>
      </c>
      <c r="C18" s="3" t="s">
        <v>374</v>
      </c>
      <c r="D18" s="90">
        <v>-166.4</v>
      </c>
      <c r="E18" s="168">
        <v>-170.13612000000001</v>
      </c>
      <c r="F18" s="168">
        <f t="shared" si="1"/>
        <v>102.24526442307693</v>
      </c>
    </row>
    <row r="19" spans="1:6">
      <c r="A19" s="264" t="s">
        <v>420</v>
      </c>
      <c r="B19" s="269"/>
      <c r="C19" s="98" t="s">
        <v>421</v>
      </c>
      <c r="D19" s="169">
        <f>SUM(D20+D24+D25+D26+D27+D28+D29)</f>
        <v>9375.9999999999982</v>
      </c>
      <c r="E19" s="169">
        <f>SUM(E20+E24+E25+E26+E27+E28+E29)</f>
        <v>9432.79457</v>
      </c>
      <c r="F19" s="167">
        <f t="shared" ref="F19" si="2">E19/D19%</f>
        <v>100.60574413395906</v>
      </c>
    </row>
    <row r="20" spans="1:6">
      <c r="A20" s="97"/>
      <c r="B20" s="270" t="s">
        <v>508</v>
      </c>
      <c r="C20" s="99" t="s">
        <v>94</v>
      </c>
      <c r="D20" s="77">
        <f>D21+D22+D23</f>
        <v>3426.2999999999997</v>
      </c>
      <c r="E20" s="77">
        <f>E21+E22+E23</f>
        <v>3560.5841599999999</v>
      </c>
      <c r="F20" s="170">
        <f t="shared" ref="F20:F23" si="3">SUM((E20/D20)*100)</f>
        <v>103.91921781513587</v>
      </c>
    </row>
    <row r="21" spans="1:6" ht="94.5">
      <c r="A21" s="97"/>
      <c r="B21" s="270" t="s">
        <v>509</v>
      </c>
      <c r="C21" s="99" t="s">
        <v>96</v>
      </c>
      <c r="D21" s="77">
        <v>3418</v>
      </c>
      <c r="E21" s="170">
        <v>3551.8314700000001</v>
      </c>
      <c r="F21" s="170">
        <f t="shared" si="3"/>
        <v>103.91549063779988</v>
      </c>
    </row>
    <row r="22" spans="1:6" ht="141.75">
      <c r="A22" s="97"/>
      <c r="B22" s="270" t="s">
        <v>510</v>
      </c>
      <c r="C22" s="99" t="s">
        <v>134</v>
      </c>
      <c r="D22" s="77">
        <v>2.6</v>
      </c>
      <c r="E22" s="170">
        <v>0.2</v>
      </c>
      <c r="F22" s="170">
        <f t="shared" si="3"/>
        <v>7.6923076923076925</v>
      </c>
    </row>
    <row r="23" spans="1:6" ht="63">
      <c r="A23" s="97"/>
      <c r="B23" s="270" t="s">
        <v>511</v>
      </c>
      <c r="C23" s="99" t="s">
        <v>99</v>
      </c>
      <c r="D23" s="77">
        <v>5.7</v>
      </c>
      <c r="E23" s="170">
        <v>8.5526900000000001</v>
      </c>
      <c r="F23" s="170">
        <f t="shared" si="3"/>
        <v>150.04719298245615</v>
      </c>
    </row>
    <row r="24" spans="1:6">
      <c r="A24" s="97"/>
      <c r="B24" s="271" t="s">
        <v>512</v>
      </c>
      <c r="C24" s="161" t="s">
        <v>119</v>
      </c>
      <c r="D24" s="90">
        <v>223.6</v>
      </c>
      <c r="E24" s="168">
        <v>223.84311</v>
      </c>
      <c r="F24" s="168">
        <f t="shared" si="1"/>
        <v>100.10872540250449</v>
      </c>
    </row>
    <row r="25" spans="1:6" ht="47.25">
      <c r="A25" s="97"/>
      <c r="B25" s="76" t="s">
        <v>513</v>
      </c>
      <c r="C25" s="1" t="s">
        <v>135</v>
      </c>
      <c r="D25" s="2">
        <v>589.70000000000005</v>
      </c>
      <c r="E25" s="168">
        <v>566.94042999999999</v>
      </c>
      <c r="F25" s="168">
        <f t="shared" si="1"/>
        <v>96.140483296591484</v>
      </c>
    </row>
    <row r="26" spans="1:6">
      <c r="A26" s="97"/>
      <c r="B26" s="76" t="s">
        <v>514</v>
      </c>
      <c r="C26" s="4" t="s">
        <v>108</v>
      </c>
      <c r="D26" s="88">
        <v>162.9</v>
      </c>
      <c r="E26" s="168">
        <v>157.38381000000001</v>
      </c>
      <c r="F26" s="168">
        <f t="shared" si="1"/>
        <v>96.613756906077356</v>
      </c>
    </row>
    <row r="27" spans="1:6">
      <c r="A27" s="97"/>
      <c r="B27" s="76" t="s">
        <v>515</v>
      </c>
      <c r="C27" s="4" t="s">
        <v>110</v>
      </c>
      <c r="D27" s="88">
        <v>1927.7</v>
      </c>
      <c r="E27" s="88">
        <v>1970.46117</v>
      </c>
      <c r="F27" s="168">
        <f t="shared" si="1"/>
        <v>102.21824817139596</v>
      </c>
    </row>
    <row r="28" spans="1:6">
      <c r="A28" s="97"/>
      <c r="B28" s="76" t="s">
        <v>516</v>
      </c>
      <c r="C28" s="1" t="s">
        <v>232</v>
      </c>
      <c r="D28" s="2">
        <v>1524.4</v>
      </c>
      <c r="E28" s="168">
        <v>1474.6510800000001</v>
      </c>
      <c r="F28" s="168">
        <f t="shared" si="1"/>
        <v>96.736491734452898</v>
      </c>
    </row>
    <row r="29" spans="1:6">
      <c r="A29" s="97"/>
      <c r="B29" s="279" t="s">
        <v>517</v>
      </c>
      <c r="C29" s="1" t="s">
        <v>234</v>
      </c>
      <c r="D29" s="2">
        <v>1521.4</v>
      </c>
      <c r="E29" s="168">
        <v>1478.9308100000001</v>
      </c>
      <c r="F29" s="168">
        <f t="shared" si="1"/>
        <v>97.208545418693305</v>
      </c>
    </row>
    <row r="30" spans="1:6" ht="23.25" customHeight="1">
      <c r="A30" s="265">
        <v>795</v>
      </c>
      <c r="B30" s="76"/>
      <c r="C30" s="98" t="s">
        <v>422</v>
      </c>
      <c r="D30" s="171">
        <f>SUM(D31:D41)</f>
        <v>4582.9743200000003</v>
      </c>
      <c r="E30" s="171">
        <f>SUM(E31:E41)</f>
        <v>2950.4233199999999</v>
      </c>
      <c r="F30" s="167">
        <f t="shared" ref="F30" si="4">E30/D30%</f>
        <v>64.377915170163988</v>
      </c>
    </row>
    <row r="31" spans="1:6" ht="94.5">
      <c r="A31" s="97"/>
      <c r="B31" s="76" t="s">
        <v>518</v>
      </c>
      <c r="C31" s="79" t="s">
        <v>240</v>
      </c>
      <c r="D31" s="2">
        <v>55</v>
      </c>
      <c r="E31" s="168">
        <v>54.984999999999999</v>
      </c>
      <c r="F31" s="168">
        <f t="shared" si="1"/>
        <v>99.972727272727269</v>
      </c>
    </row>
    <row r="32" spans="1:6" ht="89.25" customHeight="1">
      <c r="A32" s="97"/>
      <c r="B32" s="76" t="s">
        <v>519</v>
      </c>
      <c r="C32" s="80" t="s">
        <v>140</v>
      </c>
      <c r="D32" s="88">
        <v>23.4</v>
      </c>
      <c r="E32" s="168">
        <v>23.39696</v>
      </c>
      <c r="F32" s="168">
        <f t="shared" si="1"/>
        <v>99.987008547008543</v>
      </c>
    </row>
    <row r="33" spans="1:6" ht="42" customHeight="1">
      <c r="A33" s="97"/>
      <c r="B33" s="76" t="s">
        <v>520</v>
      </c>
      <c r="C33" s="80" t="s">
        <v>380</v>
      </c>
      <c r="D33" s="88">
        <v>915</v>
      </c>
      <c r="E33" s="168">
        <v>966.74955999999997</v>
      </c>
      <c r="F33" s="168">
        <f t="shared" si="1"/>
        <v>105.65568961748633</v>
      </c>
    </row>
    <row r="34" spans="1:6" ht="31.5">
      <c r="A34" s="97"/>
      <c r="B34" s="76" t="s">
        <v>521</v>
      </c>
      <c r="C34" s="81" t="s">
        <v>381</v>
      </c>
      <c r="D34" s="77">
        <v>5.7</v>
      </c>
      <c r="E34" s="168">
        <v>26.383929999999999</v>
      </c>
      <c r="F34" s="168">
        <f t="shared" si="1"/>
        <v>462.87596491228066</v>
      </c>
    </row>
    <row r="35" spans="1:6" ht="69.75" customHeight="1">
      <c r="A35" s="97"/>
      <c r="B35" s="273" t="s">
        <v>522</v>
      </c>
      <c r="C35" s="162" t="s">
        <v>351</v>
      </c>
      <c r="D35" s="88">
        <v>1523.4123999999999</v>
      </c>
      <c r="E35" s="88">
        <v>1523.4123999999999</v>
      </c>
      <c r="F35" s="168">
        <f>SUM((E35/D35)*100)</f>
        <v>100</v>
      </c>
    </row>
    <row r="36" spans="1:6" ht="70.5" customHeight="1">
      <c r="A36" s="97"/>
      <c r="B36" s="273" t="s">
        <v>523</v>
      </c>
      <c r="C36" s="91" t="s">
        <v>392</v>
      </c>
      <c r="D36" s="88">
        <v>1000</v>
      </c>
      <c r="E36" s="168">
        <v>989.08654999999999</v>
      </c>
      <c r="F36" s="168">
        <f>SUM((E36/D36)*100)</f>
        <v>98.908654999999996</v>
      </c>
    </row>
    <row r="37" spans="1:6" ht="47.25">
      <c r="A37" s="97"/>
      <c r="B37" s="76" t="s">
        <v>524</v>
      </c>
      <c r="C37" s="80" t="s">
        <v>143</v>
      </c>
      <c r="D37" s="2">
        <v>239.1</v>
      </c>
      <c r="E37" s="2">
        <v>239.1</v>
      </c>
      <c r="F37" s="168">
        <f>SUM((E37/D37)*100)</f>
        <v>100</v>
      </c>
    </row>
    <row r="38" spans="1:6" ht="55.5" customHeight="1">
      <c r="A38" s="97"/>
      <c r="B38" s="274" t="s">
        <v>525</v>
      </c>
      <c r="C38" s="156" t="s">
        <v>142</v>
      </c>
      <c r="D38" s="77">
        <v>220.8</v>
      </c>
      <c r="E38" s="168">
        <v>220.8</v>
      </c>
      <c r="F38" s="168">
        <f>SUM((E38/D38)*100)</f>
        <v>100</v>
      </c>
    </row>
    <row r="39" spans="1:6" ht="85.5" customHeight="1">
      <c r="A39" s="97"/>
      <c r="B39" s="275" t="s">
        <v>526</v>
      </c>
      <c r="C39" s="80" t="s">
        <v>145</v>
      </c>
      <c r="D39" s="92">
        <v>509.8</v>
      </c>
      <c r="E39" s="92">
        <v>509.8</v>
      </c>
      <c r="F39" s="168">
        <f t="shared" ref="F39" si="5">SUM((E39/D39)*100)</f>
        <v>100</v>
      </c>
    </row>
    <row r="40" spans="1:6" ht="31.5">
      <c r="A40" s="97"/>
      <c r="B40" s="276" t="s">
        <v>527</v>
      </c>
      <c r="C40" s="80" t="s">
        <v>146</v>
      </c>
      <c r="D40" s="5">
        <v>90.761920000000003</v>
      </c>
      <c r="E40" s="5">
        <v>90.761920000000003</v>
      </c>
      <c r="F40" s="168">
        <f>SUM((E40/D40)*100)</f>
        <v>100</v>
      </c>
    </row>
    <row r="41" spans="1:6" ht="70.5" customHeight="1">
      <c r="A41" s="97"/>
      <c r="B41" s="277" t="s">
        <v>528</v>
      </c>
      <c r="C41" s="163" t="s">
        <v>413</v>
      </c>
      <c r="D41" s="116">
        <v>0</v>
      </c>
      <c r="E41" s="172">
        <v>-1694.0530000000001</v>
      </c>
      <c r="F41" s="168"/>
    </row>
    <row r="42" spans="1:6" ht="31.5">
      <c r="A42" s="265">
        <v>782</v>
      </c>
      <c r="B42" s="76"/>
      <c r="C42" s="164" t="s">
        <v>423</v>
      </c>
      <c r="D42" s="114">
        <f>SUM(D43:D44)</f>
        <v>12310</v>
      </c>
      <c r="E42" s="114">
        <f>SUM(E43:E44)</f>
        <v>13994.247240000001</v>
      </c>
      <c r="F42" s="167">
        <f t="shared" ref="F42" si="6">E42/D42%</f>
        <v>113.68194346060115</v>
      </c>
    </row>
    <row r="43" spans="1:6" ht="31.5">
      <c r="A43" s="97"/>
      <c r="B43" s="76" t="s">
        <v>529</v>
      </c>
      <c r="C43" s="80" t="s">
        <v>141</v>
      </c>
      <c r="D43" s="2">
        <v>12310</v>
      </c>
      <c r="E43" s="2">
        <v>12310</v>
      </c>
      <c r="F43" s="168">
        <f t="shared" si="1"/>
        <v>100</v>
      </c>
    </row>
    <row r="44" spans="1:6" ht="110.25">
      <c r="A44" s="97"/>
      <c r="B44" s="277" t="s">
        <v>530</v>
      </c>
      <c r="C44" s="163" t="s">
        <v>412</v>
      </c>
      <c r="D44" s="116">
        <v>0</v>
      </c>
      <c r="E44" s="172">
        <v>1684.2472399999999</v>
      </c>
      <c r="F44" s="168"/>
    </row>
    <row r="45" spans="1:6" ht="31.5">
      <c r="A45" s="265">
        <v>495</v>
      </c>
      <c r="B45" s="97"/>
      <c r="C45" s="95" t="s">
        <v>424</v>
      </c>
      <c r="D45" s="171">
        <f>SUM(D46)</f>
        <v>0</v>
      </c>
      <c r="E45" s="171">
        <f>SUM(E46)</f>
        <v>-1684.2472399999999</v>
      </c>
      <c r="F45" s="168"/>
    </row>
    <row r="46" spans="1:6" ht="110.25">
      <c r="A46" s="97"/>
      <c r="B46" s="277" t="s">
        <v>530</v>
      </c>
      <c r="C46" s="163" t="s">
        <v>412</v>
      </c>
      <c r="D46" s="116">
        <v>0</v>
      </c>
      <c r="E46" s="172">
        <v>-1684.2472399999999</v>
      </c>
      <c r="F46" s="168"/>
    </row>
    <row r="47" spans="1:6">
      <c r="A47" s="97"/>
      <c r="B47" s="278"/>
      <c r="C47" s="165" t="s">
        <v>425</v>
      </c>
      <c r="D47" s="167">
        <f>SUM(D12+D19+D30+D42+D45)</f>
        <v>28828.57432</v>
      </c>
      <c r="E47" s="167">
        <f>SUM(E12+E19+E30+E42+E45)</f>
        <v>27245.701949999999</v>
      </c>
      <c r="F47" s="167">
        <f t="shared" ref="F47" si="7">E47/D47%</f>
        <v>94.509362993709075</v>
      </c>
    </row>
  </sheetData>
  <mergeCells count="9">
    <mergeCell ref="E1:F1"/>
    <mergeCell ref="C2:F2"/>
    <mergeCell ref="C3:F3"/>
    <mergeCell ref="A9:B9"/>
    <mergeCell ref="C9:C10"/>
    <mergeCell ref="D9:D10"/>
    <mergeCell ref="E9:E10"/>
    <mergeCell ref="F9:F10"/>
    <mergeCell ref="A6:F6"/>
  </mergeCells>
  <pageMargins left="0.70866141732283472" right="0.11811023622047245" top="0.55118110236220474" bottom="0.55118110236220474" header="0.11811023622047245" footer="0.11811023622047245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topLeftCell="A4" workbookViewId="0">
      <selection activeCell="B17" sqref="B17"/>
    </sheetView>
  </sheetViews>
  <sheetFormatPr defaultRowHeight="12.75"/>
  <cols>
    <col min="1" max="1" width="4" style="39" customWidth="1"/>
    <col min="2" max="2" width="73.42578125" style="39" customWidth="1"/>
    <col min="3" max="3" width="7.42578125" style="39" customWidth="1"/>
    <col min="4" max="4" width="4.42578125" style="39" customWidth="1"/>
    <col min="5" max="256" width="9.140625" style="39"/>
    <col min="257" max="257" width="4" style="39" customWidth="1"/>
    <col min="258" max="258" width="73.42578125" style="39" customWidth="1"/>
    <col min="259" max="259" width="7.42578125" style="39" customWidth="1"/>
    <col min="260" max="260" width="4.42578125" style="39" customWidth="1"/>
    <col min="261" max="512" width="9.140625" style="39"/>
    <col min="513" max="513" width="4" style="39" customWidth="1"/>
    <col min="514" max="514" width="73.42578125" style="39" customWidth="1"/>
    <col min="515" max="515" width="7.42578125" style="39" customWidth="1"/>
    <col min="516" max="516" width="4.42578125" style="39" customWidth="1"/>
    <col min="517" max="768" width="9.140625" style="39"/>
    <col min="769" max="769" width="4" style="39" customWidth="1"/>
    <col min="770" max="770" width="73.42578125" style="39" customWidth="1"/>
    <col min="771" max="771" width="7.42578125" style="39" customWidth="1"/>
    <col min="772" max="772" width="4.42578125" style="39" customWidth="1"/>
    <col min="773" max="1024" width="9.140625" style="39"/>
    <col min="1025" max="1025" width="4" style="39" customWidth="1"/>
    <col min="1026" max="1026" width="73.42578125" style="39" customWidth="1"/>
    <col min="1027" max="1027" width="7.42578125" style="39" customWidth="1"/>
    <col min="1028" max="1028" width="4.42578125" style="39" customWidth="1"/>
    <col min="1029" max="1280" width="9.140625" style="39"/>
    <col min="1281" max="1281" width="4" style="39" customWidth="1"/>
    <col min="1282" max="1282" width="73.42578125" style="39" customWidth="1"/>
    <col min="1283" max="1283" width="7.42578125" style="39" customWidth="1"/>
    <col min="1284" max="1284" width="4.42578125" style="39" customWidth="1"/>
    <col min="1285" max="1536" width="9.140625" style="39"/>
    <col min="1537" max="1537" width="4" style="39" customWidth="1"/>
    <col min="1538" max="1538" width="73.42578125" style="39" customWidth="1"/>
    <col min="1539" max="1539" width="7.42578125" style="39" customWidth="1"/>
    <col min="1540" max="1540" width="4.42578125" style="39" customWidth="1"/>
    <col min="1541" max="1792" width="9.140625" style="39"/>
    <col min="1793" max="1793" width="4" style="39" customWidth="1"/>
    <col min="1794" max="1794" width="73.42578125" style="39" customWidth="1"/>
    <col min="1795" max="1795" width="7.42578125" style="39" customWidth="1"/>
    <col min="1796" max="1796" width="4.42578125" style="39" customWidth="1"/>
    <col min="1797" max="2048" width="9.140625" style="39"/>
    <col min="2049" max="2049" width="4" style="39" customWidth="1"/>
    <col min="2050" max="2050" width="73.42578125" style="39" customWidth="1"/>
    <col min="2051" max="2051" width="7.42578125" style="39" customWidth="1"/>
    <col min="2052" max="2052" width="4.42578125" style="39" customWidth="1"/>
    <col min="2053" max="2304" width="9.140625" style="39"/>
    <col min="2305" max="2305" width="4" style="39" customWidth="1"/>
    <col min="2306" max="2306" width="73.42578125" style="39" customWidth="1"/>
    <col min="2307" max="2307" width="7.42578125" style="39" customWidth="1"/>
    <col min="2308" max="2308" width="4.42578125" style="39" customWidth="1"/>
    <col min="2309" max="2560" width="9.140625" style="39"/>
    <col min="2561" max="2561" width="4" style="39" customWidth="1"/>
    <col min="2562" max="2562" width="73.42578125" style="39" customWidth="1"/>
    <col min="2563" max="2563" width="7.42578125" style="39" customWidth="1"/>
    <col min="2564" max="2564" width="4.42578125" style="39" customWidth="1"/>
    <col min="2565" max="2816" width="9.140625" style="39"/>
    <col min="2817" max="2817" width="4" style="39" customWidth="1"/>
    <col min="2818" max="2818" width="73.42578125" style="39" customWidth="1"/>
    <col min="2819" max="2819" width="7.42578125" style="39" customWidth="1"/>
    <col min="2820" max="2820" width="4.42578125" style="39" customWidth="1"/>
    <col min="2821" max="3072" width="9.140625" style="39"/>
    <col min="3073" max="3073" width="4" style="39" customWidth="1"/>
    <col min="3074" max="3074" width="73.42578125" style="39" customWidth="1"/>
    <col min="3075" max="3075" width="7.42578125" style="39" customWidth="1"/>
    <col min="3076" max="3076" width="4.42578125" style="39" customWidth="1"/>
    <col min="3077" max="3328" width="9.140625" style="39"/>
    <col min="3329" max="3329" width="4" style="39" customWidth="1"/>
    <col min="3330" max="3330" width="73.42578125" style="39" customWidth="1"/>
    <col min="3331" max="3331" width="7.42578125" style="39" customWidth="1"/>
    <col min="3332" max="3332" width="4.42578125" style="39" customWidth="1"/>
    <col min="3333" max="3584" width="9.140625" style="39"/>
    <col min="3585" max="3585" width="4" style="39" customWidth="1"/>
    <col min="3586" max="3586" width="73.42578125" style="39" customWidth="1"/>
    <col min="3587" max="3587" width="7.42578125" style="39" customWidth="1"/>
    <col min="3588" max="3588" width="4.42578125" style="39" customWidth="1"/>
    <col min="3589" max="3840" width="9.140625" style="39"/>
    <col min="3841" max="3841" width="4" style="39" customWidth="1"/>
    <col min="3842" max="3842" width="73.42578125" style="39" customWidth="1"/>
    <col min="3843" max="3843" width="7.42578125" style="39" customWidth="1"/>
    <col min="3844" max="3844" width="4.42578125" style="39" customWidth="1"/>
    <col min="3845" max="4096" width="9.140625" style="39"/>
    <col min="4097" max="4097" width="4" style="39" customWidth="1"/>
    <col min="4098" max="4098" width="73.42578125" style="39" customWidth="1"/>
    <col min="4099" max="4099" width="7.42578125" style="39" customWidth="1"/>
    <col min="4100" max="4100" width="4.42578125" style="39" customWidth="1"/>
    <col min="4101" max="4352" width="9.140625" style="39"/>
    <col min="4353" max="4353" width="4" style="39" customWidth="1"/>
    <col min="4354" max="4354" width="73.42578125" style="39" customWidth="1"/>
    <col min="4355" max="4355" width="7.42578125" style="39" customWidth="1"/>
    <col min="4356" max="4356" width="4.42578125" style="39" customWidth="1"/>
    <col min="4357" max="4608" width="9.140625" style="39"/>
    <col min="4609" max="4609" width="4" style="39" customWidth="1"/>
    <col min="4610" max="4610" width="73.42578125" style="39" customWidth="1"/>
    <col min="4611" max="4611" width="7.42578125" style="39" customWidth="1"/>
    <col min="4612" max="4612" width="4.42578125" style="39" customWidth="1"/>
    <col min="4613" max="4864" width="9.140625" style="39"/>
    <col min="4865" max="4865" width="4" style="39" customWidth="1"/>
    <col min="4866" max="4866" width="73.42578125" style="39" customWidth="1"/>
    <col min="4867" max="4867" width="7.42578125" style="39" customWidth="1"/>
    <col min="4868" max="4868" width="4.42578125" style="39" customWidth="1"/>
    <col min="4869" max="5120" width="9.140625" style="39"/>
    <col min="5121" max="5121" width="4" style="39" customWidth="1"/>
    <col min="5122" max="5122" width="73.42578125" style="39" customWidth="1"/>
    <col min="5123" max="5123" width="7.42578125" style="39" customWidth="1"/>
    <col min="5124" max="5124" width="4.42578125" style="39" customWidth="1"/>
    <col min="5125" max="5376" width="9.140625" style="39"/>
    <col min="5377" max="5377" width="4" style="39" customWidth="1"/>
    <col min="5378" max="5378" width="73.42578125" style="39" customWidth="1"/>
    <col min="5379" max="5379" width="7.42578125" style="39" customWidth="1"/>
    <col min="5380" max="5380" width="4.42578125" style="39" customWidth="1"/>
    <col min="5381" max="5632" width="9.140625" style="39"/>
    <col min="5633" max="5633" width="4" style="39" customWidth="1"/>
    <col min="5634" max="5634" width="73.42578125" style="39" customWidth="1"/>
    <col min="5635" max="5635" width="7.42578125" style="39" customWidth="1"/>
    <col min="5636" max="5636" width="4.42578125" style="39" customWidth="1"/>
    <col min="5637" max="5888" width="9.140625" style="39"/>
    <col min="5889" max="5889" width="4" style="39" customWidth="1"/>
    <col min="5890" max="5890" width="73.42578125" style="39" customWidth="1"/>
    <col min="5891" max="5891" width="7.42578125" style="39" customWidth="1"/>
    <col min="5892" max="5892" width="4.42578125" style="39" customWidth="1"/>
    <col min="5893" max="6144" width="9.140625" style="39"/>
    <col min="6145" max="6145" width="4" style="39" customWidth="1"/>
    <col min="6146" max="6146" width="73.42578125" style="39" customWidth="1"/>
    <col min="6147" max="6147" width="7.42578125" style="39" customWidth="1"/>
    <col min="6148" max="6148" width="4.42578125" style="39" customWidth="1"/>
    <col min="6149" max="6400" width="9.140625" style="39"/>
    <col min="6401" max="6401" width="4" style="39" customWidth="1"/>
    <col min="6402" max="6402" width="73.42578125" style="39" customWidth="1"/>
    <col min="6403" max="6403" width="7.42578125" style="39" customWidth="1"/>
    <col min="6404" max="6404" width="4.42578125" style="39" customWidth="1"/>
    <col min="6405" max="6656" width="9.140625" style="39"/>
    <col min="6657" max="6657" width="4" style="39" customWidth="1"/>
    <col min="6658" max="6658" width="73.42578125" style="39" customWidth="1"/>
    <col min="6659" max="6659" width="7.42578125" style="39" customWidth="1"/>
    <col min="6660" max="6660" width="4.42578125" style="39" customWidth="1"/>
    <col min="6661" max="6912" width="9.140625" style="39"/>
    <col min="6913" max="6913" width="4" style="39" customWidth="1"/>
    <col min="6914" max="6914" width="73.42578125" style="39" customWidth="1"/>
    <col min="6915" max="6915" width="7.42578125" style="39" customWidth="1"/>
    <col min="6916" max="6916" width="4.42578125" style="39" customWidth="1"/>
    <col min="6917" max="7168" width="9.140625" style="39"/>
    <col min="7169" max="7169" width="4" style="39" customWidth="1"/>
    <col min="7170" max="7170" width="73.42578125" style="39" customWidth="1"/>
    <col min="7171" max="7171" width="7.42578125" style="39" customWidth="1"/>
    <col min="7172" max="7172" width="4.42578125" style="39" customWidth="1"/>
    <col min="7173" max="7424" width="9.140625" style="39"/>
    <col min="7425" max="7425" width="4" style="39" customWidth="1"/>
    <col min="7426" max="7426" width="73.42578125" style="39" customWidth="1"/>
    <col min="7427" max="7427" width="7.42578125" style="39" customWidth="1"/>
    <col min="7428" max="7428" width="4.42578125" style="39" customWidth="1"/>
    <col min="7429" max="7680" width="9.140625" style="39"/>
    <col min="7681" max="7681" width="4" style="39" customWidth="1"/>
    <col min="7682" max="7682" width="73.42578125" style="39" customWidth="1"/>
    <col min="7683" max="7683" width="7.42578125" style="39" customWidth="1"/>
    <col min="7684" max="7684" width="4.42578125" style="39" customWidth="1"/>
    <col min="7685" max="7936" width="9.140625" style="39"/>
    <col min="7937" max="7937" width="4" style="39" customWidth="1"/>
    <col min="7938" max="7938" width="73.42578125" style="39" customWidth="1"/>
    <col min="7939" max="7939" width="7.42578125" style="39" customWidth="1"/>
    <col min="7940" max="7940" width="4.42578125" style="39" customWidth="1"/>
    <col min="7941" max="8192" width="9.140625" style="39"/>
    <col min="8193" max="8193" width="4" style="39" customWidth="1"/>
    <col min="8194" max="8194" width="73.42578125" style="39" customWidth="1"/>
    <col min="8195" max="8195" width="7.42578125" style="39" customWidth="1"/>
    <col min="8196" max="8196" width="4.42578125" style="39" customWidth="1"/>
    <col min="8197" max="8448" width="9.140625" style="39"/>
    <col min="8449" max="8449" width="4" style="39" customWidth="1"/>
    <col min="8450" max="8450" width="73.42578125" style="39" customWidth="1"/>
    <col min="8451" max="8451" width="7.42578125" style="39" customWidth="1"/>
    <col min="8452" max="8452" width="4.42578125" style="39" customWidth="1"/>
    <col min="8453" max="8704" width="9.140625" style="39"/>
    <col min="8705" max="8705" width="4" style="39" customWidth="1"/>
    <col min="8706" max="8706" width="73.42578125" style="39" customWidth="1"/>
    <col min="8707" max="8707" width="7.42578125" style="39" customWidth="1"/>
    <col min="8708" max="8708" width="4.42578125" style="39" customWidth="1"/>
    <col min="8709" max="8960" width="9.140625" style="39"/>
    <col min="8961" max="8961" width="4" style="39" customWidth="1"/>
    <col min="8962" max="8962" width="73.42578125" style="39" customWidth="1"/>
    <col min="8963" max="8963" width="7.42578125" style="39" customWidth="1"/>
    <col min="8964" max="8964" width="4.42578125" style="39" customWidth="1"/>
    <col min="8965" max="9216" width="9.140625" style="39"/>
    <col min="9217" max="9217" width="4" style="39" customWidth="1"/>
    <col min="9218" max="9218" width="73.42578125" style="39" customWidth="1"/>
    <col min="9219" max="9219" width="7.42578125" style="39" customWidth="1"/>
    <col min="9220" max="9220" width="4.42578125" style="39" customWidth="1"/>
    <col min="9221" max="9472" width="9.140625" style="39"/>
    <col min="9473" max="9473" width="4" style="39" customWidth="1"/>
    <col min="9474" max="9474" width="73.42578125" style="39" customWidth="1"/>
    <col min="9475" max="9475" width="7.42578125" style="39" customWidth="1"/>
    <col min="9476" max="9476" width="4.42578125" style="39" customWidth="1"/>
    <col min="9477" max="9728" width="9.140625" style="39"/>
    <col min="9729" max="9729" width="4" style="39" customWidth="1"/>
    <col min="9730" max="9730" width="73.42578125" style="39" customWidth="1"/>
    <col min="9731" max="9731" width="7.42578125" style="39" customWidth="1"/>
    <col min="9732" max="9732" width="4.42578125" style="39" customWidth="1"/>
    <col min="9733" max="9984" width="9.140625" style="39"/>
    <col min="9985" max="9985" width="4" style="39" customWidth="1"/>
    <col min="9986" max="9986" width="73.42578125" style="39" customWidth="1"/>
    <col min="9987" max="9987" width="7.42578125" style="39" customWidth="1"/>
    <col min="9988" max="9988" width="4.42578125" style="39" customWidth="1"/>
    <col min="9989" max="10240" width="9.140625" style="39"/>
    <col min="10241" max="10241" width="4" style="39" customWidth="1"/>
    <col min="10242" max="10242" width="73.42578125" style="39" customWidth="1"/>
    <col min="10243" max="10243" width="7.42578125" style="39" customWidth="1"/>
    <col min="10244" max="10244" width="4.42578125" style="39" customWidth="1"/>
    <col min="10245" max="10496" width="9.140625" style="39"/>
    <col min="10497" max="10497" width="4" style="39" customWidth="1"/>
    <col min="10498" max="10498" width="73.42578125" style="39" customWidth="1"/>
    <col min="10499" max="10499" width="7.42578125" style="39" customWidth="1"/>
    <col min="10500" max="10500" width="4.42578125" style="39" customWidth="1"/>
    <col min="10501" max="10752" width="9.140625" style="39"/>
    <col min="10753" max="10753" width="4" style="39" customWidth="1"/>
    <col min="10754" max="10754" width="73.42578125" style="39" customWidth="1"/>
    <col min="10755" max="10755" width="7.42578125" style="39" customWidth="1"/>
    <col min="10756" max="10756" width="4.42578125" style="39" customWidth="1"/>
    <col min="10757" max="11008" width="9.140625" style="39"/>
    <col min="11009" max="11009" width="4" style="39" customWidth="1"/>
    <col min="11010" max="11010" width="73.42578125" style="39" customWidth="1"/>
    <col min="11011" max="11011" width="7.42578125" style="39" customWidth="1"/>
    <col min="11012" max="11012" width="4.42578125" style="39" customWidth="1"/>
    <col min="11013" max="11264" width="9.140625" style="39"/>
    <col min="11265" max="11265" width="4" style="39" customWidth="1"/>
    <col min="11266" max="11266" width="73.42578125" style="39" customWidth="1"/>
    <col min="11267" max="11267" width="7.42578125" style="39" customWidth="1"/>
    <col min="11268" max="11268" width="4.42578125" style="39" customWidth="1"/>
    <col min="11269" max="11520" width="9.140625" style="39"/>
    <col min="11521" max="11521" width="4" style="39" customWidth="1"/>
    <col min="11522" max="11522" width="73.42578125" style="39" customWidth="1"/>
    <col min="11523" max="11523" width="7.42578125" style="39" customWidth="1"/>
    <col min="11524" max="11524" width="4.42578125" style="39" customWidth="1"/>
    <col min="11525" max="11776" width="9.140625" style="39"/>
    <col min="11777" max="11777" width="4" style="39" customWidth="1"/>
    <col min="11778" max="11778" width="73.42578125" style="39" customWidth="1"/>
    <col min="11779" max="11779" width="7.42578125" style="39" customWidth="1"/>
    <col min="11780" max="11780" width="4.42578125" style="39" customWidth="1"/>
    <col min="11781" max="12032" width="9.140625" style="39"/>
    <col min="12033" max="12033" width="4" style="39" customWidth="1"/>
    <col min="12034" max="12034" width="73.42578125" style="39" customWidth="1"/>
    <col min="12035" max="12035" width="7.42578125" style="39" customWidth="1"/>
    <col min="12036" max="12036" width="4.42578125" style="39" customWidth="1"/>
    <col min="12037" max="12288" width="9.140625" style="39"/>
    <col min="12289" max="12289" width="4" style="39" customWidth="1"/>
    <col min="12290" max="12290" width="73.42578125" style="39" customWidth="1"/>
    <col min="12291" max="12291" width="7.42578125" style="39" customWidth="1"/>
    <col min="12292" max="12292" width="4.42578125" style="39" customWidth="1"/>
    <col min="12293" max="12544" width="9.140625" style="39"/>
    <col min="12545" max="12545" width="4" style="39" customWidth="1"/>
    <col min="12546" max="12546" width="73.42578125" style="39" customWidth="1"/>
    <col min="12547" max="12547" width="7.42578125" style="39" customWidth="1"/>
    <col min="12548" max="12548" width="4.42578125" style="39" customWidth="1"/>
    <col min="12549" max="12800" width="9.140625" style="39"/>
    <col min="12801" max="12801" width="4" style="39" customWidth="1"/>
    <col min="12802" max="12802" width="73.42578125" style="39" customWidth="1"/>
    <col min="12803" max="12803" width="7.42578125" style="39" customWidth="1"/>
    <col min="12804" max="12804" width="4.42578125" style="39" customWidth="1"/>
    <col min="12805" max="13056" width="9.140625" style="39"/>
    <col min="13057" max="13057" width="4" style="39" customWidth="1"/>
    <col min="13058" max="13058" width="73.42578125" style="39" customWidth="1"/>
    <col min="13059" max="13059" width="7.42578125" style="39" customWidth="1"/>
    <col min="13060" max="13060" width="4.42578125" style="39" customWidth="1"/>
    <col min="13061" max="13312" width="9.140625" style="39"/>
    <col min="13313" max="13313" width="4" style="39" customWidth="1"/>
    <col min="13314" max="13314" width="73.42578125" style="39" customWidth="1"/>
    <col min="13315" max="13315" width="7.42578125" style="39" customWidth="1"/>
    <col min="13316" max="13316" width="4.42578125" style="39" customWidth="1"/>
    <col min="13317" max="13568" width="9.140625" style="39"/>
    <col min="13569" max="13569" width="4" style="39" customWidth="1"/>
    <col min="13570" max="13570" width="73.42578125" style="39" customWidth="1"/>
    <col min="13571" max="13571" width="7.42578125" style="39" customWidth="1"/>
    <col min="13572" max="13572" width="4.42578125" style="39" customWidth="1"/>
    <col min="13573" max="13824" width="9.140625" style="39"/>
    <col min="13825" max="13825" width="4" style="39" customWidth="1"/>
    <col min="13826" max="13826" width="73.42578125" style="39" customWidth="1"/>
    <col min="13827" max="13827" width="7.42578125" style="39" customWidth="1"/>
    <col min="13828" max="13828" width="4.42578125" style="39" customWidth="1"/>
    <col min="13829" max="14080" width="9.140625" style="39"/>
    <col min="14081" max="14081" width="4" style="39" customWidth="1"/>
    <col min="14082" max="14082" width="73.42578125" style="39" customWidth="1"/>
    <col min="14083" max="14083" width="7.42578125" style="39" customWidth="1"/>
    <col min="14084" max="14084" width="4.42578125" style="39" customWidth="1"/>
    <col min="14085" max="14336" width="9.140625" style="39"/>
    <col min="14337" max="14337" width="4" style="39" customWidth="1"/>
    <col min="14338" max="14338" width="73.42578125" style="39" customWidth="1"/>
    <col min="14339" max="14339" width="7.42578125" style="39" customWidth="1"/>
    <col min="14340" max="14340" width="4.42578125" style="39" customWidth="1"/>
    <col min="14341" max="14592" width="9.140625" style="39"/>
    <col min="14593" max="14593" width="4" style="39" customWidth="1"/>
    <col min="14594" max="14594" width="73.42578125" style="39" customWidth="1"/>
    <col min="14595" max="14595" width="7.42578125" style="39" customWidth="1"/>
    <col min="14596" max="14596" width="4.42578125" style="39" customWidth="1"/>
    <col min="14597" max="14848" width="9.140625" style="39"/>
    <col min="14849" max="14849" width="4" style="39" customWidth="1"/>
    <col min="14850" max="14850" width="73.42578125" style="39" customWidth="1"/>
    <col min="14851" max="14851" width="7.42578125" style="39" customWidth="1"/>
    <col min="14852" max="14852" width="4.42578125" style="39" customWidth="1"/>
    <col min="14853" max="15104" width="9.140625" style="39"/>
    <col min="15105" max="15105" width="4" style="39" customWidth="1"/>
    <col min="15106" max="15106" width="73.42578125" style="39" customWidth="1"/>
    <col min="15107" max="15107" width="7.42578125" style="39" customWidth="1"/>
    <col min="15108" max="15108" width="4.42578125" style="39" customWidth="1"/>
    <col min="15109" max="15360" width="9.140625" style="39"/>
    <col min="15361" max="15361" width="4" style="39" customWidth="1"/>
    <col min="15362" max="15362" width="73.42578125" style="39" customWidth="1"/>
    <col min="15363" max="15363" width="7.42578125" style="39" customWidth="1"/>
    <col min="15364" max="15364" width="4.42578125" style="39" customWidth="1"/>
    <col min="15365" max="15616" width="9.140625" style="39"/>
    <col min="15617" max="15617" width="4" style="39" customWidth="1"/>
    <col min="15618" max="15618" width="73.42578125" style="39" customWidth="1"/>
    <col min="15619" max="15619" width="7.42578125" style="39" customWidth="1"/>
    <col min="15620" max="15620" width="4.42578125" style="39" customWidth="1"/>
    <col min="15621" max="15872" width="9.140625" style="39"/>
    <col min="15873" max="15873" width="4" style="39" customWidth="1"/>
    <col min="15874" max="15874" width="73.42578125" style="39" customWidth="1"/>
    <col min="15875" max="15875" width="7.42578125" style="39" customWidth="1"/>
    <col min="15876" max="15876" width="4.42578125" style="39" customWidth="1"/>
    <col min="15877" max="16128" width="9.140625" style="39"/>
    <col min="16129" max="16129" width="4" style="39" customWidth="1"/>
    <col min="16130" max="16130" width="73.42578125" style="39" customWidth="1"/>
    <col min="16131" max="16131" width="7.42578125" style="39" customWidth="1"/>
    <col min="16132" max="16132" width="4.42578125" style="39" customWidth="1"/>
    <col min="16133" max="16384" width="9.140625" style="39"/>
  </cols>
  <sheetData>
    <row r="1" spans="1:6" ht="15.75">
      <c r="B1" s="317" t="s">
        <v>446</v>
      </c>
      <c r="C1" s="317"/>
      <c r="D1" s="317"/>
      <c r="E1" s="96"/>
      <c r="F1" s="96"/>
    </row>
    <row r="2" spans="1:6" ht="15.75">
      <c r="B2" s="317" t="s">
        <v>410</v>
      </c>
      <c r="C2" s="317"/>
      <c r="D2" s="317"/>
      <c r="E2" s="96"/>
      <c r="F2" s="96"/>
    </row>
    <row r="3" spans="1:6" ht="15.75">
      <c r="B3" s="317" t="s">
        <v>411</v>
      </c>
      <c r="C3" s="317"/>
      <c r="D3" s="317"/>
      <c r="E3" s="96"/>
      <c r="F3" s="96"/>
    </row>
    <row r="5" spans="1:6" ht="40.5" customHeight="1">
      <c r="A5" s="369" t="s">
        <v>435</v>
      </c>
      <c r="B5" s="370"/>
      <c r="C5" s="370"/>
      <c r="D5" s="370"/>
    </row>
    <row r="6" spans="1:6" ht="15.75">
      <c r="B6" s="371"/>
      <c r="C6" s="372"/>
      <c r="D6" s="372"/>
    </row>
    <row r="7" spans="1:6" s="42" customFormat="1" ht="20.25" customHeight="1">
      <c r="A7" s="40"/>
      <c r="B7" s="41" t="s">
        <v>187</v>
      </c>
      <c r="C7" s="375" t="s">
        <v>188</v>
      </c>
      <c r="D7" s="376"/>
    </row>
    <row r="8" spans="1:6" s="44" customFormat="1">
      <c r="A8" s="43">
        <v>1</v>
      </c>
      <c r="B8" s="40">
        <v>2</v>
      </c>
      <c r="C8" s="377">
        <v>3</v>
      </c>
      <c r="D8" s="377"/>
    </row>
    <row r="9" spans="1:6" ht="20.25" customHeight="1">
      <c r="A9" s="45" t="s">
        <v>170</v>
      </c>
      <c r="B9" s="46" t="s">
        <v>189</v>
      </c>
      <c r="C9" s="378">
        <f>C10+C11+C12+C13</f>
        <v>0</v>
      </c>
      <c r="D9" s="379"/>
    </row>
    <row r="10" spans="1:6" ht="20.25" customHeight="1">
      <c r="A10" s="45"/>
      <c r="B10" s="47" t="s">
        <v>436</v>
      </c>
      <c r="C10" s="380">
        <v>0</v>
      </c>
      <c r="D10" s="381"/>
    </row>
    <row r="11" spans="1:6" ht="20.25" customHeight="1">
      <c r="A11" s="48"/>
      <c r="B11" s="47" t="s">
        <v>437</v>
      </c>
      <c r="C11" s="380">
        <v>0</v>
      </c>
      <c r="D11" s="381"/>
    </row>
    <row r="12" spans="1:6" ht="20.25" customHeight="1">
      <c r="A12" s="48"/>
      <c r="B12" s="47" t="s">
        <v>438</v>
      </c>
      <c r="C12" s="380">
        <v>0</v>
      </c>
      <c r="D12" s="381"/>
    </row>
    <row r="13" spans="1:6" ht="20.25" customHeight="1">
      <c r="A13" s="48"/>
      <c r="B13" s="47" t="s">
        <v>439</v>
      </c>
      <c r="C13" s="380">
        <v>0</v>
      </c>
      <c r="D13" s="381"/>
    </row>
    <row r="14" spans="1:6" ht="50.1" customHeight="1">
      <c r="A14" s="45" t="s">
        <v>173</v>
      </c>
      <c r="B14" s="49" t="s">
        <v>190</v>
      </c>
      <c r="C14" s="378">
        <f>C15+C16+C17+C18</f>
        <v>0</v>
      </c>
      <c r="D14" s="379"/>
    </row>
    <row r="15" spans="1:6" ht="20.25" customHeight="1">
      <c r="A15" s="45"/>
      <c r="B15" s="47" t="s">
        <v>436</v>
      </c>
      <c r="C15" s="373">
        <v>0</v>
      </c>
      <c r="D15" s="374"/>
    </row>
    <row r="16" spans="1:6" ht="20.25" customHeight="1">
      <c r="A16" s="45"/>
      <c r="B16" s="47" t="s">
        <v>437</v>
      </c>
      <c r="C16" s="373">
        <v>0</v>
      </c>
      <c r="D16" s="382"/>
    </row>
    <row r="17" spans="1:4" ht="20.25" customHeight="1">
      <c r="A17" s="45"/>
      <c r="B17" s="50" t="s">
        <v>438</v>
      </c>
      <c r="C17" s="373">
        <v>0</v>
      </c>
      <c r="D17" s="374"/>
    </row>
    <row r="18" spans="1:4" ht="20.25" customHeight="1">
      <c r="A18" s="45"/>
      <c r="B18" s="47" t="s">
        <v>439</v>
      </c>
      <c r="C18" s="373">
        <v>0</v>
      </c>
      <c r="D18" s="374"/>
    </row>
  </sheetData>
  <mergeCells count="17"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1:D1"/>
    <mergeCell ref="B2:D2"/>
    <mergeCell ref="B3:D3"/>
    <mergeCell ref="A5:D5"/>
    <mergeCell ref="B6:D6"/>
  </mergeCells>
  <pageMargins left="0.74803149606299213" right="0.27559055118110237" top="0.59055118110236227" bottom="0.51181102362204722" header="3.937007874015748E-2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zoomScaleSheetLayoutView="90" workbookViewId="0">
      <selection activeCell="C11" sqref="C11"/>
    </sheetView>
  </sheetViews>
  <sheetFormatPr defaultRowHeight="15"/>
  <cols>
    <col min="1" max="1" width="5.7109375" style="37" customWidth="1"/>
    <col min="2" max="2" width="46.85546875" style="37" customWidth="1"/>
    <col min="3" max="3" width="37.28515625" style="37" customWidth="1"/>
    <col min="4" max="256" width="9.140625" style="37"/>
    <col min="257" max="257" width="5.7109375" style="37" customWidth="1"/>
    <col min="258" max="258" width="46.85546875" style="37" customWidth="1"/>
    <col min="259" max="259" width="37.28515625" style="37" customWidth="1"/>
    <col min="260" max="512" width="9.140625" style="37"/>
    <col min="513" max="513" width="5.7109375" style="37" customWidth="1"/>
    <col min="514" max="514" width="46.85546875" style="37" customWidth="1"/>
    <col min="515" max="515" width="37.28515625" style="37" customWidth="1"/>
    <col min="516" max="768" width="9.140625" style="37"/>
    <col min="769" max="769" width="5.7109375" style="37" customWidth="1"/>
    <col min="770" max="770" width="46.85546875" style="37" customWidth="1"/>
    <col min="771" max="771" width="37.28515625" style="37" customWidth="1"/>
    <col min="772" max="1024" width="9.140625" style="37"/>
    <col min="1025" max="1025" width="5.7109375" style="37" customWidth="1"/>
    <col min="1026" max="1026" width="46.85546875" style="37" customWidth="1"/>
    <col min="1027" max="1027" width="37.28515625" style="37" customWidth="1"/>
    <col min="1028" max="1280" width="9.140625" style="37"/>
    <col min="1281" max="1281" width="5.7109375" style="37" customWidth="1"/>
    <col min="1282" max="1282" width="46.85546875" style="37" customWidth="1"/>
    <col min="1283" max="1283" width="37.28515625" style="37" customWidth="1"/>
    <col min="1284" max="1536" width="9.140625" style="37"/>
    <col min="1537" max="1537" width="5.7109375" style="37" customWidth="1"/>
    <col min="1538" max="1538" width="46.85546875" style="37" customWidth="1"/>
    <col min="1539" max="1539" width="37.28515625" style="37" customWidth="1"/>
    <col min="1540" max="1792" width="9.140625" style="37"/>
    <col min="1793" max="1793" width="5.7109375" style="37" customWidth="1"/>
    <col min="1794" max="1794" width="46.85546875" style="37" customWidth="1"/>
    <col min="1795" max="1795" width="37.28515625" style="37" customWidth="1"/>
    <col min="1796" max="2048" width="9.140625" style="37"/>
    <col min="2049" max="2049" width="5.7109375" style="37" customWidth="1"/>
    <col min="2050" max="2050" width="46.85546875" style="37" customWidth="1"/>
    <col min="2051" max="2051" width="37.28515625" style="37" customWidth="1"/>
    <col min="2052" max="2304" width="9.140625" style="37"/>
    <col min="2305" max="2305" width="5.7109375" style="37" customWidth="1"/>
    <col min="2306" max="2306" width="46.85546875" style="37" customWidth="1"/>
    <col min="2307" max="2307" width="37.28515625" style="37" customWidth="1"/>
    <col min="2308" max="2560" width="9.140625" style="37"/>
    <col min="2561" max="2561" width="5.7109375" style="37" customWidth="1"/>
    <col min="2562" max="2562" width="46.85546875" style="37" customWidth="1"/>
    <col min="2563" max="2563" width="37.28515625" style="37" customWidth="1"/>
    <col min="2564" max="2816" width="9.140625" style="37"/>
    <col min="2817" max="2817" width="5.7109375" style="37" customWidth="1"/>
    <col min="2818" max="2818" width="46.85546875" style="37" customWidth="1"/>
    <col min="2819" max="2819" width="37.28515625" style="37" customWidth="1"/>
    <col min="2820" max="3072" width="9.140625" style="37"/>
    <col min="3073" max="3073" width="5.7109375" style="37" customWidth="1"/>
    <col min="3074" max="3074" width="46.85546875" style="37" customWidth="1"/>
    <col min="3075" max="3075" width="37.28515625" style="37" customWidth="1"/>
    <col min="3076" max="3328" width="9.140625" style="37"/>
    <col min="3329" max="3329" width="5.7109375" style="37" customWidth="1"/>
    <col min="3330" max="3330" width="46.85546875" style="37" customWidth="1"/>
    <col min="3331" max="3331" width="37.28515625" style="37" customWidth="1"/>
    <col min="3332" max="3584" width="9.140625" style="37"/>
    <col min="3585" max="3585" width="5.7109375" style="37" customWidth="1"/>
    <col min="3586" max="3586" width="46.85546875" style="37" customWidth="1"/>
    <col min="3587" max="3587" width="37.28515625" style="37" customWidth="1"/>
    <col min="3588" max="3840" width="9.140625" style="37"/>
    <col min="3841" max="3841" width="5.7109375" style="37" customWidth="1"/>
    <col min="3842" max="3842" width="46.85546875" style="37" customWidth="1"/>
    <col min="3843" max="3843" width="37.28515625" style="37" customWidth="1"/>
    <col min="3844" max="4096" width="9.140625" style="37"/>
    <col min="4097" max="4097" width="5.7109375" style="37" customWidth="1"/>
    <col min="4098" max="4098" width="46.85546875" style="37" customWidth="1"/>
    <col min="4099" max="4099" width="37.28515625" style="37" customWidth="1"/>
    <col min="4100" max="4352" width="9.140625" style="37"/>
    <col min="4353" max="4353" width="5.7109375" style="37" customWidth="1"/>
    <col min="4354" max="4354" width="46.85546875" style="37" customWidth="1"/>
    <col min="4355" max="4355" width="37.28515625" style="37" customWidth="1"/>
    <col min="4356" max="4608" width="9.140625" style="37"/>
    <col min="4609" max="4609" width="5.7109375" style="37" customWidth="1"/>
    <col min="4610" max="4610" width="46.85546875" style="37" customWidth="1"/>
    <col min="4611" max="4611" width="37.28515625" style="37" customWidth="1"/>
    <col min="4612" max="4864" width="9.140625" style="37"/>
    <col min="4865" max="4865" width="5.7109375" style="37" customWidth="1"/>
    <col min="4866" max="4866" width="46.85546875" style="37" customWidth="1"/>
    <col min="4867" max="4867" width="37.28515625" style="37" customWidth="1"/>
    <col min="4868" max="5120" width="9.140625" style="37"/>
    <col min="5121" max="5121" width="5.7109375" style="37" customWidth="1"/>
    <col min="5122" max="5122" width="46.85546875" style="37" customWidth="1"/>
    <col min="5123" max="5123" width="37.28515625" style="37" customWidth="1"/>
    <col min="5124" max="5376" width="9.140625" style="37"/>
    <col min="5377" max="5377" width="5.7109375" style="37" customWidth="1"/>
    <col min="5378" max="5378" width="46.85546875" style="37" customWidth="1"/>
    <col min="5379" max="5379" width="37.28515625" style="37" customWidth="1"/>
    <col min="5380" max="5632" width="9.140625" style="37"/>
    <col min="5633" max="5633" width="5.7109375" style="37" customWidth="1"/>
    <col min="5634" max="5634" width="46.85546875" style="37" customWidth="1"/>
    <col min="5635" max="5635" width="37.28515625" style="37" customWidth="1"/>
    <col min="5636" max="5888" width="9.140625" style="37"/>
    <col min="5889" max="5889" width="5.7109375" style="37" customWidth="1"/>
    <col min="5890" max="5890" width="46.85546875" style="37" customWidth="1"/>
    <col min="5891" max="5891" width="37.28515625" style="37" customWidth="1"/>
    <col min="5892" max="6144" width="9.140625" style="37"/>
    <col min="6145" max="6145" width="5.7109375" style="37" customWidth="1"/>
    <col min="6146" max="6146" width="46.85546875" style="37" customWidth="1"/>
    <col min="6147" max="6147" width="37.28515625" style="37" customWidth="1"/>
    <col min="6148" max="6400" width="9.140625" style="37"/>
    <col min="6401" max="6401" width="5.7109375" style="37" customWidth="1"/>
    <col min="6402" max="6402" width="46.85546875" style="37" customWidth="1"/>
    <col min="6403" max="6403" width="37.28515625" style="37" customWidth="1"/>
    <col min="6404" max="6656" width="9.140625" style="37"/>
    <col min="6657" max="6657" width="5.7109375" style="37" customWidth="1"/>
    <col min="6658" max="6658" width="46.85546875" style="37" customWidth="1"/>
    <col min="6659" max="6659" width="37.28515625" style="37" customWidth="1"/>
    <col min="6660" max="6912" width="9.140625" style="37"/>
    <col min="6913" max="6913" width="5.7109375" style="37" customWidth="1"/>
    <col min="6914" max="6914" width="46.85546875" style="37" customWidth="1"/>
    <col min="6915" max="6915" width="37.28515625" style="37" customWidth="1"/>
    <col min="6916" max="7168" width="9.140625" style="37"/>
    <col min="7169" max="7169" width="5.7109375" style="37" customWidth="1"/>
    <col min="7170" max="7170" width="46.85546875" style="37" customWidth="1"/>
    <col min="7171" max="7171" width="37.28515625" style="37" customWidth="1"/>
    <col min="7172" max="7424" width="9.140625" style="37"/>
    <col min="7425" max="7425" width="5.7109375" style="37" customWidth="1"/>
    <col min="7426" max="7426" width="46.85546875" style="37" customWidth="1"/>
    <col min="7427" max="7427" width="37.28515625" style="37" customWidth="1"/>
    <col min="7428" max="7680" width="9.140625" style="37"/>
    <col min="7681" max="7681" width="5.7109375" style="37" customWidth="1"/>
    <col min="7682" max="7682" width="46.85546875" style="37" customWidth="1"/>
    <col min="7683" max="7683" width="37.28515625" style="37" customWidth="1"/>
    <col min="7684" max="7936" width="9.140625" style="37"/>
    <col min="7937" max="7937" width="5.7109375" style="37" customWidth="1"/>
    <col min="7938" max="7938" width="46.85546875" style="37" customWidth="1"/>
    <col min="7939" max="7939" width="37.28515625" style="37" customWidth="1"/>
    <col min="7940" max="8192" width="9.140625" style="37"/>
    <col min="8193" max="8193" width="5.7109375" style="37" customWidth="1"/>
    <col min="8194" max="8194" width="46.85546875" style="37" customWidth="1"/>
    <col min="8195" max="8195" width="37.28515625" style="37" customWidth="1"/>
    <col min="8196" max="8448" width="9.140625" style="37"/>
    <col min="8449" max="8449" width="5.7109375" style="37" customWidth="1"/>
    <col min="8450" max="8450" width="46.85546875" style="37" customWidth="1"/>
    <col min="8451" max="8451" width="37.28515625" style="37" customWidth="1"/>
    <col min="8452" max="8704" width="9.140625" style="37"/>
    <col min="8705" max="8705" width="5.7109375" style="37" customWidth="1"/>
    <col min="8706" max="8706" width="46.85546875" style="37" customWidth="1"/>
    <col min="8707" max="8707" width="37.28515625" style="37" customWidth="1"/>
    <col min="8708" max="8960" width="9.140625" style="37"/>
    <col min="8961" max="8961" width="5.7109375" style="37" customWidth="1"/>
    <col min="8962" max="8962" width="46.85546875" style="37" customWidth="1"/>
    <col min="8963" max="8963" width="37.28515625" style="37" customWidth="1"/>
    <col min="8964" max="9216" width="9.140625" style="37"/>
    <col min="9217" max="9217" width="5.7109375" style="37" customWidth="1"/>
    <col min="9218" max="9218" width="46.85546875" style="37" customWidth="1"/>
    <col min="9219" max="9219" width="37.28515625" style="37" customWidth="1"/>
    <col min="9220" max="9472" width="9.140625" style="37"/>
    <col min="9473" max="9473" width="5.7109375" style="37" customWidth="1"/>
    <col min="9474" max="9474" width="46.85546875" style="37" customWidth="1"/>
    <col min="9475" max="9475" width="37.28515625" style="37" customWidth="1"/>
    <col min="9476" max="9728" width="9.140625" style="37"/>
    <col min="9729" max="9729" width="5.7109375" style="37" customWidth="1"/>
    <col min="9730" max="9730" width="46.85546875" style="37" customWidth="1"/>
    <col min="9731" max="9731" width="37.28515625" style="37" customWidth="1"/>
    <col min="9732" max="9984" width="9.140625" style="37"/>
    <col min="9985" max="9985" width="5.7109375" style="37" customWidth="1"/>
    <col min="9986" max="9986" width="46.85546875" style="37" customWidth="1"/>
    <col min="9987" max="9987" width="37.28515625" style="37" customWidth="1"/>
    <col min="9988" max="10240" width="9.140625" style="37"/>
    <col min="10241" max="10241" width="5.7109375" style="37" customWidth="1"/>
    <col min="10242" max="10242" width="46.85546875" style="37" customWidth="1"/>
    <col min="10243" max="10243" width="37.28515625" style="37" customWidth="1"/>
    <col min="10244" max="10496" width="9.140625" style="37"/>
    <col min="10497" max="10497" width="5.7109375" style="37" customWidth="1"/>
    <col min="10498" max="10498" width="46.85546875" style="37" customWidth="1"/>
    <col min="10499" max="10499" width="37.28515625" style="37" customWidth="1"/>
    <col min="10500" max="10752" width="9.140625" style="37"/>
    <col min="10753" max="10753" width="5.7109375" style="37" customWidth="1"/>
    <col min="10754" max="10754" width="46.85546875" style="37" customWidth="1"/>
    <col min="10755" max="10755" width="37.28515625" style="37" customWidth="1"/>
    <col min="10756" max="11008" width="9.140625" style="37"/>
    <col min="11009" max="11009" width="5.7109375" style="37" customWidth="1"/>
    <col min="11010" max="11010" width="46.85546875" style="37" customWidth="1"/>
    <col min="11011" max="11011" width="37.28515625" style="37" customWidth="1"/>
    <col min="11012" max="11264" width="9.140625" style="37"/>
    <col min="11265" max="11265" width="5.7109375" style="37" customWidth="1"/>
    <col min="11266" max="11266" width="46.85546875" style="37" customWidth="1"/>
    <col min="11267" max="11267" width="37.28515625" style="37" customWidth="1"/>
    <col min="11268" max="11520" width="9.140625" style="37"/>
    <col min="11521" max="11521" width="5.7109375" style="37" customWidth="1"/>
    <col min="11522" max="11522" width="46.85546875" style="37" customWidth="1"/>
    <col min="11523" max="11523" width="37.28515625" style="37" customWidth="1"/>
    <col min="11524" max="11776" width="9.140625" style="37"/>
    <col min="11777" max="11777" width="5.7109375" style="37" customWidth="1"/>
    <col min="11778" max="11778" width="46.85546875" style="37" customWidth="1"/>
    <col min="11779" max="11779" width="37.28515625" style="37" customWidth="1"/>
    <col min="11780" max="12032" width="9.140625" style="37"/>
    <col min="12033" max="12033" width="5.7109375" style="37" customWidth="1"/>
    <col min="12034" max="12034" width="46.85546875" style="37" customWidth="1"/>
    <col min="12035" max="12035" width="37.28515625" style="37" customWidth="1"/>
    <col min="12036" max="12288" width="9.140625" style="37"/>
    <col min="12289" max="12289" width="5.7109375" style="37" customWidth="1"/>
    <col min="12290" max="12290" width="46.85546875" style="37" customWidth="1"/>
    <col min="12291" max="12291" width="37.28515625" style="37" customWidth="1"/>
    <col min="12292" max="12544" width="9.140625" style="37"/>
    <col min="12545" max="12545" width="5.7109375" style="37" customWidth="1"/>
    <col min="12546" max="12546" width="46.85546875" style="37" customWidth="1"/>
    <col min="12547" max="12547" width="37.28515625" style="37" customWidth="1"/>
    <col min="12548" max="12800" width="9.140625" style="37"/>
    <col min="12801" max="12801" width="5.7109375" style="37" customWidth="1"/>
    <col min="12802" max="12802" width="46.85546875" style="37" customWidth="1"/>
    <col min="12803" max="12803" width="37.28515625" style="37" customWidth="1"/>
    <col min="12804" max="13056" width="9.140625" style="37"/>
    <col min="13057" max="13057" width="5.7109375" style="37" customWidth="1"/>
    <col min="13058" max="13058" width="46.85546875" style="37" customWidth="1"/>
    <col min="13059" max="13059" width="37.28515625" style="37" customWidth="1"/>
    <col min="13060" max="13312" width="9.140625" style="37"/>
    <col min="13313" max="13313" width="5.7109375" style="37" customWidth="1"/>
    <col min="13314" max="13314" width="46.85546875" style="37" customWidth="1"/>
    <col min="13315" max="13315" width="37.28515625" style="37" customWidth="1"/>
    <col min="13316" max="13568" width="9.140625" style="37"/>
    <col min="13569" max="13569" width="5.7109375" style="37" customWidth="1"/>
    <col min="13570" max="13570" width="46.85546875" style="37" customWidth="1"/>
    <col min="13571" max="13571" width="37.28515625" style="37" customWidth="1"/>
    <col min="13572" max="13824" width="9.140625" style="37"/>
    <col min="13825" max="13825" width="5.7109375" style="37" customWidth="1"/>
    <col min="13826" max="13826" width="46.85546875" style="37" customWidth="1"/>
    <col min="13827" max="13827" width="37.28515625" style="37" customWidth="1"/>
    <col min="13828" max="14080" width="9.140625" style="37"/>
    <col min="14081" max="14081" width="5.7109375" style="37" customWidth="1"/>
    <col min="14082" max="14082" width="46.85546875" style="37" customWidth="1"/>
    <col min="14083" max="14083" width="37.28515625" style="37" customWidth="1"/>
    <col min="14084" max="14336" width="9.140625" style="37"/>
    <col min="14337" max="14337" width="5.7109375" style="37" customWidth="1"/>
    <col min="14338" max="14338" width="46.85546875" style="37" customWidth="1"/>
    <col min="14339" max="14339" width="37.28515625" style="37" customWidth="1"/>
    <col min="14340" max="14592" width="9.140625" style="37"/>
    <col min="14593" max="14593" width="5.7109375" style="37" customWidth="1"/>
    <col min="14594" max="14594" width="46.85546875" style="37" customWidth="1"/>
    <col min="14595" max="14595" width="37.28515625" style="37" customWidth="1"/>
    <col min="14596" max="14848" width="9.140625" style="37"/>
    <col min="14849" max="14849" width="5.7109375" style="37" customWidth="1"/>
    <col min="14850" max="14850" width="46.85546875" style="37" customWidth="1"/>
    <col min="14851" max="14851" width="37.28515625" style="37" customWidth="1"/>
    <col min="14852" max="15104" width="9.140625" style="37"/>
    <col min="15105" max="15105" width="5.7109375" style="37" customWidth="1"/>
    <col min="15106" max="15106" width="46.85546875" style="37" customWidth="1"/>
    <col min="15107" max="15107" width="37.28515625" style="37" customWidth="1"/>
    <col min="15108" max="15360" width="9.140625" style="37"/>
    <col min="15361" max="15361" width="5.7109375" style="37" customWidth="1"/>
    <col min="15362" max="15362" width="46.85546875" style="37" customWidth="1"/>
    <col min="15363" max="15363" width="37.28515625" style="37" customWidth="1"/>
    <col min="15364" max="15616" width="9.140625" style="37"/>
    <col min="15617" max="15617" width="5.7109375" style="37" customWidth="1"/>
    <col min="15618" max="15618" width="46.85546875" style="37" customWidth="1"/>
    <col min="15619" max="15619" width="37.28515625" style="37" customWidth="1"/>
    <col min="15620" max="15872" width="9.140625" style="37"/>
    <col min="15873" max="15873" width="5.7109375" style="37" customWidth="1"/>
    <col min="15874" max="15874" width="46.85546875" style="37" customWidth="1"/>
    <col min="15875" max="15875" width="37.28515625" style="37" customWidth="1"/>
    <col min="15876" max="16128" width="9.140625" style="37"/>
    <col min="16129" max="16129" width="5.7109375" style="37" customWidth="1"/>
    <col min="16130" max="16130" width="46.85546875" style="37" customWidth="1"/>
    <col min="16131" max="16131" width="37.28515625" style="37" customWidth="1"/>
    <col min="16132" max="16384" width="9.140625" style="37"/>
  </cols>
  <sheetData>
    <row r="1" spans="1:4" ht="15.75">
      <c r="B1" s="317" t="s">
        <v>445</v>
      </c>
      <c r="C1" s="317"/>
      <c r="D1" s="96"/>
    </row>
    <row r="2" spans="1:4" ht="15.75">
      <c r="B2" s="317" t="s">
        <v>410</v>
      </c>
      <c r="C2" s="317"/>
      <c r="D2" s="96"/>
    </row>
    <row r="3" spans="1:4" ht="15.75">
      <c r="B3" s="317" t="s">
        <v>411</v>
      </c>
      <c r="C3" s="317"/>
      <c r="D3" s="96"/>
    </row>
    <row r="6" spans="1:4" ht="36" customHeight="1">
      <c r="A6" s="383" t="s">
        <v>441</v>
      </c>
      <c r="B6" s="383"/>
      <c r="C6" s="383"/>
    </row>
    <row r="7" spans="1:4" ht="15.75">
      <c r="A7" s="251"/>
      <c r="B7" s="251"/>
      <c r="C7" s="252"/>
    </row>
    <row r="8" spans="1:4" ht="30.75" customHeight="1">
      <c r="A8" s="384" t="s">
        <v>161</v>
      </c>
      <c r="B8" s="384" t="s">
        <v>168</v>
      </c>
      <c r="C8" s="253" t="s">
        <v>169</v>
      </c>
    </row>
    <row r="9" spans="1:4" ht="18" customHeight="1">
      <c r="A9" s="385"/>
      <c r="B9" s="385"/>
      <c r="C9" s="253" t="s">
        <v>440</v>
      </c>
    </row>
    <row r="10" spans="1:4" s="38" customFormat="1" ht="12.75" customHeight="1">
      <c r="A10" s="254">
        <v>1</v>
      </c>
      <c r="B10" s="254">
        <v>2</v>
      </c>
      <c r="C10" s="253">
        <v>3</v>
      </c>
    </row>
    <row r="11" spans="1:4" ht="63">
      <c r="A11" s="253" t="s">
        <v>170</v>
      </c>
      <c r="B11" s="253" t="s">
        <v>171</v>
      </c>
      <c r="C11" s="255" t="s">
        <v>172</v>
      </c>
    </row>
    <row r="12" spans="1:4" ht="47.25">
      <c r="A12" s="253" t="s">
        <v>173</v>
      </c>
      <c r="B12" s="255" t="s">
        <v>174</v>
      </c>
      <c r="C12" s="256">
        <v>0</v>
      </c>
    </row>
    <row r="13" spans="1:4" ht="47.25">
      <c r="A13" s="253" t="s">
        <v>175</v>
      </c>
      <c r="B13" s="255" t="s">
        <v>176</v>
      </c>
      <c r="C13" s="256">
        <v>0</v>
      </c>
    </row>
    <row r="14" spans="1:4" ht="47.25">
      <c r="A14" s="253" t="s">
        <v>177</v>
      </c>
      <c r="B14" s="255" t="s">
        <v>178</v>
      </c>
      <c r="C14" s="257">
        <v>0</v>
      </c>
    </row>
    <row r="15" spans="1:4" ht="78.75">
      <c r="A15" s="253" t="s">
        <v>179</v>
      </c>
      <c r="B15" s="255" t="s">
        <v>180</v>
      </c>
      <c r="C15" s="257">
        <v>0</v>
      </c>
    </row>
    <row r="16" spans="1:4" ht="78.75">
      <c r="A16" s="253" t="s">
        <v>181</v>
      </c>
      <c r="B16" s="255" t="s">
        <v>182</v>
      </c>
      <c r="C16" s="257">
        <v>0</v>
      </c>
    </row>
    <row r="17" spans="1:3" ht="47.25">
      <c r="A17" s="253" t="s">
        <v>183</v>
      </c>
      <c r="B17" s="255" t="s">
        <v>184</v>
      </c>
      <c r="C17" s="257">
        <v>0</v>
      </c>
    </row>
    <row r="18" spans="1:3" ht="47.25">
      <c r="A18" s="253" t="s">
        <v>185</v>
      </c>
      <c r="B18" s="255" t="s">
        <v>186</v>
      </c>
      <c r="C18" s="255" t="s">
        <v>442</v>
      </c>
    </row>
  </sheetData>
  <mergeCells count="6">
    <mergeCell ref="A6:C6"/>
    <mergeCell ref="A8:A9"/>
    <mergeCell ref="B8:B9"/>
    <mergeCell ref="B1:C1"/>
    <mergeCell ref="B2:C2"/>
    <mergeCell ref="B3:C3"/>
  </mergeCells>
  <pageMargins left="0.78740157480314965" right="0.59055118110236227" top="0.59055118110236227" bottom="0.59055118110236227" header="0.11811023622047245" footer="7.874015748031496E-2"/>
  <pageSetup paperSize="9" scale="9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="80" zoomScaleNormal="75" zoomScaleSheetLayoutView="80" workbookViewId="0">
      <selection activeCell="C9" sqref="C9"/>
    </sheetView>
  </sheetViews>
  <sheetFormatPr defaultColWidth="8.85546875" defaultRowHeight="12.75"/>
  <cols>
    <col min="1" max="1" width="46.7109375" style="51" customWidth="1"/>
    <col min="2" max="2" width="11" style="51" customWidth="1"/>
    <col min="3" max="3" width="10" style="51" customWidth="1"/>
    <col min="4" max="4" width="11.85546875" style="51" customWidth="1"/>
    <col min="5" max="5" width="9.5703125" style="51" customWidth="1"/>
    <col min="6" max="6" width="8.85546875" style="51" customWidth="1"/>
    <col min="7" max="7" width="11.85546875" style="51" customWidth="1"/>
    <col min="8" max="8" width="11" style="51" customWidth="1"/>
    <col min="9" max="9" width="11.7109375" style="51" customWidth="1"/>
    <col min="10" max="10" width="12" style="51" customWidth="1"/>
    <col min="11" max="256" width="8.85546875" style="51"/>
    <col min="257" max="257" width="46.7109375" style="51" customWidth="1"/>
    <col min="258" max="258" width="11" style="51" customWidth="1"/>
    <col min="259" max="259" width="10" style="51" customWidth="1"/>
    <col min="260" max="260" width="11.85546875" style="51" customWidth="1"/>
    <col min="261" max="261" width="9.5703125" style="51" customWidth="1"/>
    <col min="262" max="262" width="8.85546875" style="51" customWidth="1"/>
    <col min="263" max="263" width="11.85546875" style="51" customWidth="1"/>
    <col min="264" max="264" width="11" style="51" customWidth="1"/>
    <col min="265" max="265" width="11.7109375" style="51" customWidth="1"/>
    <col min="266" max="266" width="12" style="51" customWidth="1"/>
    <col min="267" max="512" width="8.85546875" style="51"/>
    <col min="513" max="513" width="46.7109375" style="51" customWidth="1"/>
    <col min="514" max="514" width="11" style="51" customWidth="1"/>
    <col min="515" max="515" width="10" style="51" customWidth="1"/>
    <col min="516" max="516" width="11.85546875" style="51" customWidth="1"/>
    <col min="517" max="517" width="9.5703125" style="51" customWidth="1"/>
    <col min="518" max="518" width="8.85546875" style="51" customWidth="1"/>
    <col min="519" max="519" width="11.85546875" style="51" customWidth="1"/>
    <col min="520" max="520" width="11" style="51" customWidth="1"/>
    <col min="521" max="521" width="11.7109375" style="51" customWidth="1"/>
    <col min="522" max="522" width="12" style="51" customWidth="1"/>
    <col min="523" max="768" width="8.85546875" style="51"/>
    <col min="769" max="769" width="46.7109375" style="51" customWidth="1"/>
    <col min="770" max="770" width="11" style="51" customWidth="1"/>
    <col min="771" max="771" width="10" style="51" customWidth="1"/>
    <col min="772" max="772" width="11.85546875" style="51" customWidth="1"/>
    <col min="773" max="773" width="9.5703125" style="51" customWidth="1"/>
    <col min="774" max="774" width="8.85546875" style="51" customWidth="1"/>
    <col min="775" max="775" width="11.85546875" style="51" customWidth="1"/>
    <col min="776" max="776" width="11" style="51" customWidth="1"/>
    <col min="777" max="777" width="11.7109375" style="51" customWidth="1"/>
    <col min="778" max="778" width="12" style="51" customWidth="1"/>
    <col min="779" max="1024" width="8.85546875" style="51"/>
    <col min="1025" max="1025" width="46.7109375" style="51" customWidth="1"/>
    <col min="1026" max="1026" width="11" style="51" customWidth="1"/>
    <col min="1027" max="1027" width="10" style="51" customWidth="1"/>
    <col min="1028" max="1028" width="11.85546875" style="51" customWidth="1"/>
    <col min="1029" max="1029" width="9.5703125" style="51" customWidth="1"/>
    <col min="1030" max="1030" width="8.85546875" style="51" customWidth="1"/>
    <col min="1031" max="1031" width="11.85546875" style="51" customWidth="1"/>
    <col min="1032" max="1032" width="11" style="51" customWidth="1"/>
    <col min="1033" max="1033" width="11.7109375" style="51" customWidth="1"/>
    <col min="1034" max="1034" width="12" style="51" customWidth="1"/>
    <col min="1035" max="1280" width="8.85546875" style="51"/>
    <col min="1281" max="1281" width="46.7109375" style="51" customWidth="1"/>
    <col min="1282" max="1282" width="11" style="51" customWidth="1"/>
    <col min="1283" max="1283" width="10" style="51" customWidth="1"/>
    <col min="1284" max="1284" width="11.85546875" style="51" customWidth="1"/>
    <col min="1285" max="1285" width="9.5703125" style="51" customWidth="1"/>
    <col min="1286" max="1286" width="8.85546875" style="51" customWidth="1"/>
    <col min="1287" max="1287" width="11.85546875" style="51" customWidth="1"/>
    <col min="1288" max="1288" width="11" style="51" customWidth="1"/>
    <col min="1289" max="1289" width="11.7109375" style="51" customWidth="1"/>
    <col min="1290" max="1290" width="12" style="51" customWidth="1"/>
    <col min="1291" max="1536" width="8.85546875" style="51"/>
    <col min="1537" max="1537" width="46.7109375" style="51" customWidth="1"/>
    <col min="1538" max="1538" width="11" style="51" customWidth="1"/>
    <col min="1539" max="1539" width="10" style="51" customWidth="1"/>
    <col min="1540" max="1540" width="11.85546875" style="51" customWidth="1"/>
    <col min="1541" max="1541" width="9.5703125" style="51" customWidth="1"/>
    <col min="1542" max="1542" width="8.85546875" style="51" customWidth="1"/>
    <col min="1543" max="1543" width="11.85546875" style="51" customWidth="1"/>
    <col min="1544" max="1544" width="11" style="51" customWidth="1"/>
    <col min="1545" max="1545" width="11.7109375" style="51" customWidth="1"/>
    <col min="1546" max="1546" width="12" style="51" customWidth="1"/>
    <col min="1547" max="1792" width="8.85546875" style="51"/>
    <col min="1793" max="1793" width="46.7109375" style="51" customWidth="1"/>
    <col min="1794" max="1794" width="11" style="51" customWidth="1"/>
    <col min="1795" max="1795" width="10" style="51" customWidth="1"/>
    <col min="1796" max="1796" width="11.85546875" style="51" customWidth="1"/>
    <col min="1797" max="1797" width="9.5703125" style="51" customWidth="1"/>
    <col min="1798" max="1798" width="8.85546875" style="51" customWidth="1"/>
    <col min="1799" max="1799" width="11.85546875" style="51" customWidth="1"/>
    <col min="1800" max="1800" width="11" style="51" customWidth="1"/>
    <col min="1801" max="1801" width="11.7109375" style="51" customWidth="1"/>
    <col min="1802" max="1802" width="12" style="51" customWidth="1"/>
    <col min="1803" max="2048" width="8.85546875" style="51"/>
    <col min="2049" max="2049" width="46.7109375" style="51" customWidth="1"/>
    <col min="2050" max="2050" width="11" style="51" customWidth="1"/>
    <col min="2051" max="2051" width="10" style="51" customWidth="1"/>
    <col min="2052" max="2052" width="11.85546875" style="51" customWidth="1"/>
    <col min="2053" max="2053" width="9.5703125" style="51" customWidth="1"/>
    <col min="2054" max="2054" width="8.85546875" style="51" customWidth="1"/>
    <col min="2055" max="2055" width="11.85546875" style="51" customWidth="1"/>
    <col min="2056" max="2056" width="11" style="51" customWidth="1"/>
    <col min="2057" max="2057" width="11.7109375" style="51" customWidth="1"/>
    <col min="2058" max="2058" width="12" style="51" customWidth="1"/>
    <col min="2059" max="2304" width="8.85546875" style="51"/>
    <col min="2305" max="2305" width="46.7109375" style="51" customWidth="1"/>
    <col min="2306" max="2306" width="11" style="51" customWidth="1"/>
    <col min="2307" max="2307" width="10" style="51" customWidth="1"/>
    <col min="2308" max="2308" width="11.85546875" style="51" customWidth="1"/>
    <col min="2309" max="2309" width="9.5703125" style="51" customWidth="1"/>
    <col min="2310" max="2310" width="8.85546875" style="51" customWidth="1"/>
    <col min="2311" max="2311" width="11.85546875" style="51" customWidth="1"/>
    <col min="2312" max="2312" width="11" style="51" customWidth="1"/>
    <col min="2313" max="2313" width="11.7109375" style="51" customWidth="1"/>
    <col min="2314" max="2314" width="12" style="51" customWidth="1"/>
    <col min="2315" max="2560" width="8.85546875" style="51"/>
    <col min="2561" max="2561" width="46.7109375" style="51" customWidth="1"/>
    <col min="2562" max="2562" width="11" style="51" customWidth="1"/>
    <col min="2563" max="2563" width="10" style="51" customWidth="1"/>
    <col min="2564" max="2564" width="11.85546875" style="51" customWidth="1"/>
    <col min="2565" max="2565" width="9.5703125" style="51" customWidth="1"/>
    <col min="2566" max="2566" width="8.85546875" style="51" customWidth="1"/>
    <col min="2567" max="2567" width="11.85546875" style="51" customWidth="1"/>
    <col min="2568" max="2568" width="11" style="51" customWidth="1"/>
    <col min="2569" max="2569" width="11.7109375" style="51" customWidth="1"/>
    <col min="2570" max="2570" width="12" style="51" customWidth="1"/>
    <col min="2571" max="2816" width="8.85546875" style="51"/>
    <col min="2817" max="2817" width="46.7109375" style="51" customWidth="1"/>
    <col min="2818" max="2818" width="11" style="51" customWidth="1"/>
    <col min="2819" max="2819" width="10" style="51" customWidth="1"/>
    <col min="2820" max="2820" width="11.85546875" style="51" customWidth="1"/>
    <col min="2821" max="2821" width="9.5703125" style="51" customWidth="1"/>
    <col min="2822" max="2822" width="8.85546875" style="51" customWidth="1"/>
    <col min="2823" max="2823" width="11.85546875" style="51" customWidth="1"/>
    <col min="2824" max="2824" width="11" style="51" customWidth="1"/>
    <col min="2825" max="2825" width="11.7109375" style="51" customWidth="1"/>
    <col min="2826" max="2826" width="12" style="51" customWidth="1"/>
    <col min="2827" max="3072" width="8.85546875" style="51"/>
    <col min="3073" max="3073" width="46.7109375" style="51" customWidth="1"/>
    <col min="3074" max="3074" width="11" style="51" customWidth="1"/>
    <col min="3075" max="3075" width="10" style="51" customWidth="1"/>
    <col min="3076" max="3076" width="11.85546875" style="51" customWidth="1"/>
    <col min="3077" max="3077" width="9.5703125" style="51" customWidth="1"/>
    <col min="3078" max="3078" width="8.85546875" style="51" customWidth="1"/>
    <col min="3079" max="3079" width="11.85546875" style="51" customWidth="1"/>
    <col min="3080" max="3080" width="11" style="51" customWidth="1"/>
    <col min="3081" max="3081" width="11.7109375" style="51" customWidth="1"/>
    <col min="3082" max="3082" width="12" style="51" customWidth="1"/>
    <col min="3083" max="3328" width="8.85546875" style="51"/>
    <col min="3329" max="3329" width="46.7109375" style="51" customWidth="1"/>
    <col min="3330" max="3330" width="11" style="51" customWidth="1"/>
    <col min="3331" max="3331" width="10" style="51" customWidth="1"/>
    <col min="3332" max="3332" width="11.85546875" style="51" customWidth="1"/>
    <col min="3333" max="3333" width="9.5703125" style="51" customWidth="1"/>
    <col min="3334" max="3334" width="8.85546875" style="51" customWidth="1"/>
    <col min="3335" max="3335" width="11.85546875" style="51" customWidth="1"/>
    <col min="3336" max="3336" width="11" style="51" customWidth="1"/>
    <col min="3337" max="3337" width="11.7109375" style="51" customWidth="1"/>
    <col min="3338" max="3338" width="12" style="51" customWidth="1"/>
    <col min="3339" max="3584" width="8.85546875" style="51"/>
    <col min="3585" max="3585" width="46.7109375" style="51" customWidth="1"/>
    <col min="3586" max="3586" width="11" style="51" customWidth="1"/>
    <col min="3587" max="3587" width="10" style="51" customWidth="1"/>
    <col min="3588" max="3588" width="11.85546875" style="51" customWidth="1"/>
    <col min="3589" max="3589" width="9.5703125" style="51" customWidth="1"/>
    <col min="3590" max="3590" width="8.85546875" style="51" customWidth="1"/>
    <col min="3591" max="3591" width="11.85546875" style="51" customWidth="1"/>
    <col min="3592" max="3592" width="11" style="51" customWidth="1"/>
    <col min="3593" max="3593" width="11.7109375" style="51" customWidth="1"/>
    <col min="3594" max="3594" width="12" style="51" customWidth="1"/>
    <col min="3595" max="3840" width="8.85546875" style="51"/>
    <col min="3841" max="3841" width="46.7109375" style="51" customWidth="1"/>
    <col min="3842" max="3842" width="11" style="51" customWidth="1"/>
    <col min="3843" max="3843" width="10" style="51" customWidth="1"/>
    <col min="3844" max="3844" width="11.85546875" style="51" customWidth="1"/>
    <col min="3845" max="3845" width="9.5703125" style="51" customWidth="1"/>
    <col min="3846" max="3846" width="8.85546875" style="51" customWidth="1"/>
    <col min="3847" max="3847" width="11.85546875" style="51" customWidth="1"/>
    <col min="3848" max="3848" width="11" style="51" customWidth="1"/>
    <col min="3849" max="3849" width="11.7109375" style="51" customWidth="1"/>
    <col min="3850" max="3850" width="12" style="51" customWidth="1"/>
    <col min="3851" max="4096" width="8.85546875" style="51"/>
    <col min="4097" max="4097" width="46.7109375" style="51" customWidth="1"/>
    <col min="4098" max="4098" width="11" style="51" customWidth="1"/>
    <col min="4099" max="4099" width="10" style="51" customWidth="1"/>
    <col min="4100" max="4100" width="11.85546875" style="51" customWidth="1"/>
    <col min="4101" max="4101" width="9.5703125" style="51" customWidth="1"/>
    <col min="4102" max="4102" width="8.85546875" style="51" customWidth="1"/>
    <col min="4103" max="4103" width="11.85546875" style="51" customWidth="1"/>
    <col min="4104" max="4104" width="11" style="51" customWidth="1"/>
    <col min="4105" max="4105" width="11.7109375" style="51" customWidth="1"/>
    <col min="4106" max="4106" width="12" style="51" customWidth="1"/>
    <col min="4107" max="4352" width="8.85546875" style="51"/>
    <col min="4353" max="4353" width="46.7109375" style="51" customWidth="1"/>
    <col min="4354" max="4354" width="11" style="51" customWidth="1"/>
    <col min="4355" max="4355" width="10" style="51" customWidth="1"/>
    <col min="4356" max="4356" width="11.85546875" style="51" customWidth="1"/>
    <col min="4357" max="4357" width="9.5703125" style="51" customWidth="1"/>
    <col min="4358" max="4358" width="8.85546875" style="51" customWidth="1"/>
    <col min="4359" max="4359" width="11.85546875" style="51" customWidth="1"/>
    <col min="4360" max="4360" width="11" style="51" customWidth="1"/>
    <col min="4361" max="4361" width="11.7109375" style="51" customWidth="1"/>
    <col min="4362" max="4362" width="12" style="51" customWidth="1"/>
    <col min="4363" max="4608" width="8.85546875" style="51"/>
    <col min="4609" max="4609" width="46.7109375" style="51" customWidth="1"/>
    <col min="4610" max="4610" width="11" style="51" customWidth="1"/>
    <col min="4611" max="4611" width="10" style="51" customWidth="1"/>
    <col min="4612" max="4612" width="11.85546875" style="51" customWidth="1"/>
    <col min="4613" max="4613" width="9.5703125" style="51" customWidth="1"/>
    <col min="4614" max="4614" width="8.85546875" style="51" customWidth="1"/>
    <col min="4615" max="4615" width="11.85546875" style="51" customWidth="1"/>
    <col min="4616" max="4616" width="11" style="51" customWidth="1"/>
    <col min="4617" max="4617" width="11.7109375" style="51" customWidth="1"/>
    <col min="4618" max="4618" width="12" style="51" customWidth="1"/>
    <col min="4619" max="4864" width="8.85546875" style="51"/>
    <col min="4865" max="4865" width="46.7109375" style="51" customWidth="1"/>
    <col min="4866" max="4866" width="11" style="51" customWidth="1"/>
    <col min="4867" max="4867" width="10" style="51" customWidth="1"/>
    <col min="4868" max="4868" width="11.85546875" style="51" customWidth="1"/>
    <col min="4869" max="4869" width="9.5703125" style="51" customWidth="1"/>
    <col min="4870" max="4870" width="8.85546875" style="51" customWidth="1"/>
    <col min="4871" max="4871" width="11.85546875" style="51" customWidth="1"/>
    <col min="4872" max="4872" width="11" style="51" customWidth="1"/>
    <col min="4873" max="4873" width="11.7109375" style="51" customWidth="1"/>
    <col min="4874" max="4874" width="12" style="51" customWidth="1"/>
    <col min="4875" max="5120" width="8.85546875" style="51"/>
    <col min="5121" max="5121" width="46.7109375" style="51" customWidth="1"/>
    <col min="5122" max="5122" width="11" style="51" customWidth="1"/>
    <col min="5123" max="5123" width="10" style="51" customWidth="1"/>
    <col min="5124" max="5124" width="11.85546875" style="51" customWidth="1"/>
    <col min="5125" max="5125" width="9.5703125" style="51" customWidth="1"/>
    <col min="5126" max="5126" width="8.85546875" style="51" customWidth="1"/>
    <col min="5127" max="5127" width="11.85546875" style="51" customWidth="1"/>
    <col min="5128" max="5128" width="11" style="51" customWidth="1"/>
    <col min="5129" max="5129" width="11.7109375" style="51" customWidth="1"/>
    <col min="5130" max="5130" width="12" style="51" customWidth="1"/>
    <col min="5131" max="5376" width="8.85546875" style="51"/>
    <col min="5377" max="5377" width="46.7109375" style="51" customWidth="1"/>
    <col min="5378" max="5378" width="11" style="51" customWidth="1"/>
    <col min="5379" max="5379" width="10" style="51" customWidth="1"/>
    <col min="5380" max="5380" width="11.85546875" style="51" customWidth="1"/>
    <col min="5381" max="5381" width="9.5703125" style="51" customWidth="1"/>
    <col min="5382" max="5382" width="8.85546875" style="51" customWidth="1"/>
    <col min="5383" max="5383" width="11.85546875" style="51" customWidth="1"/>
    <col min="5384" max="5384" width="11" style="51" customWidth="1"/>
    <col min="5385" max="5385" width="11.7109375" style="51" customWidth="1"/>
    <col min="5386" max="5386" width="12" style="51" customWidth="1"/>
    <col min="5387" max="5632" width="8.85546875" style="51"/>
    <col min="5633" max="5633" width="46.7109375" style="51" customWidth="1"/>
    <col min="5634" max="5634" width="11" style="51" customWidth="1"/>
    <col min="5635" max="5635" width="10" style="51" customWidth="1"/>
    <col min="5636" max="5636" width="11.85546875" style="51" customWidth="1"/>
    <col min="5637" max="5637" width="9.5703125" style="51" customWidth="1"/>
    <col min="5638" max="5638" width="8.85546875" style="51" customWidth="1"/>
    <col min="5639" max="5639" width="11.85546875" style="51" customWidth="1"/>
    <col min="5640" max="5640" width="11" style="51" customWidth="1"/>
    <col min="5641" max="5641" width="11.7109375" style="51" customWidth="1"/>
    <col min="5642" max="5642" width="12" style="51" customWidth="1"/>
    <col min="5643" max="5888" width="8.85546875" style="51"/>
    <col min="5889" max="5889" width="46.7109375" style="51" customWidth="1"/>
    <col min="5890" max="5890" width="11" style="51" customWidth="1"/>
    <col min="5891" max="5891" width="10" style="51" customWidth="1"/>
    <col min="5892" max="5892" width="11.85546875" style="51" customWidth="1"/>
    <col min="5893" max="5893" width="9.5703125" style="51" customWidth="1"/>
    <col min="5894" max="5894" width="8.85546875" style="51" customWidth="1"/>
    <col min="5895" max="5895" width="11.85546875" style="51" customWidth="1"/>
    <col min="5896" max="5896" width="11" style="51" customWidth="1"/>
    <col min="5897" max="5897" width="11.7109375" style="51" customWidth="1"/>
    <col min="5898" max="5898" width="12" style="51" customWidth="1"/>
    <col min="5899" max="6144" width="8.85546875" style="51"/>
    <col min="6145" max="6145" width="46.7109375" style="51" customWidth="1"/>
    <col min="6146" max="6146" width="11" style="51" customWidth="1"/>
    <col min="6147" max="6147" width="10" style="51" customWidth="1"/>
    <col min="6148" max="6148" width="11.85546875" style="51" customWidth="1"/>
    <col min="6149" max="6149" width="9.5703125" style="51" customWidth="1"/>
    <col min="6150" max="6150" width="8.85546875" style="51" customWidth="1"/>
    <col min="6151" max="6151" width="11.85546875" style="51" customWidth="1"/>
    <col min="6152" max="6152" width="11" style="51" customWidth="1"/>
    <col min="6153" max="6153" width="11.7109375" style="51" customWidth="1"/>
    <col min="6154" max="6154" width="12" style="51" customWidth="1"/>
    <col min="6155" max="6400" width="8.85546875" style="51"/>
    <col min="6401" max="6401" width="46.7109375" style="51" customWidth="1"/>
    <col min="6402" max="6402" width="11" style="51" customWidth="1"/>
    <col min="6403" max="6403" width="10" style="51" customWidth="1"/>
    <col min="6404" max="6404" width="11.85546875" style="51" customWidth="1"/>
    <col min="6405" max="6405" width="9.5703125" style="51" customWidth="1"/>
    <col min="6406" max="6406" width="8.85546875" style="51" customWidth="1"/>
    <col min="6407" max="6407" width="11.85546875" style="51" customWidth="1"/>
    <col min="6408" max="6408" width="11" style="51" customWidth="1"/>
    <col min="6409" max="6409" width="11.7109375" style="51" customWidth="1"/>
    <col min="6410" max="6410" width="12" style="51" customWidth="1"/>
    <col min="6411" max="6656" width="8.85546875" style="51"/>
    <col min="6657" max="6657" width="46.7109375" style="51" customWidth="1"/>
    <col min="6658" max="6658" width="11" style="51" customWidth="1"/>
    <col min="6659" max="6659" width="10" style="51" customWidth="1"/>
    <col min="6660" max="6660" width="11.85546875" style="51" customWidth="1"/>
    <col min="6661" max="6661" width="9.5703125" style="51" customWidth="1"/>
    <col min="6662" max="6662" width="8.85546875" style="51" customWidth="1"/>
    <col min="6663" max="6663" width="11.85546875" style="51" customWidth="1"/>
    <col min="6664" max="6664" width="11" style="51" customWidth="1"/>
    <col min="6665" max="6665" width="11.7109375" style="51" customWidth="1"/>
    <col min="6666" max="6666" width="12" style="51" customWidth="1"/>
    <col min="6667" max="6912" width="8.85546875" style="51"/>
    <col min="6913" max="6913" width="46.7109375" style="51" customWidth="1"/>
    <col min="6914" max="6914" width="11" style="51" customWidth="1"/>
    <col min="6915" max="6915" width="10" style="51" customWidth="1"/>
    <col min="6916" max="6916" width="11.85546875" style="51" customWidth="1"/>
    <col min="6917" max="6917" width="9.5703125" style="51" customWidth="1"/>
    <col min="6918" max="6918" width="8.85546875" style="51" customWidth="1"/>
    <col min="6919" max="6919" width="11.85546875" style="51" customWidth="1"/>
    <col min="6920" max="6920" width="11" style="51" customWidth="1"/>
    <col min="6921" max="6921" width="11.7109375" style="51" customWidth="1"/>
    <col min="6922" max="6922" width="12" style="51" customWidth="1"/>
    <col min="6923" max="7168" width="8.85546875" style="51"/>
    <col min="7169" max="7169" width="46.7109375" style="51" customWidth="1"/>
    <col min="7170" max="7170" width="11" style="51" customWidth="1"/>
    <col min="7171" max="7171" width="10" style="51" customWidth="1"/>
    <col min="7172" max="7172" width="11.85546875" style="51" customWidth="1"/>
    <col min="7173" max="7173" width="9.5703125" style="51" customWidth="1"/>
    <col min="7174" max="7174" width="8.85546875" style="51" customWidth="1"/>
    <col min="7175" max="7175" width="11.85546875" style="51" customWidth="1"/>
    <col min="7176" max="7176" width="11" style="51" customWidth="1"/>
    <col min="7177" max="7177" width="11.7109375" style="51" customWidth="1"/>
    <col min="7178" max="7178" width="12" style="51" customWidth="1"/>
    <col min="7179" max="7424" width="8.85546875" style="51"/>
    <col min="7425" max="7425" width="46.7109375" style="51" customWidth="1"/>
    <col min="7426" max="7426" width="11" style="51" customWidth="1"/>
    <col min="7427" max="7427" width="10" style="51" customWidth="1"/>
    <col min="7428" max="7428" width="11.85546875" style="51" customWidth="1"/>
    <col min="7429" max="7429" width="9.5703125" style="51" customWidth="1"/>
    <col min="7430" max="7430" width="8.85546875" style="51" customWidth="1"/>
    <col min="7431" max="7431" width="11.85546875" style="51" customWidth="1"/>
    <col min="7432" max="7432" width="11" style="51" customWidth="1"/>
    <col min="7433" max="7433" width="11.7109375" style="51" customWidth="1"/>
    <col min="7434" max="7434" width="12" style="51" customWidth="1"/>
    <col min="7435" max="7680" width="8.85546875" style="51"/>
    <col min="7681" max="7681" width="46.7109375" style="51" customWidth="1"/>
    <col min="7682" max="7682" width="11" style="51" customWidth="1"/>
    <col min="7683" max="7683" width="10" style="51" customWidth="1"/>
    <col min="7684" max="7684" width="11.85546875" style="51" customWidth="1"/>
    <col min="7685" max="7685" width="9.5703125" style="51" customWidth="1"/>
    <col min="7686" max="7686" width="8.85546875" style="51" customWidth="1"/>
    <col min="7687" max="7687" width="11.85546875" style="51" customWidth="1"/>
    <col min="7688" max="7688" width="11" style="51" customWidth="1"/>
    <col min="7689" max="7689" width="11.7109375" style="51" customWidth="1"/>
    <col min="7690" max="7690" width="12" style="51" customWidth="1"/>
    <col min="7691" max="7936" width="8.85546875" style="51"/>
    <col min="7937" max="7937" width="46.7109375" style="51" customWidth="1"/>
    <col min="7938" max="7938" width="11" style="51" customWidth="1"/>
    <col min="7939" max="7939" width="10" style="51" customWidth="1"/>
    <col min="7940" max="7940" width="11.85546875" style="51" customWidth="1"/>
    <col min="7941" max="7941" width="9.5703125" style="51" customWidth="1"/>
    <col min="7942" max="7942" width="8.85546875" style="51" customWidth="1"/>
    <col min="7943" max="7943" width="11.85546875" style="51" customWidth="1"/>
    <col min="7944" max="7944" width="11" style="51" customWidth="1"/>
    <col min="7945" max="7945" width="11.7109375" style="51" customWidth="1"/>
    <col min="7946" max="7946" width="12" style="51" customWidth="1"/>
    <col min="7947" max="8192" width="8.85546875" style="51"/>
    <col min="8193" max="8193" width="46.7109375" style="51" customWidth="1"/>
    <col min="8194" max="8194" width="11" style="51" customWidth="1"/>
    <col min="8195" max="8195" width="10" style="51" customWidth="1"/>
    <col min="8196" max="8196" width="11.85546875" style="51" customWidth="1"/>
    <col min="8197" max="8197" width="9.5703125" style="51" customWidth="1"/>
    <col min="8198" max="8198" width="8.85546875" style="51" customWidth="1"/>
    <col min="8199" max="8199" width="11.85546875" style="51" customWidth="1"/>
    <col min="8200" max="8200" width="11" style="51" customWidth="1"/>
    <col min="8201" max="8201" width="11.7109375" style="51" customWidth="1"/>
    <col min="8202" max="8202" width="12" style="51" customWidth="1"/>
    <col min="8203" max="8448" width="8.85546875" style="51"/>
    <col min="8449" max="8449" width="46.7109375" style="51" customWidth="1"/>
    <col min="8450" max="8450" width="11" style="51" customWidth="1"/>
    <col min="8451" max="8451" width="10" style="51" customWidth="1"/>
    <col min="8452" max="8452" width="11.85546875" style="51" customWidth="1"/>
    <col min="8453" max="8453" width="9.5703125" style="51" customWidth="1"/>
    <col min="8454" max="8454" width="8.85546875" style="51" customWidth="1"/>
    <col min="8455" max="8455" width="11.85546875" style="51" customWidth="1"/>
    <col min="8456" max="8456" width="11" style="51" customWidth="1"/>
    <col min="8457" max="8457" width="11.7109375" style="51" customWidth="1"/>
    <col min="8458" max="8458" width="12" style="51" customWidth="1"/>
    <col min="8459" max="8704" width="8.85546875" style="51"/>
    <col min="8705" max="8705" width="46.7109375" style="51" customWidth="1"/>
    <col min="8706" max="8706" width="11" style="51" customWidth="1"/>
    <col min="8707" max="8707" width="10" style="51" customWidth="1"/>
    <col min="8708" max="8708" width="11.85546875" style="51" customWidth="1"/>
    <col min="8709" max="8709" width="9.5703125" style="51" customWidth="1"/>
    <col min="8710" max="8710" width="8.85546875" style="51" customWidth="1"/>
    <col min="8711" max="8711" width="11.85546875" style="51" customWidth="1"/>
    <col min="8712" max="8712" width="11" style="51" customWidth="1"/>
    <col min="8713" max="8713" width="11.7109375" style="51" customWidth="1"/>
    <col min="8714" max="8714" width="12" style="51" customWidth="1"/>
    <col min="8715" max="8960" width="8.85546875" style="51"/>
    <col min="8961" max="8961" width="46.7109375" style="51" customWidth="1"/>
    <col min="8962" max="8962" width="11" style="51" customWidth="1"/>
    <col min="8963" max="8963" width="10" style="51" customWidth="1"/>
    <col min="8964" max="8964" width="11.85546875" style="51" customWidth="1"/>
    <col min="8965" max="8965" width="9.5703125" style="51" customWidth="1"/>
    <col min="8966" max="8966" width="8.85546875" style="51" customWidth="1"/>
    <col min="8967" max="8967" width="11.85546875" style="51" customWidth="1"/>
    <col min="8968" max="8968" width="11" style="51" customWidth="1"/>
    <col min="8969" max="8969" width="11.7109375" style="51" customWidth="1"/>
    <col min="8970" max="8970" width="12" style="51" customWidth="1"/>
    <col min="8971" max="9216" width="8.85546875" style="51"/>
    <col min="9217" max="9217" width="46.7109375" style="51" customWidth="1"/>
    <col min="9218" max="9218" width="11" style="51" customWidth="1"/>
    <col min="9219" max="9219" width="10" style="51" customWidth="1"/>
    <col min="9220" max="9220" width="11.85546875" style="51" customWidth="1"/>
    <col min="9221" max="9221" width="9.5703125" style="51" customWidth="1"/>
    <col min="9222" max="9222" width="8.85546875" style="51" customWidth="1"/>
    <col min="9223" max="9223" width="11.85546875" style="51" customWidth="1"/>
    <col min="9224" max="9224" width="11" style="51" customWidth="1"/>
    <col min="9225" max="9225" width="11.7109375" style="51" customWidth="1"/>
    <col min="9226" max="9226" width="12" style="51" customWidth="1"/>
    <col min="9227" max="9472" width="8.85546875" style="51"/>
    <col min="9473" max="9473" width="46.7109375" style="51" customWidth="1"/>
    <col min="9474" max="9474" width="11" style="51" customWidth="1"/>
    <col min="9475" max="9475" width="10" style="51" customWidth="1"/>
    <col min="9476" max="9476" width="11.85546875" style="51" customWidth="1"/>
    <col min="9477" max="9477" width="9.5703125" style="51" customWidth="1"/>
    <col min="9478" max="9478" width="8.85546875" style="51" customWidth="1"/>
    <col min="9479" max="9479" width="11.85546875" style="51" customWidth="1"/>
    <col min="9480" max="9480" width="11" style="51" customWidth="1"/>
    <col min="9481" max="9481" width="11.7109375" style="51" customWidth="1"/>
    <col min="9482" max="9482" width="12" style="51" customWidth="1"/>
    <col min="9483" max="9728" width="8.85546875" style="51"/>
    <col min="9729" max="9729" width="46.7109375" style="51" customWidth="1"/>
    <col min="9730" max="9730" width="11" style="51" customWidth="1"/>
    <col min="9731" max="9731" width="10" style="51" customWidth="1"/>
    <col min="9732" max="9732" width="11.85546875" style="51" customWidth="1"/>
    <col min="9733" max="9733" width="9.5703125" style="51" customWidth="1"/>
    <col min="9734" max="9734" width="8.85546875" style="51" customWidth="1"/>
    <col min="9735" max="9735" width="11.85546875" style="51" customWidth="1"/>
    <col min="9736" max="9736" width="11" style="51" customWidth="1"/>
    <col min="9737" max="9737" width="11.7109375" style="51" customWidth="1"/>
    <col min="9738" max="9738" width="12" style="51" customWidth="1"/>
    <col min="9739" max="9984" width="8.85546875" style="51"/>
    <col min="9985" max="9985" width="46.7109375" style="51" customWidth="1"/>
    <col min="9986" max="9986" width="11" style="51" customWidth="1"/>
    <col min="9987" max="9987" width="10" style="51" customWidth="1"/>
    <col min="9988" max="9988" width="11.85546875" style="51" customWidth="1"/>
    <col min="9989" max="9989" width="9.5703125" style="51" customWidth="1"/>
    <col min="9990" max="9990" width="8.85546875" style="51" customWidth="1"/>
    <col min="9991" max="9991" width="11.85546875" style="51" customWidth="1"/>
    <col min="9992" max="9992" width="11" style="51" customWidth="1"/>
    <col min="9993" max="9993" width="11.7109375" style="51" customWidth="1"/>
    <col min="9994" max="9994" width="12" style="51" customWidth="1"/>
    <col min="9995" max="10240" width="8.85546875" style="51"/>
    <col min="10241" max="10241" width="46.7109375" style="51" customWidth="1"/>
    <col min="10242" max="10242" width="11" style="51" customWidth="1"/>
    <col min="10243" max="10243" width="10" style="51" customWidth="1"/>
    <col min="10244" max="10244" width="11.85546875" style="51" customWidth="1"/>
    <col min="10245" max="10245" width="9.5703125" style="51" customWidth="1"/>
    <col min="10246" max="10246" width="8.85546875" style="51" customWidth="1"/>
    <col min="10247" max="10247" width="11.85546875" style="51" customWidth="1"/>
    <col min="10248" max="10248" width="11" style="51" customWidth="1"/>
    <col min="10249" max="10249" width="11.7109375" style="51" customWidth="1"/>
    <col min="10250" max="10250" width="12" style="51" customWidth="1"/>
    <col min="10251" max="10496" width="8.85546875" style="51"/>
    <col min="10497" max="10497" width="46.7109375" style="51" customWidth="1"/>
    <col min="10498" max="10498" width="11" style="51" customWidth="1"/>
    <col min="10499" max="10499" width="10" style="51" customWidth="1"/>
    <col min="10500" max="10500" width="11.85546875" style="51" customWidth="1"/>
    <col min="10501" max="10501" width="9.5703125" style="51" customWidth="1"/>
    <col min="10502" max="10502" width="8.85546875" style="51" customWidth="1"/>
    <col min="10503" max="10503" width="11.85546875" style="51" customWidth="1"/>
    <col min="10504" max="10504" width="11" style="51" customWidth="1"/>
    <col min="10505" max="10505" width="11.7109375" style="51" customWidth="1"/>
    <col min="10506" max="10506" width="12" style="51" customWidth="1"/>
    <col min="10507" max="10752" width="8.85546875" style="51"/>
    <col min="10753" max="10753" width="46.7109375" style="51" customWidth="1"/>
    <col min="10754" max="10754" width="11" style="51" customWidth="1"/>
    <col min="10755" max="10755" width="10" style="51" customWidth="1"/>
    <col min="10756" max="10756" width="11.85546875" style="51" customWidth="1"/>
    <col min="10757" max="10757" width="9.5703125" style="51" customWidth="1"/>
    <col min="10758" max="10758" width="8.85546875" style="51" customWidth="1"/>
    <col min="10759" max="10759" width="11.85546875" style="51" customWidth="1"/>
    <col min="10760" max="10760" width="11" style="51" customWidth="1"/>
    <col min="10761" max="10761" width="11.7109375" style="51" customWidth="1"/>
    <col min="10762" max="10762" width="12" style="51" customWidth="1"/>
    <col min="10763" max="11008" width="8.85546875" style="51"/>
    <col min="11009" max="11009" width="46.7109375" style="51" customWidth="1"/>
    <col min="11010" max="11010" width="11" style="51" customWidth="1"/>
    <col min="11011" max="11011" width="10" style="51" customWidth="1"/>
    <col min="11012" max="11012" width="11.85546875" style="51" customWidth="1"/>
    <col min="11013" max="11013" width="9.5703125" style="51" customWidth="1"/>
    <col min="11014" max="11014" width="8.85546875" style="51" customWidth="1"/>
    <col min="11015" max="11015" width="11.85546875" style="51" customWidth="1"/>
    <col min="11016" max="11016" width="11" style="51" customWidth="1"/>
    <col min="11017" max="11017" width="11.7109375" style="51" customWidth="1"/>
    <col min="11018" max="11018" width="12" style="51" customWidth="1"/>
    <col min="11019" max="11264" width="8.85546875" style="51"/>
    <col min="11265" max="11265" width="46.7109375" style="51" customWidth="1"/>
    <col min="11266" max="11266" width="11" style="51" customWidth="1"/>
    <col min="11267" max="11267" width="10" style="51" customWidth="1"/>
    <col min="11268" max="11268" width="11.85546875" style="51" customWidth="1"/>
    <col min="11269" max="11269" width="9.5703125" style="51" customWidth="1"/>
    <col min="11270" max="11270" width="8.85546875" style="51" customWidth="1"/>
    <col min="11271" max="11271" width="11.85546875" style="51" customWidth="1"/>
    <col min="11272" max="11272" width="11" style="51" customWidth="1"/>
    <col min="11273" max="11273" width="11.7109375" style="51" customWidth="1"/>
    <col min="11274" max="11274" width="12" style="51" customWidth="1"/>
    <col min="11275" max="11520" width="8.85546875" style="51"/>
    <col min="11521" max="11521" width="46.7109375" style="51" customWidth="1"/>
    <col min="11522" max="11522" width="11" style="51" customWidth="1"/>
    <col min="11523" max="11523" width="10" style="51" customWidth="1"/>
    <col min="11524" max="11524" width="11.85546875" style="51" customWidth="1"/>
    <col min="11525" max="11525" width="9.5703125" style="51" customWidth="1"/>
    <col min="11526" max="11526" width="8.85546875" style="51" customWidth="1"/>
    <col min="11527" max="11527" width="11.85546875" style="51" customWidth="1"/>
    <col min="11528" max="11528" width="11" style="51" customWidth="1"/>
    <col min="11529" max="11529" width="11.7109375" style="51" customWidth="1"/>
    <col min="11530" max="11530" width="12" style="51" customWidth="1"/>
    <col min="11531" max="11776" width="8.85546875" style="51"/>
    <col min="11777" max="11777" width="46.7109375" style="51" customWidth="1"/>
    <col min="11778" max="11778" width="11" style="51" customWidth="1"/>
    <col min="11779" max="11779" width="10" style="51" customWidth="1"/>
    <col min="11780" max="11780" width="11.85546875" style="51" customWidth="1"/>
    <col min="11781" max="11781" width="9.5703125" style="51" customWidth="1"/>
    <col min="11782" max="11782" width="8.85546875" style="51" customWidth="1"/>
    <col min="11783" max="11783" width="11.85546875" style="51" customWidth="1"/>
    <col min="11784" max="11784" width="11" style="51" customWidth="1"/>
    <col min="11785" max="11785" width="11.7109375" style="51" customWidth="1"/>
    <col min="11786" max="11786" width="12" style="51" customWidth="1"/>
    <col min="11787" max="12032" width="8.85546875" style="51"/>
    <col min="12033" max="12033" width="46.7109375" style="51" customWidth="1"/>
    <col min="12034" max="12034" width="11" style="51" customWidth="1"/>
    <col min="12035" max="12035" width="10" style="51" customWidth="1"/>
    <col min="12036" max="12036" width="11.85546875" style="51" customWidth="1"/>
    <col min="12037" max="12037" width="9.5703125" style="51" customWidth="1"/>
    <col min="12038" max="12038" width="8.85546875" style="51" customWidth="1"/>
    <col min="12039" max="12039" width="11.85546875" style="51" customWidth="1"/>
    <col min="12040" max="12040" width="11" style="51" customWidth="1"/>
    <col min="12041" max="12041" width="11.7109375" style="51" customWidth="1"/>
    <col min="12042" max="12042" width="12" style="51" customWidth="1"/>
    <col min="12043" max="12288" width="8.85546875" style="51"/>
    <col min="12289" max="12289" width="46.7109375" style="51" customWidth="1"/>
    <col min="12290" max="12290" width="11" style="51" customWidth="1"/>
    <col min="12291" max="12291" width="10" style="51" customWidth="1"/>
    <col min="12292" max="12292" width="11.85546875" style="51" customWidth="1"/>
    <col min="12293" max="12293" width="9.5703125" style="51" customWidth="1"/>
    <col min="12294" max="12294" width="8.85546875" style="51" customWidth="1"/>
    <col min="12295" max="12295" width="11.85546875" style="51" customWidth="1"/>
    <col min="12296" max="12296" width="11" style="51" customWidth="1"/>
    <col min="12297" max="12297" width="11.7109375" style="51" customWidth="1"/>
    <col min="12298" max="12298" width="12" style="51" customWidth="1"/>
    <col min="12299" max="12544" width="8.85546875" style="51"/>
    <col min="12545" max="12545" width="46.7109375" style="51" customWidth="1"/>
    <col min="12546" max="12546" width="11" style="51" customWidth="1"/>
    <col min="12547" max="12547" width="10" style="51" customWidth="1"/>
    <col min="12548" max="12548" width="11.85546875" style="51" customWidth="1"/>
    <col min="12549" max="12549" width="9.5703125" style="51" customWidth="1"/>
    <col min="12550" max="12550" width="8.85546875" style="51" customWidth="1"/>
    <col min="12551" max="12551" width="11.85546875" style="51" customWidth="1"/>
    <col min="12552" max="12552" width="11" style="51" customWidth="1"/>
    <col min="12553" max="12553" width="11.7109375" style="51" customWidth="1"/>
    <col min="12554" max="12554" width="12" style="51" customWidth="1"/>
    <col min="12555" max="12800" width="8.85546875" style="51"/>
    <col min="12801" max="12801" width="46.7109375" style="51" customWidth="1"/>
    <col min="12802" max="12802" width="11" style="51" customWidth="1"/>
    <col min="12803" max="12803" width="10" style="51" customWidth="1"/>
    <col min="12804" max="12804" width="11.85546875" style="51" customWidth="1"/>
    <col min="12805" max="12805" width="9.5703125" style="51" customWidth="1"/>
    <col min="12806" max="12806" width="8.85546875" style="51" customWidth="1"/>
    <col min="12807" max="12807" width="11.85546875" style="51" customWidth="1"/>
    <col min="12808" max="12808" width="11" style="51" customWidth="1"/>
    <col min="12809" max="12809" width="11.7109375" style="51" customWidth="1"/>
    <col min="12810" max="12810" width="12" style="51" customWidth="1"/>
    <col min="12811" max="13056" width="8.85546875" style="51"/>
    <col min="13057" max="13057" width="46.7109375" style="51" customWidth="1"/>
    <col min="13058" max="13058" width="11" style="51" customWidth="1"/>
    <col min="13059" max="13059" width="10" style="51" customWidth="1"/>
    <col min="13060" max="13060" width="11.85546875" style="51" customWidth="1"/>
    <col min="13061" max="13061" width="9.5703125" style="51" customWidth="1"/>
    <col min="13062" max="13062" width="8.85546875" style="51" customWidth="1"/>
    <col min="13063" max="13063" width="11.85546875" style="51" customWidth="1"/>
    <col min="13064" max="13064" width="11" style="51" customWidth="1"/>
    <col min="13065" max="13065" width="11.7109375" style="51" customWidth="1"/>
    <col min="13066" max="13066" width="12" style="51" customWidth="1"/>
    <col min="13067" max="13312" width="8.85546875" style="51"/>
    <col min="13313" max="13313" width="46.7109375" style="51" customWidth="1"/>
    <col min="13314" max="13314" width="11" style="51" customWidth="1"/>
    <col min="13315" max="13315" width="10" style="51" customWidth="1"/>
    <col min="13316" max="13316" width="11.85546875" style="51" customWidth="1"/>
    <col min="13317" max="13317" width="9.5703125" style="51" customWidth="1"/>
    <col min="13318" max="13318" width="8.85546875" style="51" customWidth="1"/>
    <col min="13319" max="13319" width="11.85546875" style="51" customWidth="1"/>
    <col min="13320" max="13320" width="11" style="51" customWidth="1"/>
    <col min="13321" max="13321" width="11.7109375" style="51" customWidth="1"/>
    <col min="13322" max="13322" width="12" style="51" customWidth="1"/>
    <col min="13323" max="13568" width="8.85546875" style="51"/>
    <col min="13569" max="13569" width="46.7109375" style="51" customWidth="1"/>
    <col min="13570" max="13570" width="11" style="51" customWidth="1"/>
    <col min="13571" max="13571" width="10" style="51" customWidth="1"/>
    <col min="13572" max="13572" width="11.85546875" style="51" customWidth="1"/>
    <col min="13573" max="13573" width="9.5703125" style="51" customWidth="1"/>
    <col min="13574" max="13574" width="8.85546875" style="51" customWidth="1"/>
    <col min="13575" max="13575" width="11.85546875" style="51" customWidth="1"/>
    <col min="13576" max="13576" width="11" style="51" customWidth="1"/>
    <col min="13577" max="13577" width="11.7109375" style="51" customWidth="1"/>
    <col min="13578" max="13578" width="12" style="51" customWidth="1"/>
    <col min="13579" max="13824" width="8.85546875" style="51"/>
    <col min="13825" max="13825" width="46.7109375" style="51" customWidth="1"/>
    <col min="13826" max="13826" width="11" style="51" customWidth="1"/>
    <col min="13827" max="13827" width="10" style="51" customWidth="1"/>
    <col min="13828" max="13828" width="11.85546875" style="51" customWidth="1"/>
    <col min="13829" max="13829" width="9.5703125" style="51" customWidth="1"/>
    <col min="13830" max="13830" width="8.85546875" style="51" customWidth="1"/>
    <col min="13831" max="13831" width="11.85546875" style="51" customWidth="1"/>
    <col min="13832" max="13832" width="11" style="51" customWidth="1"/>
    <col min="13833" max="13833" width="11.7109375" style="51" customWidth="1"/>
    <col min="13834" max="13834" width="12" style="51" customWidth="1"/>
    <col min="13835" max="14080" width="8.85546875" style="51"/>
    <col min="14081" max="14081" width="46.7109375" style="51" customWidth="1"/>
    <col min="14082" max="14082" width="11" style="51" customWidth="1"/>
    <col min="14083" max="14083" width="10" style="51" customWidth="1"/>
    <col min="14084" max="14084" width="11.85546875" style="51" customWidth="1"/>
    <col min="14085" max="14085" width="9.5703125" style="51" customWidth="1"/>
    <col min="14086" max="14086" width="8.85546875" style="51" customWidth="1"/>
    <col min="14087" max="14087" width="11.85546875" style="51" customWidth="1"/>
    <col min="14088" max="14088" width="11" style="51" customWidth="1"/>
    <col min="14089" max="14089" width="11.7109375" style="51" customWidth="1"/>
    <col min="14090" max="14090" width="12" style="51" customWidth="1"/>
    <col min="14091" max="14336" width="8.85546875" style="51"/>
    <col min="14337" max="14337" width="46.7109375" style="51" customWidth="1"/>
    <col min="14338" max="14338" width="11" style="51" customWidth="1"/>
    <col min="14339" max="14339" width="10" style="51" customWidth="1"/>
    <col min="14340" max="14340" width="11.85546875" style="51" customWidth="1"/>
    <col min="14341" max="14341" width="9.5703125" style="51" customWidth="1"/>
    <col min="14342" max="14342" width="8.85546875" style="51" customWidth="1"/>
    <col min="14343" max="14343" width="11.85546875" style="51" customWidth="1"/>
    <col min="14344" max="14344" width="11" style="51" customWidth="1"/>
    <col min="14345" max="14345" width="11.7109375" style="51" customWidth="1"/>
    <col min="14346" max="14346" width="12" style="51" customWidth="1"/>
    <col min="14347" max="14592" width="8.85546875" style="51"/>
    <col min="14593" max="14593" width="46.7109375" style="51" customWidth="1"/>
    <col min="14594" max="14594" width="11" style="51" customWidth="1"/>
    <col min="14595" max="14595" width="10" style="51" customWidth="1"/>
    <col min="14596" max="14596" width="11.85546875" style="51" customWidth="1"/>
    <col min="14597" max="14597" width="9.5703125" style="51" customWidth="1"/>
    <col min="14598" max="14598" width="8.85546875" style="51" customWidth="1"/>
    <col min="14599" max="14599" width="11.85546875" style="51" customWidth="1"/>
    <col min="14600" max="14600" width="11" style="51" customWidth="1"/>
    <col min="14601" max="14601" width="11.7109375" style="51" customWidth="1"/>
    <col min="14602" max="14602" width="12" style="51" customWidth="1"/>
    <col min="14603" max="14848" width="8.85546875" style="51"/>
    <col min="14849" max="14849" width="46.7109375" style="51" customWidth="1"/>
    <col min="14850" max="14850" width="11" style="51" customWidth="1"/>
    <col min="14851" max="14851" width="10" style="51" customWidth="1"/>
    <col min="14852" max="14852" width="11.85546875" style="51" customWidth="1"/>
    <col min="14853" max="14853" width="9.5703125" style="51" customWidth="1"/>
    <col min="14854" max="14854" width="8.85546875" style="51" customWidth="1"/>
    <col min="14855" max="14855" width="11.85546875" style="51" customWidth="1"/>
    <col min="14856" max="14856" width="11" style="51" customWidth="1"/>
    <col min="14857" max="14857" width="11.7109375" style="51" customWidth="1"/>
    <col min="14858" max="14858" width="12" style="51" customWidth="1"/>
    <col min="14859" max="15104" width="8.85546875" style="51"/>
    <col min="15105" max="15105" width="46.7109375" style="51" customWidth="1"/>
    <col min="15106" max="15106" width="11" style="51" customWidth="1"/>
    <col min="15107" max="15107" width="10" style="51" customWidth="1"/>
    <col min="15108" max="15108" width="11.85546875" style="51" customWidth="1"/>
    <col min="15109" max="15109" width="9.5703125" style="51" customWidth="1"/>
    <col min="15110" max="15110" width="8.85546875" style="51" customWidth="1"/>
    <col min="15111" max="15111" width="11.85546875" style="51" customWidth="1"/>
    <col min="15112" max="15112" width="11" style="51" customWidth="1"/>
    <col min="15113" max="15113" width="11.7109375" style="51" customWidth="1"/>
    <col min="15114" max="15114" width="12" style="51" customWidth="1"/>
    <col min="15115" max="15360" width="8.85546875" style="51"/>
    <col min="15361" max="15361" width="46.7109375" style="51" customWidth="1"/>
    <col min="15362" max="15362" width="11" style="51" customWidth="1"/>
    <col min="15363" max="15363" width="10" style="51" customWidth="1"/>
    <col min="15364" max="15364" width="11.85546875" style="51" customWidth="1"/>
    <col min="15365" max="15365" width="9.5703125" style="51" customWidth="1"/>
    <col min="15366" max="15366" width="8.85546875" style="51" customWidth="1"/>
    <col min="15367" max="15367" width="11.85546875" style="51" customWidth="1"/>
    <col min="15368" max="15368" width="11" style="51" customWidth="1"/>
    <col min="15369" max="15369" width="11.7109375" style="51" customWidth="1"/>
    <col min="15370" max="15370" width="12" style="51" customWidth="1"/>
    <col min="15371" max="15616" width="8.85546875" style="51"/>
    <col min="15617" max="15617" width="46.7109375" style="51" customWidth="1"/>
    <col min="15618" max="15618" width="11" style="51" customWidth="1"/>
    <col min="15619" max="15619" width="10" style="51" customWidth="1"/>
    <col min="15620" max="15620" width="11.85546875" style="51" customWidth="1"/>
    <col min="15621" max="15621" width="9.5703125" style="51" customWidth="1"/>
    <col min="15622" max="15622" width="8.85546875" style="51" customWidth="1"/>
    <col min="15623" max="15623" width="11.85546875" style="51" customWidth="1"/>
    <col min="15624" max="15624" width="11" style="51" customWidth="1"/>
    <col min="15625" max="15625" width="11.7109375" style="51" customWidth="1"/>
    <col min="15626" max="15626" width="12" style="51" customWidth="1"/>
    <col min="15627" max="15872" width="8.85546875" style="51"/>
    <col min="15873" max="15873" width="46.7109375" style="51" customWidth="1"/>
    <col min="15874" max="15874" width="11" style="51" customWidth="1"/>
    <col min="15875" max="15875" width="10" style="51" customWidth="1"/>
    <col min="15876" max="15876" width="11.85546875" style="51" customWidth="1"/>
    <col min="15877" max="15877" width="9.5703125" style="51" customWidth="1"/>
    <col min="15878" max="15878" width="8.85546875" style="51" customWidth="1"/>
    <col min="15879" max="15879" width="11.85546875" style="51" customWidth="1"/>
    <col min="15880" max="15880" width="11" style="51" customWidth="1"/>
    <col min="15881" max="15881" width="11.7109375" style="51" customWidth="1"/>
    <col min="15882" max="15882" width="12" style="51" customWidth="1"/>
    <col min="15883" max="16128" width="8.85546875" style="51"/>
    <col min="16129" max="16129" width="46.7109375" style="51" customWidth="1"/>
    <col min="16130" max="16130" width="11" style="51" customWidth="1"/>
    <col min="16131" max="16131" width="10" style="51" customWidth="1"/>
    <col min="16132" max="16132" width="11.85546875" style="51" customWidth="1"/>
    <col min="16133" max="16133" width="9.5703125" style="51" customWidth="1"/>
    <col min="16134" max="16134" width="8.85546875" style="51" customWidth="1"/>
    <col min="16135" max="16135" width="11.85546875" style="51" customWidth="1"/>
    <col min="16136" max="16136" width="11" style="51" customWidth="1"/>
    <col min="16137" max="16137" width="11.7109375" style="51" customWidth="1"/>
    <col min="16138" max="16138" width="12" style="51" customWidth="1"/>
    <col min="16139" max="16384" width="8.85546875" style="51"/>
  </cols>
  <sheetData>
    <row r="1" spans="1:10" ht="15.75" customHeight="1">
      <c r="E1" s="317" t="s">
        <v>444</v>
      </c>
      <c r="F1" s="317"/>
      <c r="G1" s="317"/>
      <c r="H1" s="317"/>
      <c r="I1" s="317"/>
      <c r="J1" s="317"/>
    </row>
    <row r="2" spans="1:10" ht="16.5" customHeight="1">
      <c r="E2" s="317" t="s">
        <v>410</v>
      </c>
      <c r="F2" s="317"/>
      <c r="G2" s="317"/>
      <c r="H2" s="317"/>
      <c r="I2" s="317"/>
      <c r="J2" s="317"/>
    </row>
    <row r="3" spans="1:10" ht="15.75" customHeight="1">
      <c r="E3" s="304" t="s">
        <v>411</v>
      </c>
      <c r="F3" s="304"/>
      <c r="G3" s="304"/>
      <c r="H3" s="304"/>
      <c r="I3" s="304"/>
      <c r="J3" s="304"/>
    </row>
    <row r="5" spans="1:10">
      <c r="I5" s="388"/>
      <c r="J5" s="388"/>
    </row>
    <row r="6" spans="1:10" ht="44.25" customHeight="1">
      <c r="A6" s="332" t="s">
        <v>443</v>
      </c>
      <c r="B6" s="332"/>
      <c r="C6" s="332"/>
      <c r="D6" s="332"/>
      <c r="E6" s="332"/>
      <c r="F6" s="332"/>
      <c r="G6" s="332"/>
      <c r="H6" s="332"/>
      <c r="I6" s="332"/>
      <c r="J6" s="332"/>
    </row>
    <row r="7" spans="1:10" ht="22.5" customHeight="1">
      <c r="J7" s="52" t="s">
        <v>191</v>
      </c>
    </row>
    <row r="8" spans="1:10" s="53" customFormat="1" ht="67.5" customHeight="1">
      <c r="A8" s="389" t="s">
        <v>192</v>
      </c>
      <c r="B8" s="390" t="s">
        <v>193</v>
      </c>
      <c r="C8" s="391"/>
      <c r="D8" s="389" t="s">
        <v>194</v>
      </c>
      <c r="E8" s="389"/>
      <c r="F8" s="392" t="s">
        <v>195</v>
      </c>
      <c r="G8" s="389" t="s">
        <v>196</v>
      </c>
      <c r="H8" s="389"/>
      <c r="I8" s="389" t="s">
        <v>197</v>
      </c>
      <c r="J8" s="389"/>
    </row>
    <row r="9" spans="1:10" s="53" customFormat="1" ht="53.25" customHeight="1">
      <c r="A9" s="389"/>
      <c r="B9" s="54" t="s">
        <v>198</v>
      </c>
      <c r="C9" s="54" t="s">
        <v>199</v>
      </c>
      <c r="D9" s="55" t="s">
        <v>200</v>
      </c>
      <c r="E9" s="55" t="s">
        <v>201</v>
      </c>
      <c r="F9" s="393"/>
      <c r="G9" s="56" t="s">
        <v>198</v>
      </c>
      <c r="H9" s="55" t="s">
        <v>202</v>
      </c>
      <c r="I9" s="55" t="s">
        <v>198</v>
      </c>
      <c r="J9" s="55" t="s">
        <v>199</v>
      </c>
    </row>
    <row r="10" spans="1:10">
      <c r="A10" s="57">
        <v>1</v>
      </c>
      <c r="B10" s="57">
        <v>2</v>
      </c>
      <c r="C10" s="57">
        <v>3</v>
      </c>
      <c r="D10" s="57">
        <v>4</v>
      </c>
      <c r="E10" s="57">
        <v>5</v>
      </c>
      <c r="F10" s="57">
        <v>6</v>
      </c>
      <c r="G10" s="57">
        <v>7</v>
      </c>
      <c r="H10" s="57">
        <v>8</v>
      </c>
      <c r="I10" s="57">
        <v>9</v>
      </c>
      <c r="J10" s="57">
        <v>10</v>
      </c>
    </row>
    <row r="11" spans="1:10" ht="20.25" customHeight="1">
      <c r="A11" s="58" t="s">
        <v>203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</row>
    <row r="12" spans="1:10" ht="54.75" customHeight="1">
      <c r="A12" s="59" t="s">
        <v>204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</row>
    <row r="13" spans="1:10" ht="15">
      <c r="A13" s="58"/>
      <c r="B13" s="57"/>
      <c r="C13" s="57"/>
      <c r="D13" s="57"/>
      <c r="E13" s="57"/>
      <c r="F13" s="57"/>
      <c r="G13" s="57"/>
      <c r="H13" s="57"/>
      <c r="I13" s="57"/>
      <c r="J13" s="57"/>
    </row>
    <row r="14" spans="1:10" ht="33" customHeight="1">
      <c r="A14" s="59" t="s">
        <v>210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</row>
    <row r="15" spans="1:10" ht="15">
      <c r="A15" s="58"/>
      <c r="B15" s="57"/>
      <c r="C15" s="57"/>
      <c r="D15" s="57"/>
      <c r="E15" s="57"/>
      <c r="F15" s="57"/>
      <c r="G15" s="57"/>
      <c r="H15" s="57"/>
      <c r="I15" s="57"/>
      <c r="J15" s="57"/>
    </row>
    <row r="16" spans="1:10" ht="31.5" customHeight="1">
      <c r="A16" s="59" t="s">
        <v>211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</row>
    <row r="17" spans="1:10" ht="21" customHeight="1">
      <c r="A17" s="58" t="s">
        <v>205</v>
      </c>
      <c r="B17" s="57"/>
      <c r="C17" s="57"/>
      <c r="D17" s="57"/>
      <c r="E17" s="57"/>
      <c r="F17" s="57"/>
      <c r="G17" s="57"/>
      <c r="H17" s="57"/>
      <c r="I17" s="57"/>
      <c r="J17" s="57"/>
    </row>
    <row r="18" spans="1:10" ht="15.75" customHeight="1">
      <c r="A18" s="60" t="s">
        <v>206</v>
      </c>
      <c r="B18" s="57"/>
      <c r="C18" s="57"/>
      <c r="D18" s="57"/>
      <c r="E18" s="57"/>
      <c r="F18" s="57"/>
      <c r="G18" s="57"/>
      <c r="H18" s="57"/>
      <c r="I18" s="57"/>
      <c r="J18" s="57"/>
    </row>
    <row r="19" spans="1:10" ht="18.75" customHeight="1">
      <c r="A19" s="61" t="s">
        <v>207</v>
      </c>
      <c r="B19" s="57"/>
      <c r="C19" s="57"/>
      <c r="D19" s="57"/>
      <c r="E19" s="57"/>
      <c r="F19" s="57"/>
      <c r="G19" s="57"/>
      <c r="H19" s="57"/>
      <c r="I19" s="57"/>
      <c r="J19" s="57"/>
    </row>
    <row r="20" spans="1:10" ht="18.75" customHeight="1">
      <c r="A20" s="60" t="s">
        <v>208</v>
      </c>
      <c r="B20" s="62"/>
      <c r="C20" s="63"/>
      <c r="D20" s="64"/>
      <c r="E20" s="64"/>
      <c r="F20" s="64"/>
      <c r="G20" s="64"/>
      <c r="H20" s="64"/>
      <c r="I20" s="64"/>
      <c r="J20" s="64"/>
    </row>
    <row r="21" spans="1:10" ht="50.25" customHeight="1">
      <c r="A21" s="61" t="s">
        <v>212</v>
      </c>
      <c r="B21" s="57">
        <v>0</v>
      </c>
      <c r="C21" s="57">
        <v>0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</row>
    <row r="22" spans="1:10" ht="29.25" customHeight="1">
      <c r="A22" s="65" t="s">
        <v>209</v>
      </c>
      <c r="B22" s="66">
        <v>0</v>
      </c>
      <c r="C22" s="66">
        <v>0</v>
      </c>
      <c r="D22" s="66">
        <v>0</v>
      </c>
      <c r="E22" s="66">
        <v>0</v>
      </c>
      <c r="F22" s="66">
        <v>0</v>
      </c>
      <c r="G22" s="66">
        <v>0</v>
      </c>
      <c r="H22" s="66">
        <v>0</v>
      </c>
      <c r="I22" s="66">
        <v>0</v>
      </c>
      <c r="J22" s="66">
        <v>0</v>
      </c>
    </row>
    <row r="23" spans="1:10" ht="24.75" customHeight="1">
      <c r="A23" s="67"/>
      <c r="B23" s="68"/>
      <c r="C23" s="68"/>
      <c r="D23" s="68"/>
      <c r="E23" s="68"/>
      <c r="F23" s="68"/>
      <c r="G23" s="68"/>
      <c r="H23" s="68"/>
      <c r="I23" s="68"/>
      <c r="J23" s="68"/>
    </row>
    <row r="24" spans="1:10" ht="13.5" customHeight="1">
      <c r="B24" s="68"/>
      <c r="C24" s="68"/>
      <c r="D24" s="68"/>
      <c r="E24" s="68"/>
      <c r="F24" s="68"/>
      <c r="G24" s="68"/>
      <c r="H24" s="68"/>
      <c r="I24" s="68"/>
      <c r="J24" s="68"/>
    </row>
    <row r="25" spans="1:10">
      <c r="A25" s="386"/>
      <c r="B25" s="387"/>
      <c r="C25" s="387"/>
      <c r="D25" s="387"/>
      <c r="E25" s="387"/>
      <c r="F25" s="387"/>
      <c r="G25" s="387"/>
      <c r="H25" s="387"/>
      <c r="I25" s="387"/>
      <c r="J25" s="387"/>
    </row>
    <row r="26" spans="1:10">
      <c r="A26" s="69"/>
    </row>
    <row r="27" spans="1:10">
      <c r="A27" s="70"/>
    </row>
    <row r="28" spans="1:10">
      <c r="A28" s="70"/>
    </row>
    <row r="29" spans="1:10">
      <c r="A29" s="71"/>
    </row>
    <row r="30" spans="1:10">
      <c r="A30" s="69"/>
    </row>
    <row r="31" spans="1:10">
      <c r="A31" s="72"/>
    </row>
    <row r="32" spans="1:10">
      <c r="A32" s="71"/>
    </row>
    <row r="33" spans="1:4">
      <c r="A33" s="70"/>
    </row>
    <row r="34" spans="1:4">
      <c r="A34" s="71"/>
    </row>
    <row r="35" spans="1:4">
      <c r="A35" s="73"/>
    </row>
    <row r="36" spans="1:4">
      <c r="A36" s="72"/>
    </row>
    <row r="37" spans="1:4">
      <c r="A37" s="71"/>
    </row>
    <row r="38" spans="1:4">
      <c r="A38" s="70"/>
    </row>
    <row r="39" spans="1:4">
      <c r="A39" s="71"/>
    </row>
    <row r="40" spans="1:4">
      <c r="A40" s="72"/>
    </row>
    <row r="41" spans="1:4">
      <c r="A41" s="74"/>
    </row>
    <row r="42" spans="1:4">
      <c r="A42" s="75"/>
    </row>
    <row r="43" spans="1:4">
      <c r="A43" s="75"/>
    </row>
    <row r="44" spans="1:4">
      <c r="A44" s="75"/>
      <c r="B44" s="67"/>
      <c r="C44" s="67"/>
      <c r="D44" s="67"/>
    </row>
    <row r="45" spans="1:4">
      <c r="A45" s="74"/>
      <c r="B45" s="67"/>
      <c r="C45" s="67"/>
      <c r="D45" s="67"/>
    </row>
    <row r="46" spans="1:4">
      <c r="A46" s="67"/>
      <c r="B46" s="67"/>
      <c r="C46" s="67"/>
      <c r="D46" s="67"/>
    </row>
    <row r="47" spans="1:4">
      <c r="A47" s="67"/>
      <c r="B47" s="67"/>
      <c r="C47" s="67"/>
      <c r="D47" s="67"/>
    </row>
    <row r="48" spans="1:4">
      <c r="A48" s="67"/>
      <c r="B48" s="67"/>
      <c r="C48" s="67"/>
      <c r="D48" s="67"/>
    </row>
    <row r="49" spans="1:4">
      <c r="A49" s="67"/>
      <c r="B49" s="67"/>
      <c r="C49" s="67"/>
      <c r="D49" s="67"/>
    </row>
    <row r="50" spans="1:4">
      <c r="A50" s="67"/>
      <c r="B50" s="67"/>
      <c r="C50" s="67"/>
      <c r="D50" s="67"/>
    </row>
  </sheetData>
  <mergeCells count="12">
    <mergeCell ref="E1:J1"/>
    <mergeCell ref="E2:J2"/>
    <mergeCell ref="E3:J3"/>
    <mergeCell ref="A25:J25"/>
    <mergeCell ref="I5:J5"/>
    <mergeCell ref="A6:J6"/>
    <mergeCell ref="A8:A9"/>
    <mergeCell ref="B8:C8"/>
    <mergeCell ref="D8:E8"/>
    <mergeCell ref="F8:F9"/>
    <mergeCell ref="G8:H8"/>
    <mergeCell ref="I8:J8"/>
  </mergeCells>
  <pageMargins left="0.6692913385826772" right="0.35433070866141736" top="0.47244094488188981" bottom="0.59055118110236227" header="0.23622047244094491" footer="0.1574803149606299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workbookViewId="0">
      <selection activeCell="D1" sqref="D1:E1"/>
    </sheetView>
  </sheetViews>
  <sheetFormatPr defaultColWidth="9.140625" defaultRowHeight="12.75"/>
  <cols>
    <col min="1" max="1" width="28" style="259" customWidth="1"/>
    <col min="2" max="2" width="52.42578125" style="173" customWidth="1"/>
    <col min="3" max="3" width="14.140625" style="173" customWidth="1"/>
    <col min="4" max="4" width="11.42578125" style="173" customWidth="1"/>
    <col min="5" max="5" width="10.85546875" style="173" customWidth="1"/>
    <col min="6" max="16384" width="9.140625" style="173"/>
  </cols>
  <sheetData>
    <row r="1" spans="1:6" ht="15.75">
      <c r="B1" s="160"/>
      <c r="C1" s="160"/>
      <c r="D1" s="304" t="s">
        <v>426</v>
      </c>
      <c r="E1" s="304"/>
    </row>
    <row r="2" spans="1:6" ht="15.75">
      <c r="B2" s="304" t="s">
        <v>410</v>
      </c>
      <c r="C2" s="304"/>
      <c r="D2" s="304"/>
      <c r="E2" s="304"/>
    </row>
    <row r="3" spans="1:6" ht="15.75">
      <c r="B3" s="304" t="s">
        <v>411</v>
      </c>
      <c r="C3" s="304"/>
      <c r="D3" s="304"/>
      <c r="E3" s="304"/>
    </row>
    <row r="6" spans="1:6" ht="69.75" customHeight="1">
      <c r="A6" s="313" t="s">
        <v>406</v>
      </c>
      <c r="B6" s="314"/>
      <c r="C6" s="314"/>
      <c r="D6" s="314"/>
      <c r="E6" s="314"/>
      <c r="F6" s="314"/>
    </row>
    <row r="10" spans="1:6" ht="45">
      <c r="A10" s="158" t="s">
        <v>365</v>
      </c>
      <c r="B10" s="159" t="s">
        <v>366</v>
      </c>
      <c r="C10" s="158" t="s">
        <v>217</v>
      </c>
      <c r="D10" s="231" t="s">
        <v>541</v>
      </c>
      <c r="E10" s="231" t="s">
        <v>214</v>
      </c>
    </row>
    <row r="11" spans="1:6" ht="15.75">
      <c r="A11" s="89">
        <v>1</v>
      </c>
      <c r="B11" s="89">
        <v>2</v>
      </c>
      <c r="C11" s="89">
        <v>3</v>
      </c>
      <c r="D11" s="97">
        <v>4</v>
      </c>
      <c r="E11" s="97">
        <v>5</v>
      </c>
    </row>
    <row r="12" spans="1:6" ht="15.75">
      <c r="A12" s="280" t="s">
        <v>407</v>
      </c>
      <c r="B12" s="95" t="s">
        <v>408</v>
      </c>
      <c r="C12" s="207">
        <f>SUM(C13+C52)</f>
        <v>28828.57432</v>
      </c>
      <c r="D12" s="207">
        <f>SUM(D13+D52)</f>
        <v>27245.701950000002</v>
      </c>
      <c r="E12" s="207">
        <f t="shared" ref="E12:E66" si="0">SUM((D12/C12)*100)</f>
        <v>94.50936299370909</v>
      </c>
    </row>
    <row r="13" spans="1:6" ht="15.75">
      <c r="A13" s="281" t="s">
        <v>91</v>
      </c>
      <c r="B13" s="174" t="s">
        <v>92</v>
      </c>
      <c r="C13" s="260">
        <f>C14+C28+C39+C42+C45+C19+C25</f>
        <v>12934.7</v>
      </c>
      <c r="D13" s="260">
        <f>D14+D28+D39+D42+D45+D19+D25</f>
        <v>13056.794080000001</v>
      </c>
      <c r="E13" s="207">
        <f t="shared" si="0"/>
        <v>100.94392664692649</v>
      </c>
    </row>
    <row r="14" spans="1:6" ht="15.75">
      <c r="A14" s="89" t="s">
        <v>222</v>
      </c>
      <c r="B14" s="1" t="s">
        <v>223</v>
      </c>
      <c r="C14" s="88">
        <f>C15</f>
        <v>3426.2999999999997</v>
      </c>
      <c r="D14" s="88">
        <f>D15</f>
        <v>3560.5841599999999</v>
      </c>
      <c r="E14" s="168">
        <f t="shared" si="0"/>
        <v>103.91921781513587</v>
      </c>
    </row>
    <row r="15" spans="1:6" ht="15.75">
      <c r="A15" s="89" t="s">
        <v>93</v>
      </c>
      <c r="B15" s="1" t="s">
        <v>94</v>
      </c>
      <c r="C15" s="88">
        <f>C16+C17+C18</f>
        <v>3426.2999999999997</v>
      </c>
      <c r="D15" s="88">
        <f>D16+D17+D18</f>
        <v>3560.5841599999999</v>
      </c>
      <c r="E15" s="168">
        <f t="shared" si="0"/>
        <v>103.91921781513587</v>
      </c>
    </row>
    <row r="16" spans="1:6" ht="102" customHeight="1">
      <c r="A16" s="89" t="s">
        <v>95</v>
      </c>
      <c r="B16" s="175" t="s">
        <v>96</v>
      </c>
      <c r="C16" s="88">
        <v>3418</v>
      </c>
      <c r="D16" s="168">
        <v>3551.8314700000001</v>
      </c>
      <c r="E16" s="168">
        <f t="shared" si="0"/>
        <v>103.91549063779988</v>
      </c>
    </row>
    <row r="17" spans="1:5" ht="141.75">
      <c r="A17" s="89" t="s">
        <v>97</v>
      </c>
      <c r="B17" s="175" t="s">
        <v>134</v>
      </c>
      <c r="C17" s="2">
        <v>2.6</v>
      </c>
      <c r="D17" s="168">
        <v>0.2</v>
      </c>
      <c r="E17" s="168">
        <f t="shared" si="0"/>
        <v>7.6923076923076925</v>
      </c>
    </row>
    <row r="18" spans="1:5" ht="63">
      <c r="A18" s="89" t="s">
        <v>98</v>
      </c>
      <c r="B18" s="175" t="s">
        <v>99</v>
      </c>
      <c r="C18" s="2">
        <v>5.7</v>
      </c>
      <c r="D18" s="168">
        <v>8.5526900000000001</v>
      </c>
      <c r="E18" s="168">
        <f t="shared" si="0"/>
        <v>150.04719298245615</v>
      </c>
    </row>
    <row r="19" spans="1:5" ht="47.25">
      <c r="A19" s="282" t="s">
        <v>100</v>
      </c>
      <c r="B19" s="78" t="s">
        <v>224</v>
      </c>
      <c r="C19" s="90">
        <f>C20</f>
        <v>2559.6</v>
      </c>
      <c r="D19" s="90">
        <f>D20</f>
        <v>2552.4840599999998</v>
      </c>
      <c r="E19" s="168">
        <f t="shared" si="0"/>
        <v>99.721990154711676</v>
      </c>
    </row>
    <row r="20" spans="1:5" ht="47.25">
      <c r="A20" s="282" t="s">
        <v>101</v>
      </c>
      <c r="B20" s="78" t="s">
        <v>102</v>
      </c>
      <c r="C20" s="90">
        <f>C21+C22+C23+C24</f>
        <v>2559.6</v>
      </c>
      <c r="D20" s="90">
        <f>D21+D22+D23+D24</f>
        <v>2552.4840599999998</v>
      </c>
      <c r="E20" s="168">
        <f t="shared" si="0"/>
        <v>99.721990154711676</v>
      </c>
    </row>
    <row r="21" spans="1:5" ht="157.5">
      <c r="A21" s="282" t="s">
        <v>367</v>
      </c>
      <c r="B21" s="3" t="s">
        <v>368</v>
      </c>
      <c r="C21" s="90">
        <v>1165.8</v>
      </c>
      <c r="D21" s="168">
        <v>1161.8477499999999</v>
      </c>
      <c r="E21" s="168">
        <f t="shared" si="0"/>
        <v>99.660983873734764</v>
      </c>
    </row>
    <row r="22" spans="1:5" ht="173.25">
      <c r="A22" s="282" t="s">
        <v>369</v>
      </c>
      <c r="B22" s="3" t="s">
        <v>370</v>
      </c>
      <c r="C22" s="90">
        <v>8.4</v>
      </c>
      <c r="D22" s="168">
        <v>8.5398899999999998</v>
      </c>
      <c r="E22" s="168">
        <f t="shared" si="0"/>
        <v>101.66535714285713</v>
      </c>
    </row>
    <row r="23" spans="1:5" ht="157.5">
      <c r="A23" s="282" t="s">
        <v>371</v>
      </c>
      <c r="B23" s="3" t="s">
        <v>372</v>
      </c>
      <c r="C23" s="90">
        <v>1551.8</v>
      </c>
      <c r="D23" s="168">
        <v>1552.23254</v>
      </c>
      <c r="E23" s="168">
        <f t="shared" si="0"/>
        <v>100.02787343729862</v>
      </c>
    </row>
    <row r="24" spans="1:5" ht="141.75">
      <c r="A24" s="282" t="s">
        <v>373</v>
      </c>
      <c r="B24" s="3" t="s">
        <v>374</v>
      </c>
      <c r="C24" s="90">
        <v>-166.4</v>
      </c>
      <c r="D24" s="168">
        <v>-170.13612000000001</v>
      </c>
      <c r="E24" s="168">
        <f t="shared" si="0"/>
        <v>102.24526442307693</v>
      </c>
    </row>
    <row r="25" spans="1:5" ht="15.75">
      <c r="A25" s="271" t="s">
        <v>225</v>
      </c>
      <c r="B25" s="175" t="s">
        <v>226</v>
      </c>
      <c r="C25" s="90">
        <f>C26</f>
        <v>223.6</v>
      </c>
      <c r="D25" s="90">
        <f>D26</f>
        <v>223.84311</v>
      </c>
      <c r="E25" s="168">
        <f t="shared" si="0"/>
        <v>100.10872540250449</v>
      </c>
    </row>
    <row r="26" spans="1:5" ht="15.75">
      <c r="A26" s="271" t="s">
        <v>227</v>
      </c>
      <c r="B26" s="161" t="s">
        <v>119</v>
      </c>
      <c r="C26" s="90">
        <f>C27</f>
        <v>223.6</v>
      </c>
      <c r="D26" s="90">
        <f>D27</f>
        <v>223.84311</v>
      </c>
      <c r="E26" s="168">
        <f t="shared" si="0"/>
        <v>100.10872540250449</v>
      </c>
    </row>
    <row r="27" spans="1:5" ht="15.75">
      <c r="A27" s="283" t="s">
        <v>120</v>
      </c>
      <c r="B27" s="161" t="s">
        <v>119</v>
      </c>
      <c r="C27" s="90">
        <v>223.6</v>
      </c>
      <c r="D27" s="168">
        <v>223.84311</v>
      </c>
      <c r="E27" s="168">
        <f t="shared" si="0"/>
        <v>100.10872540250449</v>
      </c>
    </row>
    <row r="28" spans="1:5" ht="15.75">
      <c r="A28" s="89" t="s">
        <v>103</v>
      </c>
      <c r="B28" s="4" t="s">
        <v>228</v>
      </c>
      <c r="C28" s="88">
        <f>C29+C31+C34</f>
        <v>5726.1</v>
      </c>
      <c r="D28" s="88">
        <f>D29+D31+D34</f>
        <v>5648.3672999999999</v>
      </c>
      <c r="E28" s="168">
        <f t="shared" si="0"/>
        <v>98.642484413475131</v>
      </c>
    </row>
    <row r="29" spans="1:5" ht="15.75">
      <c r="A29" s="89" t="s">
        <v>229</v>
      </c>
      <c r="B29" s="4" t="s">
        <v>230</v>
      </c>
      <c r="C29" s="88">
        <f>C30</f>
        <v>589.70000000000005</v>
      </c>
      <c r="D29" s="88">
        <f>D30</f>
        <v>566.94042999999999</v>
      </c>
      <c r="E29" s="168">
        <f t="shared" si="0"/>
        <v>96.140483296591484</v>
      </c>
    </row>
    <row r="30" spans="1:5" ht="63">
      <c r="A30" s="89" t="s">
        <v>104</v>
      </c>
      <c r="B30" s="1" t="s">
        <v>135</v>
      </c>
      <c r="C30" s="2">
        <v>589.70000000000005</v>
      </c>
      <c r="D30" s="168">
        <v>566.94042999999999</v>
      </c>
      <c r="E30" s="168">
        <f t="shared" si="0"/>
        <v>96.140483296591484</v>
      </c>
    </row>
    <row r="31" spans="1:5" ht="15.75">
      <c r="A31" s="89" t="s">
        <v>105</v>
      </c>
      <c r="B31" s="4" t="s">
        <v>106</v>
      </c>
      <c r="C31" s="88">
        <f>C32+C33</f>
        <v>2090.6</v>
      </c>
      <c r="D31" s="88">
        <f>D32+D33</f>
        <v>2127.8449799999999</v>
      </c>
      <c r="E31" s="168">
        <f t="shared" si="0"/>
        <v>101.78154501100163</v>
      </c>
    </row>
    <row r="32" spans="1:5" ht="15.75">
      <c r="A32" s="89" t="s">
        <v>107</v>
      </c>
      <c r="B32" s="4" t="s">
        <v>108</v>
      </c>
      <c r="C32" s="88">
        <v>162.9</v>
      </c>
      <c r="D32" s="168">
        <v>157.38381000000001</v>
      </c>
      <c r="E32" s="168">
        <f t="shared" si="0"/>
        <v>96.613756906077356</v>
      </c>
    </row>
    <row r="33" spans="1:5" ht="15.75">
      <c r="A33" s="89" t="s">
        <v>109</v>
      </c>
      <c r="B33" s="4" t="s">
        <v>110</v>
      </c>
      <c r="C33" s="88">
        <v>1927.7</v>
      </c>
      <c r="D33" s="88">
        <v>1970.46117</v>
      </c>
      <c r="E33" s="168">
        <f t="shared" si="0"/>
        <v>102.21824817139596</v>
      </c>
    </row>
    <row r="34" spans="1:5" ht="15.75">
      <c r="A34" s="89" t="s">
        <v>111</v>
      </c>
      <c r="B34" s="1" t="s">
        <v>112</v>
      </c>
      <c r="C34" s="2">
        <f>C35+C37</f>
        <v>3045.8</v>
      </c>
      <c r="D34" s="2">
        <f>D35+D37</f>
        <v>2953.5818900000004</v>
      </c>
      <c r="E34" s="168">
        <f t="shared" si="0"/>
        <v>96.97228609889028</v>
      </c>
    </row>
    <row r="35" spans="1:5" ht="15.75">
      <c r="A35" s="89" t="s">
        <v>231</v>
      </c>
      <c r="B35" s="1" t="s">
        <v>232</v>
      </c>
      <c r="C35" s="2">
        <f>C36</f>
        <v>1524.4</v>
      </c>
      <c r="D35" s="2">
        <f>D36</f>
        <v>1474.6510800000001</v>
      </c>
      <c r="E35" s="168">
        <f t="shared" si="0"/>
        <v>96.736491734452898</v>
      </c>
    </row>
    <row r="36" spans="1:5" ht="47.25">
      <c r="A36" s="89" t="s">
        <v>136</v>
      </c>
      <c r="B36" s="1" t="s">
        <v>137</v>
      </c>
      <c r="C36" s="2">
        <v>1524.4</v>
      </c>
      <c r="D36" s="168">
        <v>1474.6510800000001</v>
      </c>
      <c r="E36" s="168">
        <f t="shared" si="0"/>
        <v>96.736491734452898</v>
      </c>
    </row>
    <row r="37" spans="1:5" ht="15.75">
      <c r="A37" s="272" t="s">
        <v>233</v>
      </c>
      <c r="B37" s="1" t="s">
        <v>234</v>
      </c>
      <c r="C37" s="2">
        <f>C38</f>
        <v>1521.4</v>
      </c>
      <c r="D37" s="2">
        <f>D38</f>
        <v>1478.9308100000001</v>
      </c>
      <c r="E37" s="168">
        <f t="shared" si="0"/>
        <v>97.208545418693305</v>
      </c>
    </row>
    <row r="38" spans="1:5" ht="47.25">
      <c r="A38" s="89" t="s">
        <v>138</v>
      </c>
      <c r="B38" s="1" t="s">
        <v>139</v>
      </c>
      <c r="C38" s="2">
        <v>1521.4</v>
      </c>
      <c r="D38" s="168">
        <v>1478.9308100000001</v>
      </c>
      <c r="E38" s="168">
        <f t="shared" si="0"/>
        <v>97.208545418693305</v>
      </c>
    </row>
    <row r="39" spans="1:5" ht="15.75">
      <c r="A39" s="89" t="s">
        <v>235</v>
      </c>
      <c r="B39" s="1" t="s">
        <v>236</v>
      </c>
      <c r="C39" s="2">
        <f>C40</f>
        <v>55</v>
      </c>
      <c r="D39" s="2">
        <f>D40</f>
        <v>54.984999999999999</v>
      </c>
      <c r="E39" s="168">
        <f t="shared" si="0"/>
        <v>99.972727272727269</v>
      </c>
    </row>
    <row r="40" spans="1:5" ht="63">
      <c r="A40" s="89" t="s">
        <v>237</v>
      </c>
      <c r="B40" s="1" t="s">
        <v>238</v>
      </c>
      <c r="C40" s="2">
        <f>C41</f>
        <v>55</v>
      </c>
      <c r="D40" s="2">
        <f>D41</f>
        <v>54.984999999999999</v>
      </c>
      <c r="E40" s="168">
        <f t="shared" si="0"/>
        <v>99.972727272727269</v>
      </c>
    </row>
    <row r="41" spans="1:5" ht="94.5">
      <c r="A41" s="89" t="s">
        <v>239</v>
      </c>
      <c r="B41" s="79" t="s">
        <v>240</v>
      </c>
      <c r="C41" s="2">
        <v>55</v>
      </c>
      <c r="D41" s="168">
        <v>54.984999999999999</v>
      </c>
      <c r="E41" s="168">
        <f t="shared" si="0"/>
        <v>99.972727272727269</v>
      </c>
    </row>
    <row r="42" spans="1:5" ht="47.25">
      <c r="A42" s="89" t="s">
        <v>241</v>
      </c>
      <c r="B42" s="1" t="s">
        <v>242</v>
      </c>
      <c r="C42" s="88">
        <f>C43</f>
        <v>23.4</v>
      </c>
      <c r="D42" s="88">
        <f>D43</f>
        <v>23.39696</v>
      </c>
      <c r="E42" s="168">
        <f t="shared" si="0"/>
        <v>99.987008547008543</v>
      </c>
    </row>
    <row r="43" spans="1:5" ht="110.25">
      <c r="A43" s="89" t="s">
        <v>243</v>
      </c>
      <c r="B43" s="1" t="s">
        <v>244</v>
      </c>
      <c r="C43" s="88">
        <f>C44</f>
        <v>23.4</v>
      </c>
      <c r="D43" s="88">
        <f>D44</f>
        <v>23.39696</v>
      </c>
      <c r="E43" s="168">
        <f t="shared" si="0"/>
        <v>99.987008547008543</v>
      </c>
    </row>
    <row r="44" spans="1:5" ht="94.5">
      <c r="A44" s="89" t="s">
        <v>113</v>
      </c>
      <c r="B44" s="80" t="s">
        <v>140</v>
      </c>
      <c r="C44" s="88">
        <v>23.4</v>
      </c>
      <c r="D44" s="168">
        <v>23.39696</v>
      </c>
      <c r="E44" s="168">
        <f t="shared" si="0"/>
        <v>99.987008547008543</v>
      </c>
    </row>
    <row r="45" spans="1:5" ht="47.25">
      <c r="A45" s="89" t="s">
        <v>245</v>
      </c>
      <c r="B45" s="1" t="s">
        <v>246</v>
      </c>
      <c r="C45" s="88">
        <f>C46+C49</f>
        <v>920.7</v>
      </c>
      <c r="D45" s="88">
        <f>D46+D49</f>
        <v>993.13348999999994</v>
      </c>
      <c r="E45" s="168">
        <f t="shared" si="0"/>
        <v>107.8672195068969</v>
      </c>
    </row>
    <row r="46" spans="1:5" ht="15.75">
      <c r="A46" s="89" t="s">
        <v>375</v>
      </c>
      <c r="B46" s="1" t="s">
        <v>376</v>
      </c>
      <c r="C46" s="88">
        <f>C47</f>
        <v>915</v>
      </c>
      <c r="D46" s="88">
        <f>D47</f>
        <v>966.74955999999997</v>
      </c>
      <c r="E46" s="168">
        <f t="shared" si="0"/>
        <v>105.65568961748633</v>
      </c>
    </row>
    <row r="47" spans="1:5" ht="15.75">
      <c r="A47" s="89" t="s">
        <v>377</v>
      </c>
      <c r="B47" s="1" t="s">
        <v>378</v>
      </c>
      <c r="C47" s="88">
        <f>C48</f>
        <v>915</v>
      </c>
      <c r="D47" s="88">
        <f>D48</f>
        <v>966.74955999999997</v>
      </c>
      <c r="E47" s="168">
        <f t="shared" si="0"/>
        <v>105.65568961748633</v>
      </c>
    </row>
    <row r="48" spans="1:5" ht="47.25">
      <c r="A48" s="89" t="s">
        <v>379</v>
      </c>
      <c r="B48" s="80" t="s">
        <v>380</v>
      </c>
      <c r="C48" s="88">
        <v>915</v>
      </c>
      <c r="D48" s="168">
        <v>966.74955999999997</v>
      </c>
      <c r="E48" s="168">
        <f t="shared" si="0"/>
        <v>105.65568961748633</v>
      </c>
    </row>
    <row r="49" spans="1:5" ht="15.75">
      <c r="A49" s="89" t="s">
        <v>247</v>
      </c>
      <c r="B49" s="81" t="s">
        <v>532</v>
      </c>
      <c r="C49" s="77">
        <f>C50</f>
        <v>5.7</v>
      </c>
      <c r="D49" s="77">
        <f>D50</f>
        <v>26.383929999999999</v>
      </c>
      <c r="E49" s="168">
        <f t="shared" si="0"/>
        <v>462.87596491228066</v>
      </c>
    </row>
    <row r="50" spans="1:5" ht="15.75">
      <c r="A50" s="89" t="s">
        <v>248</v>
      </c>
      <c r="B50" s="81" t="s">
        <v>533</v>
      </c>
      <c r="C50" s="77">
        <f>C51</f>
        <v>5.7</v>
      </c>
      <c r="D50" s="77">
        <f>D51</f>
        <v>26.383929999999999</v>
      </c>
      <c r="E50" s="168">
        <f t="shared" si="0"/>
        <v>462.87596491228066</v>
      </c>
    </row>
    <row r="51" spans="1:5" ht="31.5">
      <c r="A51" s="89" t="s">
        <v>249</v>
      </c>
      <c r="B51" s="81" t="s">
        <v>381</v>
      </c>
      <c r="C51" s="77">
        <v>5.7</v>
      </c>
      <c r="D51" s="168">
        <v>26.383929999999999</v>
      </c>
      <c r="E51" s="168">
        <f t="shared" si="0"/>
        <v>462.87596491228066</v>
      </c>
    </row>
    <row r="52" spans="1:5" ht="15.75">
      <c r="A52" s="281" t="s">
        <v>114</v>
      </c>
      <c r="B52" s="174" t="s">
        <v>115</v>
      </c>
      <c r="C52" s="260">
        <f>SUM(C53+C77)</f>
        <v>15893.874320000001</v>
      </c>
      <c r="D52" s="260">
        <f>SUM(D53+D77)</f>
        <v>14188.907870000001</v>
      </c>
      <c r="E52" s="207">
        <f t="shared" si="0"/>
        <v>89.272807776927237</v>
      </c>
    </row>
    <row r="53" spans="1:5" ht="31.5">
      <c r="A53" s="89" t="s">
        <v>250</v>
      </c>
      <c r="B53" s="1" t="s">
        <v>251</v>
      </c>
      <c r="C53" s="2">
        <f>SUM(C54+C57+C62+C71)</f>
        <v>15893.874320000001</v>
      </c>
      <c r="D53" s="2">
        <f>SUM(D54+D57+D62+D71)</f>
        <v>15882.960870000001</v>
      </c>
      <c r="E53" s="168">
        <f t="shared" si="0"/>
        <v>99.931335495799985</v>
      </c>
    </row>
    <row r="54" spans="1:5" ht="31.5">
      <c r="A54" s="89" t="s">
        <v>382</v>
      </c>
      <c r="B54" s="1" t="s">
        <v>252</v>
      </c>
      <c r="C54" s="2">
        <f>C55</f>
        <v>12310</v>
      </c>
      <c r="D54" s="2">
        <f>D55</f>
        <v>12310</v>
      </c>
      <c r="E54" s="168">
        <f t="shared" si="0"/>
        <v>100</v>
      </c>
    </row>
    <row r="55" spans="1:5" ht="31.5">
      <c r="A55" s="89" t="s">
        <v>383</v>
      </c>
      <c r="B55" s="1" t="s">
        <v>253</v>
      </c>
      <c r="C55" s="2">
        <f>C56</f>
        <v>12310</v>
      </c>
      <c r="D55" s="2">
        <f>D56</f>
        <v>12310</v>
      </c>
      <c r="E55" s="168">
        <f t="shared" si="0"/>
        <v>100</v>
      </c>
    </row>
    <row r="56" spans="1:5" ht="31.5">
      <c r="A56" s="89" t="s">
        <v>384</v>
      </c>
      <c r="B56" s="80" t="s">
        <v>141</v>
      </c>
      <c r="C56" s="2">
        <v>12310</v>
      </c>
      <c r="D56" s="2">
        <v>12310</v>
      </c>
      <c r="E56" s="168">
        <f t="shared" si="0"/>
        <v>100</v>
      </c>
    </row>
    <row r="57" spans="1:5" ht="47.25">
      <c r="A57" s="284" t="s">
        <v>385</v>
      </c>
      <c r="B57" s="82" t="s">
        <v>254</v>
      </c>
      <c r="C57" s="88">
        <f>C58+C61</f>
        <v>2523.4124000000002</v>
      </c>
      <c r="D57" s="88">
        <f>D58+D61</f>
        <v>2512.4989500000001</v>
      </c>
      <c r="E57" s="168">
        <f t="shared" si="0"/>
        <v>99.567512230660355</v>
      </c>
    </row>
    <row r="58" spans="1:5" ht="47.25">
      <c r="A58" s="285" t="s">
        <v>386</v>
      </c>
      <c r="B58" s="162" t="s">
        <v>387</v>
      </c>
      <c r="C58" s="88">
        <f>C59</f>
        <v>1523.4123999999999</v>
      </c>
      <c r="D58" s="88">
        <f>D59</f>
        <v>1523.4123999999999</v>
      </c>
      <c r="E58" s="168">
        <f t="shared" si="0"/>
        <v>100</v>
      </c>
    </row>
    <row r="59" spans="1:5" ht="63">
      <c r="A59" s="285" t="s">
        <v>388</v>
      </c>
      <c r="B59" s="162" t="s">
        <v>351</v>
      </c>
      <c r="C59" s="88">
        <v>1523.4123999999999</v>
      </c>
      <c r="D59" s="88">
        <v>1523.4123999999999</v>
      </c>
      <c r="E59" s="168">
        <f t="shared" si="0"/>
        <v>100</v>
      </c>
    </row>
    <row r="60" spans="1:5" ht="63">
      <c r="A60" s="285" t="s">
        <v>389</v>
      </c>
      <c r="B60" s="91" t="s">
        <v>390</v>
      </c>
      <c r="C60" s="88">
        <f>C61</f>
        <v>1000</v>
      </c>
      <c r="D60" s="88">
        <f>D61</f>
        <v>989.08654999999999</v>
      </c>
      <c r="E60" s="168">
        <f t="shared" si="0"/>
        <v>98.908654999999996</v>
      </c>
    </row>
    <row r="61" spans="1:5" ht="78.75">
      <c r="A61" s="285" t="s">
        <v>391</v>
      </c>
      <c r="B61" s="91" t="s">
        <v>392</v>
      </c>
      <c r="C61" s="88">
        <v>1000</v>
      </c>
      <c r="D61" s="168">
        <v>989.08654999999999</v>
      </c>
      <c r="E61" s="168">
        <f t="shared" si="0"/>
        <v>98.908654999999996</v>
      </c>
    </row>
    <row r="62" spans="1:5" ht="31.5">
      <c r="A62" s="89" t="s">
        <v>393</v>
      </c>
      <c r="B62" s="1" t="s">
        <v>394</v>
      </c>
      <c r="C62" s="2">
        <f>C63+C69</f>
        <v>459.90000000000003</v>
      </c>
      <c r="D62" s="2">
        <f>D63+D69</f>
        <v>459.90000000000003</v>
      </c>
      <c r="E62" s="168">
        <f t="shared" si="0"/>
        <v>100</v>
      </c>
    </row>
    <row r="63" spans="1:5" ht="47.25">
      <c r="A63" s="89" t="s">
        <v>395</v>
      </c>
      <c r="B63" s="80" t="s">
        <v>396</v>
      </c>
      <c r="C63" s="2">
        <f>C64</f>
        <v>239.10000000000002</v>
      </c>
      <c r="D63" s="2">
        <f>D64</f>
        <v>239.10000000000002</v>
      </c>
      <c r="E63" s="168">
        <f t="shared" si="0"/>
        <v>100</v>
      </c>
    </row>
    <row r="64" spans="1:5" ht="47.25">
      <c r="A64" s="89" t="s">
        <v>397</v>
      </c>
      <c r="B64" s="80" t="s">
        <v>143</v>
      </c>
      <c r="C64" s="2">
        <f>C65+C66+C67+C68</f>
        <v>239.10000000000002</v>
      </c>
      <c r="D64" s="2">
        <f>D65+D66+D67+D68</f>
        <v>239.10000000000002</v>
      </c>
      <c r="E64" s="168">
        <f t="shared" si="0"/>
        <v>100</v>
      </c>
    </row>
    <row r="65" spans="1:5" ht="94.5">
      <c r="A65" s="89"/>
      <c r="B65" s="1" t="s">
        <v>144</v>
      </c>
      <c r="C65" s="88">
        <v>134</v>
      </c>
      <c r="D65" s="88">
        <v>134</v>
      </c>
      <c r="E65" s="168">
        <f t="shared" si="0"/>
        <v>100</v>
      </c>
    </row>
    <row r="66" spans="1:5" ht="47.25">
      <c r="A66" s="286"/>
      <c r="B66" s="177" t="s">
        <v>116</v>
      </c>
      <c r="C66" s="88">
        <v>2.2999999999999998</v>
      </c>
      <c r="D66" s="88">
        <v>2.2999999999999998</v>
      </c>
      <c r="E66" s="168">
        <f t="shared" si="0"/>
        <v>100</v>
      </c>
    </row>
    <row r="67" spans="1:5" ht="78.75">
      <c r="A67" s="286"/>
      <c r="B67" s="178" t="s">
        <v>148</v>
      </c>
      <c r="C67" s="92">
        <v>96.8</v>
      </c>
      <c r="D67" s="92">
        <v>96.8</v>
      </c>
      <c r="E67" s="168">
        <f t="shared" ref="E67:E76" si="1">SUM((D67/C67)*100)</f>
        <v>100</v>
      </c>
    </row>
    <row r="68" spans="1:5" ht="94.5">
      <c r="A68" s="286"/>
      <c r="B68" s="178" t="s">
        <v>149</v>
      </c>
      <c r="C68" s="92">
        <v>6</v>
      </c>
      <c r="D68" s="92">
        <v>6</v>
      </c>
      <c r="E68" s="168">
        <f t="shared" si="1"/>
        <v>100</v>
      </c>
    </row>
    <row r="69" spans="1:5" ht="47.25">
      <c r="A69" s="284" t="s">
        <v>398</v>
      </c>
      <c r="B69" s="80" t="s">
        <v>255</v>
      </c>
      <c r="C69" s="77">
        <f>C70</f>
        <v>220.8</v>
      </c>
      <c r="D69" s="77">
        <f>D70</f>
        <v>220.8</v>
      </c>
      <c r="E69" s="168">
        <f t="shared" si="1"/>
        <v>100</v>
      </c>
    </row>
    <row r="70" spans="1:5" ht="63">
      <c r="A70" s="284" t="s">
        <v>399</v>
      </c>
      <c r="B70" s="82" t="s">
        <v>142</v>
      </c>
      <c r="C70" s="77">
        <v>220.8</v>
      </c>
      <c r="D70" s="168">
        <v>220.8</v>
      </c>
      <c r="E70" s="168">
        <f t="shared" si="1"/>
        <v>100</v>
      </c>
    </row>
    <row r="71" spans="1:5" ht="15.75">
      <c r="A71" s="287" t="s">
        <v>400</v>
      </c>
      <c r="B71" s="179" t="s">
        <v>9</v>
      </c>
      <c r="C71" s="90">
        <f>C72+C75</f>
        <v>600.56191999999999</v>
      </c>
      <c r="D71" s="90">
        <f>D72+D75</f>
        <v>600.56191999999999</v>
      </c>
      <c r="E71" s="168">
        <f t="shared" si="1"/>
        <v>100</v>
      </c>
    </row>
    <row r="72" spans="1:5" ht="78.75">
      <c r="A72" s="288" t="s">
        <v>401</v>
      </c>
      <c r="B72" s="180" t="s">
        <v>256</v>
      </c>
      <c r="C72" s="90">
        <f>C73</f>
        <v>509.8</v>
      </c>
      <c r="D72" s="90">
        <f>D73</f>
        <v>509.8</v>
      </c>
      <c r="E72" s="168">
        <f t="shared" si="1"/>
        <v>100</v>
      </c>
    </row>
    <row r="73" spans="1:5" ht="94.5">
      <c r="A73" s="289" t="s">
        <v>402</v>
      </c>
      <c r="B73" s="80" t="s">
        <v>145</v>
      </c>
      <c r="C73" s="90">
        <f>C74</f>
        <v>509.8</v>
      </c>
      <c r="D73" s="90">
        <f>D74</f>
        <v>509.8</v>
      </c>
      <c r="E73" s="168">
        <f t="shared" si="1"/>
        <v>100</v>
      </c>
    </row>
    <row r="74" spans="1:5" ht="63">
      <c r="A74" s="288"/>
      <c r="B74" s="180" t="s">
        <v>117</v>
      </c>
      <c r="C74" s="92">
        <v>509.8</v>
      </c>
      <c r="D74" s="92">
        <v>509.8</v>
      </c>
      <c r="E74" s="168">
        <f t="shared" si="1"/>
        <v>100</v>
      </c>
    </row>
    <row r="75" spans="1:5" ht="31.5">
      <c r="A75" s="290" t="s">
        <v>403</v>
      </c>
      <c r="B75" s="80" t="s">
        <v>257</v>
      </c>
      <c r="C75" s="5">
        <f>C76</f>
        <v>90.761920000000003</v>
      </c>
      <c r="D75" s="5">
        <f>D76</f>
        <v>90.761920000000003</v>
      </c>
      <c r="E75" s="168">
        <f t="shared" si="1"/>
        <v>100</v>
      </c>
    </row>
    <row r="76" spans="1:5" ht="31.5">
      <c r="A76" s="291" t="s">
        <v>404</v>
      </c>
      <c r="B76" s="80" t="s">
        <v>146</v>
      </c>
      <c r="C76" s="5">
        <v>90.761920000000003</v>
      </c>
      <c r="D76" s="5">
        <v>90.761920000000003</v>
      </c>
      <c r="E76" s="168">
        <f t="shared" si="1"/>
        <v>100</v>
      </c>
    </row>
    <row r="77" spans="1:5" ht="60">
      <c r="A77" s="292" t="s">
        <v>415</v>
      </c>
      <c r="B77" s="182" t="s">
        <v>416</v>
      </c>
      <c r="C77" s="116">
        <f t="shared" ref="C77:C78" si="2">C79</f>
        <v>0</v>
      </c>
      <c r="D77" s="261">
        <f>SUM(D78)</f>
        <v>-1694.0530000000001</v>
      </c>
      <c r="E77" s="262"/>
    </row>
    <row r="78" spans="1:5" ht="60">
      <c r="A78" s="292" t="s">
        <v>417</v>
      </c>
      <c r="B78" s="182" t="s">
        <v>418</v>
      </c>
      <c r="C78" s="116">
        <f t="shared" si="2"/>
        <v>0</v>
      </c>
      <c r="D78" s="261">
        <f>SUM(D79)</f>
        <v>-1694.0530000000001</v>
      </c>
      <c r="E78" s="262"/>
    </row>
    <row r="79" spans="1:5" ht="63">
      <c r="A79" s="293" t="s">
        <v>414</v>
      </c>
      <c r="B79" s="163" t="s">
        <v>413</v>
      </c>
      <c r="C79" s="116">
        <f>C81</f>
        <v>0</v>
      </c>
      <c r="D79" s="172">
        <v>-1694.0530000000001</v>
      </c>
      <c r="E79" s="262"/>
    </row>
    <row r="80" spans="1:5">
      <c r="A80" s="294"/>
      <c r="B80" s="181"/>
      <c r="C80" s="181"/>
      <c r="D80" s="181"/>
      <c r="E80" s="181"/>
    </row>
  </sheetData>
  <mergeCells count="4">
    <mergeCell ref="A6:F6"/>
    <mergeCell ref="B2:E2"/>
    <mergeCell ref="B3:E3"/>
    <mergeCell ref="D1:E1"/>
  </mergeCells>
  <pageMargins left="0.70866141732283472" right="0.31496062992125984" top="0.55118110236220474" bottom="0.55118110236220474" header="0.11811023622047245" footer="0.11811023622047245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"/>
  <sheetViews>
    <sheetView workbookViewId="0">
      <selection activeCell="E138" sqref="E138"/>
    </sheetView>
  </sheetViews>
  <sheetFormatPr defaultRowHeight="12.75"/>
  <cols>
    <col min="1" max="1" width="14.28515625" bestFit="1" customWidth="1"/>
    <col min="2" max="2" width="5.5703125" customWidth="1"/>
    <col min="3" max="3" width="63.28515625" customWidth="1"/>
    <col min="4" max="4" width="13" customWidth="1"/>
    <col min="5" max="5" width="11.140625" customWidth="1"/>
    <col min="6" max="6" width="10.7109375" customWidth="1"/>
  </cols>
  <sheetData>
    <row r="1" spans="1:6" ht="15.75">
      <c r="C1" s="96"/>
      <c r="D1" s="96"/>
      <c r="E1" s="317" t="s">
        <v>427</v>
      </c>
      <c r="F1" s="317"/>
    </row>
    <row r="2" spans="1:6" ht="15.75">
      <c r="C2" s="317" t="s">
        <v>410</v>
      </c>
      <c r="D2" s="317"/>
      <c r="E2" s="317"/>
      <c r="F2" s="317"/>
    </row>
    <row r="3" spans="1:6" ht="15.75">
      <c r="C3" s="317" t="s">
        <v>411</v>
      </c>
      <c r="D3" s="317"/>
      <c r="E3" s="317"/>
      <c r="F3" s="317"/>
    </row>
    <row r="6" spans="1:6" ht="44.25" customHeight="1">
      <c r="A6" s="315" t="s">
        <v>534</v>
      </c>
      <c r="B6" s="315"/>
      <c r="C6" s="315"/>
      <c r="D6" s="315"/>
      <c r="E6" s="316"/>
      <c r="F6" s="316"/>
    </row>
    <row r="9" spans="1:6" ht="45">
      <c r="A9" s="83" t="s">
        <v>7</v>
      </c>
      <c r="B9" s="83" t="s">
        <v>8</v>
      </c>
      <c r="C9" s="83" t="s">
        <v>5</v>
      </c>
      <c r="D9" s="93" t="s">
        <v>217</v>
      </c>
      <c r="E9" s="94" t="s">
        <v>540</v>
      </c>
      <c r="F9" s="299" t="s">
        <v>214</v>
      </c>
    </row>
    <row r="10" spans="1:6">
      <c r="A10" s="84">
        <v>1</v>
      </c>
      <c r="B10" s="84">
        <v>2</v>
      </c>
      <c r="C10" s="84">
        <v>3</v>
      </c>
      <c r="D10" s="85">
        <v>4</v>
      </c>
      <c r="E10" s="105" t="s">
        <v>27</v>
      </c>
      <c r="F10" s="106">
        <v>6</v>
      </c>
    </row>
    <row r="11" spans="1:6" ht="31.5">
      <c r="A11" s="183" t="s">
        <v>258</v>
      </c>
      <c r="B11" s="184"/>
      <c r="C11" s="185" t="s">
        <v>488</v>
      </c>
      <c r="D11" s="108">
        <f>D12+D20+D24+D29</f>
        <v>8698.7000000000007</v>
      </c>
      <c r="E11" s="108">
        <f>E12+E20+E24+E29</f>
        <v>8688.1165099999998</v>
      </c>
      <c r="F11" s="207">
        <f t="shared" ref="F11:F58" si="0">SUM((E11/D11)*100)</f>
        <v>99.878332509455419</v>
      </c>
    </row>
    <row r="12" spans="1:6" ht="15.75">
      <c r="A12" s="143" t="s">
        <v>259</v>
      </c>
      <c r="B12" s="139"/>
      <c r="C12" s="139" t="s">
        <v>489</v>
      </c>
      <c r="D12" s="109">
        <f>D13</f>
        <v>7084.7000000000007</v>
      </c>
      <c r="E12" s="109">
        <f>E13</f>
        <v>7084.7000000000007</v>
      </c>
      <c r="F12" s="168">
        <f t="shared" si="0"/>
        <v>100</v>
      </c>
    </row>
    <row r="13" spans="1:6" ht="31.5">
      <c r="A13" s="143" t="s">
        <v>260</v>
      </c>
      <c r="B13" s="139"/>
      <c r="C13" s="140" t="s">
        <v>490</v>
      </c>
      <c r="D13" s="109">
        <f>D14+D16+D18</f>
        <v>7084.7000000000007</v>
      </c>
      <c r="E13" s="109">
        <f>E14+E16+E18</f>
        <v>7084.7000000000007</v>
      </c>
      <c r="F13" s="168">
        <f t="shared" si="0"/>
        <v>100</v>
      </c>
    </row>
    <row r="14" spans="1:6" ht="31.5">
      <c r="A14" s="143" t="s">
        <v>261</v>
      </c>
      <c r="B14" s="124"/>
      <c r="C14" s="124" t="s">
        <v>491</v>
      </c>
      <c r="D14" s="109">
        <f>D15</f>
        <v>4360</v>
      </c>
      <c r="E14" s="109">
        <f>E15</f>
        <v>4360</v>
      </c>
      <c r="F14" s="168">
        <f t="shared" si="0"/>
        <v>100</v>
      </c>
    </row>
    <row r="15" spans="1:6" ht="31.5">
      <c r="A15" s="143"/>
      <c r="B15" s="186" t="s">
        <v>40</v>
      </c>
      <c r="C15" s="146" t="s">
        <v>41</v>
      </c>
      <c r="D15" s="109">
        <v>4360</v>
      </c>
      <c r="E15" s="109">
        <v>4360</v>
      </c>
      <c r="F15" s="168">
        <f t="shared" si="0"/>
        <v>100</v>
      </c>
    </row>
    <row r="16" spans="1:6" ht="31.5">
      <c r="A16" s="143" t="s">
        <v>363</v>
      </c>
      <c r="B16" s="186"/>
      <c r="C16" s="155" t="s">
        <v>364</v>
      </c>
      <c r="D16" s="109">
        <f>D17</f>
        <v>751.3</v>
      </c>
      <c r="E16" s="109">
        <f>E17</f>
        <v>751.3</v>
      </c>
      <c r="F16" s="168">
        <f t="shared" si="0"/>
        <v>100</v>
      </c>
    </row>
    <row r="17" spans="1:6" ht="31.5">
      <c r="A17" s="143"/>
      <c r="B17" s="186" t="s">
        <v>40</v>
      </c>
      <c r="C17" s="155" t="s">
        <v>41</v>
      </c>
      <c r="D17" s="109">
        <v>751.3</v>
      </c>
      <c r="E17" s="109">
        <v>751.3</v>
      </c>
      <c r="F17" s="168">
        <f t="shared" si="0"/>
        <v>100</v>
      </c>
    </row>
    <row r="18" spans="1:6" ht="31.5">
      <c r="A18" s="143" t="s">
        <v>455</v>
      </c>
      <c r="B18" s="186"/>
      <c r="C18" s="141" t="s">
        <v>456</v>
      </c>
      <c r="D18" s="109">
        <f>D19</f>
        <v>1973.4</v>
      </c>
      <c r="E18" s="109">
        <f>E19</f>
        <v>1973.4</v>
      </c>
      <c r="F18" s="168">
        <f t="shared" si="0"/>
        <v>100</v>
      </c>
    </row>
    <row r="19" spans="1:6" ht="31.5">
      <c r="A19" s="143"/>
      <c r="B19" s="186" t="s">
        <v>40</v>
      </c>
      <c r="C19" s="155" t="s">
        <v>41</v>
      </c>
      <c r="D19" s="109">
        <v>1973.4</v>
      </c>
      <c r="E19" s="109">
        <v>1973.4</v>
      </c>
      <c r="F19" s="168">
        <f t="shared" si="0"/>
        <v>100</v>
      </c>
    </row>
    <row r="20" spans="1:6" ht="15.75">
      <c r="A20" s="143" t="s">
        <v>262</v>
      </c>
      <c r="B20" s="142"/>
      <c r="C20" s="148" t="s">
        <v>492</v>
      </c>
      <c r="D20" s="109">
        <f t="shared" ref="D20:E22" si="1">D21</f>
        <v>1430</v>
      </c>
      <c r="E20" s="109">
        <f t="shared" si="1"/>
        <v>1430</v>
      </c>
      <c r="F20" s="168">
        <f t="shared" si="0"/>
        <v>100</v>
      </c>
    </row>
    <row r="21" spans="1:6" ht="31.5">
      <c r="A21" s="143" t="s">
        <v>263</v>
      </c>
      <c r="B21" s="143"/>
      <c r="C21" s="86" t="s">
        <v>264</v>
      </c>
      <c r="D21" s="109">
        <f t="shared" si="1"/>
        <v>1430</v>
      </c>
      <c r="E21" s="109">
        <f t="shared" si="1"/>
        <v>1430</v>
      </c>
      <c r="F21" s="168">
        <f t="shared" si="0"/>
        <v>100</v>
      </c>
    </row>
    <row r="22" spans="1:6" ht="31.5">
      <c r="A22" s="143" t="s">
        <v>265</v>
      </c>
      <c r="B22" s="124"/>
      <c r="C22" s="124" t="s">
        <v>266</v>
      </c>
      <c r="D22" s="109">
        <f t="shared" si="1"/>
        <v>1430</v>
      </c>
      <c r="E22" s="109">
        <f t="shared" si="1"/>
        <v>1430</v>
      </c>
      <c r="F22" s="168">
        <f t="shared" si="0"/>
        <v>100</v>
      </c>
    </row>
    <row r="23" spans="1:6" ht="31.5">
      <c r="A23" s="143"/>
      <c r="B23" s="186" t="s">
        <v>40</v>
      </c>
      <c r="C23" s="146" t="s">
        <v>41</v>
      </c>
      <c r="D23" s="109">
        <v>1430</v>
      </c>
      <c r="E23" s="109">
        <v>1430</v>
      </c>
      <c r="F23" s="168">
        <f t="shared" si="0"/>
        <v>100</v>
      </c>
    </row>
    <row r="24" spans="1:6" ht="15.75">
      <c r="A24" s="143" t="s">
        <v>267</v>
      </c>
      <c r="B24" s="148"/>
      <c r="C24" s="148" t="s">
        <v>493</v>
      </c>
      <c r="D24" s="109">
        <f>D25</f>
        <v>134</v>
      </c>
      <c r="E24" s="109">
        <f>E25</f>
        <v>123.41650999999999</v>
      </c>
      <c r="F24" s="168">
        <f t="shared" si="0"/>
        <v>92.101873134328343</v>
      </c>
    </row>
    <row r="25" spans="1:6" ht="94.5">
      <c r="A25" s="143" t="s">
        <v>268</v>
      </c>
      <c r="B25" s="86"/>
      <c r="C25" s="149" t="s">
        <v>494</v>
      </c>
      <c r="D25" s="109">
        <f>D26</f>
        <v>134</v>
      </c>
      <c r="E25" s="109">
        <f>E26</f>
        <v>123.41650999999999</v>
      </c>
      <c r="F25" s="168">
        <f t="shared" si="0"/>
        <v>92.101873134328343</v>
      </c>
    </row>
    <row r="26" spans="1:6" ht="78.75" customHeight="1">
      <c r="A26" s="143" t="s">
        <v>352</v>
      </c>
      <c r="B26" s="124"/>
      <c r="C26" s="124" t="s">
        <v>160</v>
      </c>
      <c r="D26" s="109">
        <f>D27+D28</f>
        <v>134</v>
      </c>
      <c r="E26" s="109">
        <f>E27+E28</f>
        <v>123.41650999999999</v>
      </c>
      <c r="F26" s="168">
        <f t="shared" si="0"/>
        <v>92.101873134328343</v>
      </c>
    </row>
    <row r="27" spans="1:6" ht="15.75">
      <c r="A27" s="143"/>
      <c r="B27" s="124">
        <v>300</v>
      </c>
      <c r="C27" s="146" t="s">
        <v>43</v>
      </c>
      <c r="D27" s="206">
        <v>44.193779999999997</v>
      </c>
      <c r="E27" s="206">
        <v>44.193779999999997</v>
      </c>
      <c r="F27" s="168">
        <f t="shared" si="0"/>
        <v>100</v>
      </c>
    </row>
    <row r="28" spans="1:6" ht="31.5">
      <c r="A28" s="86"/>
      <c r="B28" s="186" t="s">
        <v>40</v>
      </c>
      <c r="C28" s="146" t="s">
        <v>41</v>
      </c>
      <c r="D28" s="109">
        <v>89.806219999999996</v>
      </c>
      <c r="E28" s="168">
        <v>79.222729999999999</v>
      </c>
      <c r="F28" s="168">
        <f t="shared" si="0"/>
        <v>88.215192667055803</v>
      </c>
    </row>
    <row r="29" spans="1:6" ht="31.5">
      <c r="A29" s="86" t="s">
        <v>269</v>
      </c>
      <c r="B29" s="186"/>
      <c r="C29" s="146" t="s">
        <v>270</v>
      </c>
      <c r="D29" s="109">
        <f t="shared" ref="D29:E31" si="2">D30</f>
        <v>50</v>
      </c>
      <c r="E29" s="109">
        <f t="shared" si="2"/>
        <v>50</v>
      </c>
      <c r="F29" s="168">
        <f t="shared" si="0"/>
        <v>100</v>
      </c>
    </row>
    <row r="30" spans="1:6" ht="31.5">
      <c r="A30" s="86" t="s">
        <v>271</v>
      </c>
      <c r="B30" s="186"/>
      <c r="C30" s="146" t="s">
        <v>272</v>
      </c>
      <c r="D30" s="109">
        <f t="shared" si="2"/>
        <v>50</v>
      </c>
      <c r="E30" s="109">
        <f t="shared" si="2"/>
        <v>50</v>
      </c>
      <c r="F30" s="168">
        <f t="shared" si="0"/>
        <v>100</v>
      </c>
    </row>
    <row r="31" spans="1:6" ht="31.5">
      <c r="A31" s="86" t="s">
        <v>273</v>
      </c>
      <c r="B31" s="186"/>
      <c r="C31" s="146" t="s">
        <v>274</v>
      </c>
      <c r="D31" s="109">
        <f t="shared" si="2"/>
        <v>50</v>
      </c>
      <c r="E31" s="109">
        <f t="shared" si="2"/>
        <v>50</v>
      </c>
      <c r="F31" s="168">
        <f t="shared" si="0"/>
        <v>100</v>
      </c>
    </row>
    <row r="32" spans="1:6" ht="31.5">
      <c r="A32" s="86"/>
      <c r="B32" s="186" t="s">
        <v>40</v>
      </c>
      <c r="C32" s="146" t="s">
        <v>41</v>
      </c>
      <c r="D32" s="109">
        <v>50</v>
      </c>
      <c r="E32" s="109">
        <v>50</v>
      </c>
      <c r="F32" s="168">
        <f t="shared" si="0"/>
        <v>100</v>
      </c>
    </row>
    <row r="33" spans="1:6" ht="47.25">
      <c r="A33" s="183" t="s">
        <v>275</v>
      </c>
      <c r="B33" s="187"/>
      <c r="C33" s="188" t="s">
        <v>276</v>
      </c>
      <c r="D33" s="108">
        <f>D34+D45+D59</f>
        <v>8231.9879199999996</v>
      </c>
      <c r="E33" s="108">
        <f>E34+E45+E59</f>
        <v>7872.0533699999996</v>
      </c>
      <c r="F33" s="207">
        <f t="shared" si="0"/>
        <v>95.627610809224805</v>
      </c>
    </row>
    <row r="34" spans="1:6" ht="15.75">
      <c r="A34" s="143" t="s">
        <v>277</v>
      </c>
      <c r="B34" s="86"/>
      <c r="C34" s="86" t="s">
        <v>278</v>
      </c>
      <c r="D34" s="109">
        <f>D35+D40</f>
        <v>3618.0849499999999</v>
      </c>
      <c r="E34" s="109">
        <f>E35+E40</f>
        <v>3499.0015700000004</v>
      </c>
      <c r="F34" s="168">
        <f t="shared" si="0"/>
        <v>96.708662686319741</v>
      </c>
    </row>
    <row r="35" spans="1:6" ht="31.5">
      <c r="A35" s="143" t="s">
        <v>279</v>
      </c>
      <c r="B35" s="132"/>
      <c r="C35" s="124" t="s">
        <v>495</v>
      </c>
      <c r="D35" s="109">
        <f>D36+D38</f>
        <v>2511.8117499999998</v>
      </c>
      <c r="E35" s="109">
        <f>E36+E38</f>
        <v>2392.7283700000003</v>
      </c>
      <c r="F35" s="168">
        <f t="shared" si="0"/>
        <v>95.259064298906964</v>
      </c>
    </row>
    <row r="36" spans="1:6" ht="31.5">
      <c r="A36" s="143" t="s">
        <v>280</v>
      </c>
      <c r="B36" s="124"/>
      <c r="C36" s="124" t="s">
        <v>65</v>
      </c>
      <c r="D36" s="109">
        <f>D37</f>
        <v>2002.0117499999999</v>
      </c>
      <c r="E36" s="109">
        <f>E37</f>
        <v>1882.9283700000001</v>
      </c>
      <c r="F36" s="168">
        <f t="shared" si="0"/>
        <v>94.051814131460532</v>
      </c>
    </row>
    <row r="37" spans="1:6" ht="31.5">
      <c r="A37" s="143"/>
      <c r="B37" s="143" t="s">
        <v>35</v>
      </c>
      <c r="C37" s="119" t="s">
        <v>151</v>
      </c>
      <c r="D37" s="109">
        <v>2002.0117499999999</v>
      </c>
      <c r="E37" s="168">
        <v>1882.9283700000001</v>
      </c>
      <c r="F37" s="168">
        <f t="shared" si="0"/>
        <v>94.051814131460532</v>
      </c>
    </row>
    <row r="38" spans="1:6" ht="47.25">
      <c r="A38" s="143" t="s">
        <v>281</v>
      </c>
      <c r="B38" s="143"/>
      <c r="C38" s="119" t="s">
        <v>282</v>
      </c>
      <c r="D38" s="109">
        <f>SUM(D39)</f>
        <v>509.8</v>
      </c>
      <c r="E38" s="109">
        <f>SUM(E39)</f>
        <v>509.8</v>
      </c>
      <c r="F38" s="168">
        <f t="shared" si="0"/>
        <v>100</v>
      </c>
    </row>
    <row r="39" spans="1:6" ht="31.5">
      <c r="A39" s="143"/>
      <c r="B39" s="143" t="s">
        <v>35</v>
      </c>
      <c r="C39" s="119" t="s">
        <v>151</v>
      </c>
      <c r="D39" s="109">
        <v>509.8</v>
      </c>
      <c r="E39" s="168">
        <v>509.8</v>
      </c>
      <c r="F39" s="168">
        <f t="shared" si="0"/>
        <v>100</v>
      </c>
    </row>
    <row r="40" spans="1:6" ht="31.5">
      <c r="A40" s="143" t="s">
        <v>283</v>
      </c>
      <c r="B40" s="86"/>
      <c r="C40" s="126" t="s">
        <v>496</v>
      </c>
      <c r="D40" s="109">
        <f>D41+D43</f>
        <v>1106.2732000000001</v>
      </c>
      <c r="E40" s="109">
        <f>E41+E43</f>
        <v>1106.2732000000001</v>
      </c>
      <c r="F40" s="168">
        <f t="shared" si="0"/>
        <v>100</v>
      </c>
    </row>
    <row r="41" spans="1:6" ht="31.5">
      <c r="A41" s="143" t="s">
        <v>284</v>
      </c>
      <c r="B41" s="124"/>
      <c r="C41" s="124" t="s">
        <v>285</v>
      </c>
      <c r="D41" s="109">
        <f>D42</f>
        <v>1017.984</v>
      </c>
      <c r="E41" s="109">
        <f>E42</f>
        <v>1017.984</v>
      </c>
      <c r="F41" s="168">
        <f t="shared" si="0"/>
        <v>100</v>
      </c>
    </row>
    <row r="42" spans="1:6" ht="31.5">
      <c r="A42" s="143"/>
      <c r="B42" s="143" t="s">
        <v>35</v>
      </c>
      <c r="C42" s="119" t="s">
        <v>151</v>
      </c>
      <c r="D42" s="109">
        <v>1017.984</v>
      </c>
      <c r="E42" s="109">
        <v>1017.984</v>
      </c>
      <c r="F42" s="168">
        <f t="shared" si="0"/>
        <v>100</v>
      </c>
    </row>
    <row r="43" spans="1:6" ht="31.5">
      <c r="A43" s="143" t="s">
        <v>362</v>
      </c>
      <c r="B43" s="143"/>
      <c r="C43" s="119" t="s">
        <v>286</v>
      </c>
      <c r="D43" s="109">
        <f>D44</f>
        <v>88.289199999999994</v>
      </c>
      <c r="E43" s="109">
        <f>E44</f>
        <v>88.289199999999994</v>
      </c>
      <c r="F43" s="168">
        <f t="shared" si="0"/>
        <v>100</v>
      </c>
    </row>
    <row r="44" spans="1:6" ht="15.75">
      <c r="A44" s="143"/>
      <c r="B44" s="143" t="s">
        <v>0</v>
      </c>
      <c r="C44" s="119" t="s">
        <v>32</v>
      </c>
      <c r="D44" s="109">
        <v>88.289199999999994</v>
      </c>
      <c r="E44" s="109">
        <v>88.289199999999994</v>
      </c>
      <c r="F44" s="168">
        <f t="shared" si="0"/>
        <v>100</v>
      </c>
    </row>
    <row r="45" spans="1:6" ht="15.75">
      <c r="A45" s="143" t="s">
        <v>287</v>
      </c>
      <c r="B45" s="86"/>
      <c r="C45" s="86" t="s">
        <v>497</v>
      </c>
      <c r="D45" s="109">
        <f>D46+D52+D49</f>
        <v>1043.4089000000001</v>
      </c>
      <c r="E45" s="109">
        <f>E46+E52+E49</f>
        <v>1031.18398</v>
      </c>
      <c r="F45" s="168">
        <f t="shared" si="0"/>
        <v>98.828367287263887</v>
      </c>
    </row>
    <row r="46" spans="1:6" ht="15.75">
      <c r="A46" s="143" t="s">
        <v>288</v>
      </c>
      <c r="B46" s="86"/>
      <c r="C46" s="86" t="s">
        <v>498</v>
      </c>
      <c r="D46" s="109">
        <f>D47</f>
        <v>687</v>
      </c>
      <c r="E46" s="109">
        <f>E47</f>
        <v>682.07335999999998</v>
      </c>
      <c r="F46" s="168">
        <f t="shared" si="0"/>
        <v>99.282876273653571</v>
      </c>
    </row>
    <row r="47" spans="1:6" ht="31.5">
      <c r="A47" s="143" t="s">
        <v>289</v>
      </c>
      <c r="B47" s="124"/>
      <c r="C47" s="124" t="s">
        <v>4</v>
      </c>
      <c r="D47" s="109">
        <f>D48</f>
        <v>687</v>
      </c>
      <c r="E47" s="109">
        <f>E48</f>
        <v>682.07335999999998</v>
      </c>
      <c r="F47" s="168">
        <f t="shared" si="0"/>
        <v>99.282876273653571</v>
      </c>
    </row>
    <row r="48" spans="1:6" ht="31.5">
      <c r="A48" s="189"/>
      <c r="B48" s="143" t="s">
        <v>35</v>
      </c>
      <c r="C48" s="119" t="s">
        <v>151</v>
      </c>
      <c r="D48" s="109">
        <v>687</v>
      </c>
      <c r="E48" s="168">
        <v>682.07335999999998</v>
      </c>
      <c r="F48" s="168">
        <f t="shared" si="0"/>
        <v>99.282876273653571</v>
      </c>
    </row>
    <row r="49" spans="1:6" ht="31.5">
      <c r="A49" s="143" t="s">
        <v>290</v>
      </c>
      <c r="B49" s="86"/>
      <c r="C49" s="86" t="s">
        <v>499</v>
      </c>
      <c r="D49" s="109">
        <f>D50</f>
        <v>39.200000000000003</v>
      </c>
      <c r="E49" s="109">
        <f>E50</f>
        <v>39.200000000000003</v>
      </c>
      <c r="F49" s="168">
        <f t="shared" si="0"/>
        <v>100</v>
      </c>
    </row>
    <row r="50" spans="1:6" ht="31.5">
      <c r="A50" s="190" t="s">
        <v>291</v>
      </c>
      <c r="B50" s="124"/>
      <c r="C50" s="124" t="s">
        <v>292</v>
      </c>
      <c r="D50" s="109">
        <f>D51</f>
        <v>39.200000000000003</v>
      </c>
      <c r="E50" s="109">
        <f>E51</f>
        <v>39.200000000000003</v>
      </c>
      <c r="F50" s="168">
        <f t="shared" si="0"/>
        <v>100</v>
      </c>
    </row>
    <row r="51" spans="1:6" ht="31.5">
      <c r="A51" s="189"/>
      <c r="B51" s="143" t="s">
        <v>35</v>
      </c>
      <c r="C51" s="119" t="s">
        <v>151</v>
      </c>
      <c r="D51" s="109">
        <v>39.200000000000003</v>
      </c>
      <c r="E51" s="168">
        <v>39.200000000000003</v>
      </c>
      <c r="F51" s="168">
        <f t="shared" si="0"/>
        <v>100</v>
      </c>
    </row>
    <row r="52" spans="1:6" ht="31.5">
      <c r="A52" s="143" t="s">
        <v>293</v>
      </c>
      <c r="B52" s="124"/>
      <c r="C52" s="124" t="s">
        <v>500</v>
      </c>
      <c r="D52" s="109">
        <f>D53+D55+D57</f>
        <v>317.20890000000003</v>
      </c>
      <c r="E52" s="109">
        <f>E53+E55+E57</f>
        <v>309.91061999999999</v>
      </c>
      <c r="F52" s="168">
        <f t="shared" si="0"/>
        <v>97.699219662499999</v>
      </c>
    </row>
    <row r="53" spans="1:6" ht="31.5">
      <c r="A53" s="143" t="s">
        <v>294</v>
      </c>
      <c r="B53" s="124"/>
      <c r="C53" s="124" t="s">
        <v>295</v>
      </c>
      <c r="D53" s="109">
        <f>D54</f>
        <v>16</v>
      </c>
      <c r="E53" s="109">
        <f>E54</f>
        <v>9.8117199999999993</v>
      </c>
      <c r="F53" s="168">
        <f t="shared" si="0"/>
        <v>61.323249999999994</v>
      </c>
    </row>
    <row r="54" spans="1:6" ht="31.5">
      <c r="A54" s="189"/>
      <c r="B54" s="143" t="s">
        <v>35</v>
      </c>
      <c r="C54" s="119" t="s">
        <v>151</v>
      </c>
      <c r="D54" s="109">
        <v>16</v>
      </c>
      <c r="E54" s="168">
        <v>9.8117199999999993</v>
      </c>
      <c r="F54" s="168">
        <f t="shared" si="0"/>
        <v>61.323249999999994</v>
      </c>
    </row>
    <row r="55" spans="1:6" ht="31.5">
      <c r="A55" s="143" t="s">
        <v>296</v>
      </c>
      <c r="B55" s="140"/>
      <c r="C55" s="140" t="s">
        <v>297</v>
      </c>
      <c r="D55" s="109">
        <f>D56</f>
        <v>4.3849499999999999</v>
      </c>
      <c r="E55" s="109">
        <f>E56</f>
        <v>4.3849499999999999</v>
      </c>
      <c r="F55" s="168">
        <f t="shared" si="0"/>
        <v>100</v>
      </c>
    </row>
    <row r="56" spans="1:6" ht="31.5">
      <c r="A56" s="143"/>
      <c r="B56" s="143" t="s">
        <v>35</v>
      </c>
      <c r="C56" s="119" t="s">
        <v>151</v>
      </c>
      <c r="D56" s="109">
        <v>4.3849499999999999</v>
      </c>
      <c r="E56" s="109">
        <v>4.3849499999999999</v>
      </c>
      <c r="F56" s="168">
        <f t="shared" si="0"/>
        <v>100</v>
      </c>
    </row>
    <row r="57" spans="1:6" ht="31.5">
      <c r="A57" s="143" t="s">
        <v>298</v>
      </c>
      <c r="B57" s="86"/>
      <c r="C57" s="126" t="s">
        <v>299</v>
      </c>
      <c r="D57" s="109">
        <f>D58</f>
        <v>296.82395000000002</v>
      </c>
      <c r="E57" s="109">
        <f>E58</f>
        <v>295.71395000000001</v>
      </c>
      <c r="F57" s="168">
        <f t="shared" si="0"/>
        <v>99.626040957948305</v>
      </c>
    </row>
    <row r="58" spans="1:6" ht="31.5">
      <c r="A58" s="143"/>
      <c r="B58" s="143" t="s">
        <v>35</v>
      </c>
      <c r="C58" s="119" t="s">
        <v>151</v>
      </c>
      <c r="D58" s="109">
        <v>296.82395000000002</v>
      </c>
      <c r="E58" s="109">
        <v>295.71395000000001</v>
      </c>
      <c r="F58" s="168">
        <f t="shared" si="0"/>
        <v>99.626040957948305</v>
      </c>
    </row>
    <row r="59" spans="1:6" ht="31.5">
      <c r="A59" s="143" t="s">
        <v>300</v>
      </c>
      <c r="B59" s="143"/>
      <c r="C59" s="119" t="s">
        <v>301</v>
      </c>
      <c r="D59" s="109">
        <f>D60</f>
        <v>3570.4940699999997</v>
      </c>
      <c r="E59" s="109">
        <f>E60</f>
        <v>3341.8678199999999</v>
      </c>
      <c r="F59" s="168">
        <f t="shared" ref="F59:F115" si="3">SUM((E59/D59)*100)</f>
        <v>93.596789533388019</v>
      </c>
    </row>
    <row r="60" spans="1:6" ht="31.5">
      <c r="A60" s="143" t="s">
        <v>302</v>
      </c>
      <c r="B60" s="143"/>
      <c r="C60" s="119" t="s">
        <v>303</v>
      </c>
      <c r="D60" s="109">
        <f>D61</f>
        <v>3570.4940699999997</v>
      </c>
      <c r="E60" s="109">
        <f>E61</f>
        <v>3341.8678199999999</v>
      </c>
      <c r="F60" s="168">
        <f t="shared" si="3"/>
        <v>93.596789533388019</v>
      </c>
    </row>
    <row r="61" spans="1:6" ht="31.5">
      <c r="A61" s="190" t="s">
        <v>304</v>
      </c>
      <c r="B61" s="190"/>
      <c r="C61" s="128" t="s">
        <v>305</v>
      </c>
      <c r="D61" s="109">
        <f>D62+D63+D64</f>
        <v>3570.4940699999997</v>
      </c>
      <c r="E61" s="109">
        <f>E62+E63+E64</f>
        <v>3341.8678199999999</v>
      </c>
      <c r="F61" s="168">
        <f t="shared" si="3"/>
        <v>93.596789533388019</v>
      </c>
    </row>
    <row r="62" spans="1:6" ht="63">
      <c r="A62" s="190"/>
      <c r="B62" s="190" t="s">
        <v>31</v>
      </c>
      <c r="C62" s="128" t="s">
        <v>150</v>
      </c>
      <c r="D62" s="109">
        <v>3040.8379</v>
      </c>
      <c r="E62" s="168">
        <v>2895.6917899999999</v>
      </c>
      <c r="F62" s="168">
        <f t="shared" si="3"/>
        <v>95.226772528716509</v>
      </c>
    </row>
    <row r="63" spans="1:6" ht="31.5">
      <c r="A63" s="190"/>
      <c r="B63" s="190" t="s">
        <v>35</v>
      </c>
      <c r="C63" s="128" t="s">
        <v>151</v>
      </c>
      <c r="D63" s="109">
        <v>519.18368999999996</v>
      </c>
      <c r="E63" s="168">
        <v>439.20505000000003</v>
      </c>
      <c r="F63" s="168">
        <f t="shared" si="3"/>
        <v>84.595309609976397</v>
      </c>
    </row>
    <row r="64" spans="1:6" ht="15.75">
      <c r="A64" s="190"/>
      <c r="B64" s="190" t="s">
        <v>36</v>
      </c>
      <c r="C64" s="191" t="s">
        <v>37</v>
      </c>
      <c r="D64" s="109">
        <v>10.472479999999999</v>
      </c>
      <c r="E64" s="168">
        <v>6.97098</v>
      </c>
      <c r="F64" s="168">
        <f t="shared" si="3"/>
        <v>66.564748751012175</v>
      </c>
    </row>
    <row r="65" spans="1:6" ht="56.25" customHeight="1">
      <c r="A65" s="192" t="s">
        <v>306</v>
      </c>
      <c r="B65" s="193"/>
      <c r="C65" s="194" t="s">
        <v>307</v>
      </c>
      <c r="D65" s="108">
        <f>D66+D76</f>
        <v>2614.4047299999997</v>
      </c>
      <c r="E65" s="108">
        <f>E66+E76</f>
        <v>2578.7619999999997</v>
      </c>
      <c r="F65" s="207">
        <f t="shared" si="3"/>
        <v>98.636678950622922</v>
      </c>
    </row>
    <row r="66" spans="1:6" ht="45.75" customHeight="1">
      <c r="A66" s="190" t="s">
        <v>308</v>
      </c>
      <c r="B66" s="126"/>
      <c r="C66" s="126" t="s">
        <v>309</v>
      </c>
      <c r="D66" s="109">
        <f>D67</f>
        <v>2564.4047299999997</v>
      </c>
      <c r="E66" s="109">
        <f>E67</f>
        <v>2528.7619999999997</v>
      </c>
      <c r="F66" s="168">
        <f t="shared" si="3"/>
        <v>98.610097322664032</v>
      </c>
    </row>
    <row r="67" spans="1:6" ht="47.25" customHeight="1">
      <c r="A67" s="190" t="s">
        <v>159</v>
      </c>
      <c r="B67" s="195"/>
      <c r="C67" s="134" t="s">
        <v>310</v>
      </c>
      <c r="D67" s="109">
        <f>D68+D70+D74</f>
        <v>2564.4047299999997</v>
      </c>
      <c r="E67" s="109">
        <f>E68+E70+E74</f>
        <v>2528.7619999999997</v>
      </c>
      <c r="F67" s="168">
        <f t="shared" si="3"/>
        <v>98.610097322664032</v>
      </c>
    </row>
    <row r="68" spans="1:6" ht="63">
      <c r="A68" s="190" t="s">
        <v>311</v>
      </c>
      <c r="B68" s="134"/>
      <c r="C68" s="134" t="s">
        <v>312</v>
      </c>
      <c r="D68" s="109">
        <f>D69</f>
        <v>15.296480000000001</v>
      </c>
      <c r="E68" s="109">
        <f>E69</f>
        <v>15.296480000000001</v>
      </c>
      <c r="F68" s="168">
        <f t="shared" si="3"/>
        <v>100</v>
      </c>
    </row>
    <row r="69" spans="1:6" ht="31.5">
      <c r="A69" s="190"/>
      <c r="B69" s="190" t="s">
        <v>35</v>
      </c>
      <c r="C69" s="128" t="s">
        <v>151</v>
      </c>
      <c r="D69" s="109">
        <v>15.296480000000001</v>
      </c>
      <c r="E69" s="109">
        <v>15.296480000000001</v>
      </c>
      <c r="F69" s="168">
        <f t="shared" si="3"/>
        <v>100</v>
      </c>
    </row>
    <row r="70" spans="1:6" ht="31.5">
      <c r="A70" s="190" t="s">
        <v>313</v>
      </c>
      <c r="B70" s="190"/>
      <c r="C70" s="128" t="s">
        <v>314</v>
      </c>
      <c r="D70" s="109">
        <f>D71+D72+D73</f>
        <v>1614.8183899999999</v>
      </c>
      <c r="E70" s="109">
        <f>E71+E72+E73</f>
        <v>1579.1756599999999</v>
      </c>
      <c r="F70" s="168">
        <f t="shared" si="3"/>
        <v>97.792771606966895</v>
      </c>
    </row>
    <row r="71" spans="1:6" ht="31.5">
      <c r="A71" s="190"/>
      <c r="B71" s="190" t="s">
        <v>35</v>
      </c>
      <c r="C71" s="128" t="s">
        <v>151</v>
      </c>
      <c r="D71" s="109">
        <v>156.51839000000001</v>
      </c>
      <c r="E71" s="109">
        <v>138.62466000000001</v>
      </c>
      <c r="F71" s="168">
        <f t="shared" si="3"/>
        <v>88.567650101690916</v>
      </c>
    </row>
    <row r="72" spans="1:6" ht="15.75">
      <c r="A72" s="190"/>
      <c r="B72" s="190" t="s">
        <v>0</v>
      </c>
      <c r="C72" s="128" t="s">
        <v>32</v>
      </c>
      <c r="D72" s="109">
        <v>1413.8</v>
      </c>
      <c r="E72" s="168">
        <v>1413.8</v>
      </c>
      <c r="F72" s="168">
        <f t="shared" si="3"/>
        <v>100</v>
      </c>
    </row>
    <row r="73" spans="1:6" ht="15.75">
      <c r="A73" s="190"/>
      <c r="B73" s="130">
        <v>800</v>
      </c>
      <c r="C73" s="130" t="s">
        <v>37</v>
      </c>
      <c r="D73" s="109">
        <v>44.5</v>
      </c>
      <c r="E73" s="168">
        <v>26.751000000000001</v>
      </c>
      <c r="F73" s="168">
        <f t="shared" si="3"/>
        <v>60.114606741573041</v>
      </c>
    </row>
    <row r="74" spans="1:6" ht="31.5">
      <c r="A74" s="190" t="s">
        <v>457</v>
      </c>
      <c r="B74" s="190"/>
      <c r="C74" s="128" t="s">
        <v>458</v>
      </c>
      <c r="D74" s="109">
        <f>D75</f>
        <v>934.28985999999998</v>
      </c>
      <c r="E74" s="109">
        <f>E75</f>
        <v>934.28985999999998</v>
      </c>
      <c r="F74" s="168">
        <f t="shared" si="3"/>
        <v>100</v>
      </c>
    </row>
    <row r="75" spans="1:6" ht="31.5">
      <c r="A75" s="190"/>
      <c r="B75" s="190" t="s">
        <v>35</v>
      </c>
      <c r="C75" s="128" t="s">
        <v>151</v>
      </c>
      <c r="D75" s="109">
        <v>934.28985999999998</v>
      </c>
      <c r="E75" s="109">
        <v>934.28985999999998</v>
      </c>
      <c r="F75" s="168">
        <f t="shared" si="3"/>
        <v>100</v>
      </c>
    </row>
    <row r="76" spans="1:6" ht="47.25">
      <c r="A76" s="143" t="s">
        <v>315</v>
      </c>
      <c r="B76" s="86"/>
      <c r="C76" s="86" t="s">
        <v>316</v>
      </c>
      <c r="D76" s="109">
        <f t="shared" ref="D76:E78" si="4">D77</f>
        <v>50</v>
      </c>
      <c r="E76" s="109">
        <f t="shared" si="4"/>
        <v>50</v>
      </c>
      <c r="F76" s="168">
        <f t="shared" si="3"/>
        <v>100</v>
      </c>
    </row>
    <row r="77" spans="1:6" ht="47.25">
      <c r="A77" s="143" t="s">
        <v>317</v>
      </c>
      <c r="B77" s="86"/>
      <c r="C77" s="86" t="s">
        <v>318</v>
      </c>
      <c r="D77" s="109">
        <f t="shared" si="4"/>
        <v>50</v>
      </c>
      <c r="E77" s="109">
        <f t="shared" si="4"/>
        <v>50</v>
      </c>
      <c r="F77" s="168">
        <f t="shared" si="3"/>
        <v>100</v>
      </c>
    </row>
    <row r="78" spans="1:6" ht="47.25">
      <c r="A78" s="190" t="s">
        <v>319</v>
      </c>
      <c r="B78" s="124"/>
      <c r="C78" s="124" t="s">
        <v>320</v>
      </c>
      <c r="D78" s="109">
        <f t="shared" si="4"/>
        <v>50</v>
      </c>
      <c r="E78" s="109">
        <f t="shared" si="4"/>
        <v>50</v>
      </c>
      <c r="F78" s="168">
        <f t="shared" si="3"/>
        <v>100</v>
      </c>
    </row>
    <row r="79" spans="1:6" ht="31.5">
      <c r="A79" s="189"/>
      <c r="B79" s="143" t="s">
        <v>35</v>
      </c>
      <c r="C79" s="119" t="s">
        <v>151</v>
      </c>
      <c r="D79" s="109">
        <v>50</v>
      </c>
      <c r="E79" s="109">
        <v>50</v>
      </c>
      <c r="F79" s="168">
        <f t="shared" si="3"/>
        <v>100</v>
      </c>
    </row>
    <row r="80" spans="1:6" ht="57" customHeight="1">
      <c r="A80" s="196" t="s">
        <v>353</v>
      </c>
      <c r="B80" s="143"/>
      <c r="C80" s="197" t="s">
        <v>459</v>
      </c>
      <c r="D80" s="108">
        <f>D81</f>
        <v>1134.74757</v>
      </c>
      <c r="E80" s="108">
        <f>E81</f>
        <v>1122.50334</v>
      </c>
      <c r="F80" s="168">
        <f t="shared" si="3"/>
        <v>98.9209732346023</v>
      </c>
    </row>
    <row r="81" spans="1:6" ht="31.5">
      <c r="A81" s="198" t="s">
        <v>354</v>
      </c>
      <c r="B81" s="143"/>
      <c r="C81" s="133" t="s">
        <v>460</v>
      </c>
      <c r="D81" s="109">
        <f>D82+D85+D90</f>
        <v>1134.74757</v>
      </c>
      <c r="E81" s="109">
        <f>E82+E85+E90</f>
        <v>1122.50334</v>
      </c>
      <c r="F81" s="168">
        <f t="shared" si="3"/>
        <v>98.9209732346023</v>
      </c>
    </row>
    <row r="82" spans="1:6" ht="31.5">
      <c r="A82" s="198" t="s">
        <v>356</v>
      </c>
      <c r="B82" s="143"/>
      <c r="C82" s="133" t="s">
        <v>461</v>
      </c>
      <c r="D82" s="109">
        <f>D83</f>
        <v>234.92957000000001</v>
      </c>
      <c r="E82" s="109">
        <f>E83</f>
        <v>234.92957000000001</v>
      </c>
      <c r="F82" s="168">
        <f t="shared" si="3"/>
        <v>100</v>
      </c>
    </row>
    <row r="83" spans="1:6" ht="47.25">
      <c r="A83" s="198" t="s">
        <v>462</v>
      </c>
      <c r="B83" s="143"/>
      <c r="C83" s="133" t="s">
        <v>463</v>
      </c>
      <c r="D83" s="109">
        <f>D84</f>
        <v>234.92957000000001</v>
      </c>
      <c r="E83" s="109">
        <f>E84</f>
        <v>234.92957000000001</v>
      </c>
      <c r="F83" s="168">
        <f t="shared" si="3"/>
        <v>100</v>
      </c>
    </row>
    <row r="84" spans="1:6" ht="31.5">
      <c r="A84" s="198"/>
      <c r="B84" s="143" t="s">
        <v>35</v>
      </c>
      <c r="C84" s="133" t="s">
        <v>151</v>
      </c>
      <c r="D84" s="109">
        <v>234.92957000000001</v>
      </c>
      <c r="E84" s="109">
        <v>234.92957000000001</v>
      </c>
      <c r="F84" s="168">
        <f t="shared" si="3"/>
        <v>100</v>
      </c>
    </row>
    <row r="85" spans="1:6" ht="30" customHeight="1">
      <c r="A85" s="199" t="s">
        <v>464</v>
      </c>
      <c r="B85" s="199"/>
      <c r="C85" s="154" t="s">
        <v>465</v>
      </c>
      <c r="D85" s="109">
        <f>D86</f>
        <v>876.18154000000004</v>
      </c>
      <c r="E85" s="109">
        <f>E86</f>
        <v>864.05548999999996</v>
      </c>
      <c r="F85" s="168">
        <f t="shared" si="3"/>
        <v>98.616034526360821</v>
      </c>
    </row>
    <row r="86" spans="1:6" ht="31.5">
      <c r="A86" s="198" t="s">
        <v>466</v>
      </c>
      <c r="B86" s="143"/>
      <c r="C86" s="133" t="s">
        <v>467</v>
      </c>
      <c r="D86" s="109">
        <f>D87</f>
        <v>876.18154000000004</v>
      </c>
      <c r="E86" s="109">
        <f>E87</f>
        <v>864.05548999999996</v>
      </c>
      <c r="F86" s="168">
        <f t="shared" si="3"/>
        <v>98.616034526360821</v>
      </c>
    </row>
    <row r="87" spans="1:6" ht="31.5">
      <c r="A87" s="198"/>
      <c r="B87" s="143" t="s">
        <v>35</v>
      </c>
      <c r="C87" s="133" t="s">
        <v>151</v>
      </c>
      <c r="D87" s="109">
        <v>876.18154000000004</v>
      </c>
      <c r="E87" s="109">
        <v>864.05548999999996</v>
      </c>
      <c r="F87" s="168">
        <f t="shared" si="3"/>
        <v>98.616034526360821</v>
      </c>
    </row>
    <row r="88" spans="1:6" ht="31.5">
      <c r="A88" s="198" t="s">
        <v>468</v>
      </c>
      <c r="B88" s="143"/>
      <c r="C88" s="133" t="s">
        <v>469</v>
      </c>
      <c r="D88" s="109">
        <f>D90</f>
        <v>23.63646</v>
      </c>
      <c r="E88" s="109">
        <f>E90</f>
        <v>23.518280000000001</v>
      </c>
      <c r="F88" s="168">
        <f t="shared" si="3"/>
        <v>99.500009730729573</v>
      </c>
    </row>
    <row r="89" spans="1:6" ht="31.5">
      <c r="A89" s="198" t="s">
        <v>470</v>
      </c>
      <c r="B89" s="143"/>
      <c r="C89" s="133" t="s">
        <v>471</v>
      </c>
      <c r="D89" s="109">
        <f>D90</f>
        <v>23.63646</v>
      </c>
      <c r="E89" s="109">
        <f>E90</f>
        <v>23.518280000000001</v>
      </c>
      <c r="F89" s="168">
        <f t="shared" si="3"/>
        <v>99.500009730729573</v>
      </c>
    </row>
    <row r="90" spans="1:6" ht="31.5">
      <c r="A90" s="198"/>
      <c r="B90" s="143" t="s">
        <v>35</v>
      </c>
      <c r="C90" s="133" t="s">
        <v>151</v>
      </c>
      <c r="D90" s="109">
        <v>23.63646</v>
      </c>
      <c r="E90" s="109">
        <v>23.518280000000001</v>
      </c>
      <c r="F90" s="168">
        <f t="shared" si="3"/>
        <v>99.500009730729573</v>
      </c>
    </row>
    <row r="91" spans="1:6" ht="15.75">
      <c r="A91" s="183" t="s">
        <v>321</v>
      </c>
      <c r="B91" s="183"/>
      <c r="C91" s="200" t="s">
        <v>322</v>
      </c>
      <c r="D91" s="108">
        <f>D92+D120</f>
        <v>7508.94715</v>
      </c>
      <c r="E91" s="108">
        <f>E92+E120</f>
        <v>7224.76001</v>
      </c>
      <c r="F91" s="168">
        <f t="shared" si="3"/>
        <v>96.215353040539114</v>
      </c>
    </row>
    <row r="92" spans="1:6" ht="21.75" customHeight="1">
      <c r="A92" s="143" t="s">
        <v>323</v>
      </c>
      <c r="B92" s="86"/>
      <c r="C92" s="86" t="s">
        <v>324</v>
      </c>
      <c r="D92" s="109">
        <f>D93+D95+D99+D104+D106+D116+D118+D108+D110+D114+D112</f>
        <v>5076.3229799999999</v>
      </c>
      <c r="E92" s="109">
        <f>E93+E95+E99+E104+E106+E116+E118+E108+E110+E114+E112</f>
        <v>5000.0874300000005</v>
      </c>
      <c r="F92" s="168">
        <f t="shared" si="3"/>
        <v>98.498213169249539</v>
      </c>
    </row>
    <row r="93" spans="1:6" ht="15.75">
      <c r="A93" s="143" t="s">
        <v>325</v>
      </c>
      <c r="B93" s="86"/>
      <c r="C93" s="86" t="s">
        <v>472</v>
      </c>
      <c r="D93" s="109">
        <f>D94</f>
        <v>1005.58141</v>
      </c>
      <c r="E93" s="109">
        <f>E94</f>
        <v>966.31957999999997</v>
      </c>
      <c r="F93" s="168">
        <f t="shared" si="3"/>
        <v>96.095609006932619</v>
      </c>
    </row>
    <row r="94" spans="1:6" ht="63">
      <c r="A94" s="143"/>
      <c r="B94" s="143" t="s">
        <v>31</v>
      </c>
      <c r="C94" s="119" t="s">
        <v>150</v>
      </c>
      <c r="D94" s="109">
        <v>1005.58141</v>
      </c>
      <c r="E94" s="168">
        <v>966.31957999999997</v>
      </c>
      <c r="F94" s="168">
        <f t="shared" si="3"/>
        <v>96.095609006932619</v>
      </c>
    </row>
    <row r="95" spans="1:6" ht="31.5">
      <c r="A95" s="143" t="s">
        <v>326</v>
      </c>
      <c r="B95" s="86"/>
      <c r="C95" s="126" t="s">
        <v>1</v>
      </c>
      <c r="D95" s="109">
        <f>D96+D97</f>
        <v>130.79415</v>
      </c>
      <c r="E95" s="109">
        <f>E96+E97</f>
        <v>127.34175</v>
      </c>
      <c r="F95" s="168">
        <f t="shared" si="3"/>
        <v>97.360432404660301</v>
      </c>
    </row>
    <row r="96" spans="1:6" ht="63">
      <c r="A96" s="143"/>
      <c r="B96" s="143" t="s">
        <v>31</v>
      </c>
      <c r="C96" s="119" t="s">
        <v>150</v>
      </c>
      <c r="D96" s="109">
        <v>122.79415</v>
      </c>
      <c r="E96" s="168">
        <v>122.34175</v>
      </c>
      <c r="F96" s="168">
        <f t="shared" si="3"/>
        <v>99.6315785401829</v>
      </c>
    </row>
    <row r="97" spans="1:6" ht="31.5">
      <c r="A97" s="143"/>
      <c r="B97" s="143" t="s">
        <v>35</v>
      </c>
      <c r="C97" s="119" t="s">
        <v>151</v>
      </c>
      <c r="D97" s="109">
        <v>8</v>
      </c>
      <c r="E97" s="168">
        <v>5</v>
      </c>
      <c r="F97" s="168">
        <f t="shared" si="3"/>
        <v>62.5</v>
      </c>
    </row>
    <row r="98" spans="1:6" ht="15.75">
      <c r="A98" s="143"/>
      <c r="B98" s="140">
        <v>800</v>
      </c>
      <c r="C98" s="140" t="s">
        <v>37</v>
      </c>
      <c r="D98" s="109">
        <v>8.6410000000000001E-2</v>
      </c>
      <c r="E98" s="109">
        <v>8.6410000000000001E-2</v>
      </c>
      <c r="F98" s="168">
        <f t="shared" ref="F98" si="5">SUM((E98/D98)*100)</f>
        <v>100</v>
      </c>
    </row>
    <row r="99" spans="1:6" ht="31.5">
      <c r="A99" s="143" t="s">
        <v>327</v>
      </c>
      <c r="B99" s="86"/>
      <c r="C99" s="86" t="s">
        <v>328</v>
      </c>
      <c r="D99" s="109">
        <f>SUM(D100:D103)</f>
        <v>1705.5855000000001</v>
      </c>
      <c r="E99" s="109">
        <f>SUM(E100:E103)</f>
        <v>1674.3645800000002</v>
      </c>
      <c r="F99" s="168">
        <f t="shared" si="3"/>
        <v>98.169489597560485</v>
      </c>
    </row>
    <row r="100" spans="1:6" ht="63">
      <c r="A100" s="143"/>
      <c r="B100" s="143" t="s">
        <v>31</v>
      </c>
      <c r="C100" s="119" t="s">
        <v>150</v>
      </c>
      <c r="D100" s="109">
        <v>1238.3686</v>
      </c>
      <c r="E100" s="109">
        <v>1238.3686</v>
      </c>
      <c r="F100" s="168">
        <f t="shared" si="3"/>
        <v>100</v>
      </c>
    </row>
    <row r="101" spans="1:6" ht="31.5">
      <c r="A101" s="140"/>
      <c r="B101" s="143" t="s">
        <v>35</v>
      </c>
      <c r="C101" s="119" t="s">
        <v>151</v>
      </c>
      <c r="D101" s="109">
        <v>375.27828</v>
      </c>
      <c r="E101" s="109">
        <v>355.95735999999999</v>
      </c>
      <c r="F101" s="168">
        <f t="shared" si="3"/>
        <v>94.851575209735032</v>
      </c>
    </row>
    <row r="102" spans="1:6" ht="15.75">
      <c r="A102" s="140"/>
      <c r="B102" s="201" t="s">
        <v>42</v>
      </c>
      <c r="C102" s="202" t="s">
        <v>43</v>
      </c>
      <c r="D102" s="109">
        <v>49.080919999999999</v>
      </c>
      <c r="E102" s="109">
        <v>49.080919999999999</v>
      </c>
      <c r="F102" s="168">
        <f t="shared" si="3"/>
        <v>100</v>
      </c>
    </row>
    <row r="103" spans="1:6" ht="15.75">
      <c r="A103" s="140"/>
      <c r="B103" s="140">
        <v>800</v>
      </c>
      <c r="C103" s="140" t="s">
        <v>37</v>
      </c>
      <c r="D103" s="109">
        <v>42.857700000000001</v>
      </c>
      <c r="E103" s="109">
        <v>30.957699999999999</v>
      </c>
      <c r="F103" s="168">
        <f t="shared" si="3"/>
        <v>72.233694295307487</v>
      </c>
    </row>
    <row r="104" spans="1:6" ht="18" customHeight="1">
      <c r="A104" s="143" t="s">
        <v>329</v>
      </c>
      <c r="B104" s="86"/>
      <c r="C104" s="140" t="s">
        <v>147</v>
      </c>
      <c r="D104" s="109">
        <f>D105</f>
        <v>25</v>
      </c>
      <c r="E104" s="109">
        <f>E105</f>
        <v>25</v>
      </c>
      <c r="F104" s="168">
        <f t="shared" si="3"/>
        <v>100</v>
      </c>
    </row>
    <row r="105" spans="1:6" ht="15.75">
      <c r="A105" s="143"/>
      <c r="B105" s="140">
        <v>800</v>
      </c>
      <c r="C105" s="140" t="s">
        <v>37</v>
      </c>
      <c r="D105" s="109">
        <v>25</v>
      </c>
      <c r="E105" s="109">
        <v>25</v>
      </c>
      <c r="F105" s="168">
        <f t="shared" si="3"/>
        <v>100</v>
      </c>
    </row>
    <row r="106" spans="1:6" ht="33.75" customHeight="1">
      <c r="A106" s="143" t="s">
        <v>473</v>
      </c>
      <c r="B106" s="140"/>
      <c r="C106" s="140" t="s">
        <v>474</v>
      </c>
      <c r="D106" s="109">
        <f>D107</f>
        <v>1677.3619200000001</v>
      </c>
      <c r="E106" s="109">
        <f>E107</f>
        <v>1677.3619200000001</v>
      </c>
      <c r="F106" s="168">
        <f t="shared" si="3"/>
        <v>100</v>
      </c>
    </row>
    <row r="107" spans="1:6" ht="15.75">
      <c r="A107" s="143"/>
      <c r="B107" s="140">
        <v>500</v>
      </c>
      <c r="C107" s="140" t="s">
        <v>32</v>
      </c>
      <c r="D107" s="109">
        <v>1677.3619200000001</v>
      </c>
      <c r="E107" s="109">
        <v>1677.3619200000001</v>
      </c>
      <c r="F107" s="168">
        <f t="shared" si="3"/>
        <v>100</v>
      </c>
    </row>
    <row r="108" spans="1:6" ht="31.5">
      <c r="A108" s="143" t="s">
        <v>330</v>
      </c>
      <c r="B108" s="143"/>
      <c r="C108" s="119" t="s">
        <v>39</v>
      </c>
      <c r="D108" s="109">
        <f>D109</f>
        <v>100.4</v>
      </c>
      <c r="E108" s="109">
        <f>E109</f>
        <v>100.4</v>
      </c>
      <c r="F108" s="168">
        <f t="shared" si="3"/>
        <v>100</v>
      </c>
    </row>
    <row r="109" spans="1:6" ht="15.75">
      <c r="A109" s="143"/>
      <c r="B109" s="143" t="s">
        <v>0</v>
      </c>
      <c r="C109" s="119" t="s">
        <v>32</v>
      </c>
      <c r="D109" s="109">
        <v>100.4</v>
      </c>
      <c r="E109" s="109">
        <v>100.4</v>
      </c>
      <c r="F109" s="168">
        <f t="shared" si="3"/>
        <v>100</v>
      </c>
    </row>
    <row r="110" spans="1:6" ht="31.5">
      <c r="A110" s="143" t="s">
        <v>331</v>
      </c>
      <c r="B110" s="143"/>
      <c r="C110" s="119" t="s">
        <v>38</v>
      </c>
      <c r="D110" s="109">
        <f>D111</f>
        <v>53.1</v>
      </c>
      <c r="E110" s="109">
        <f>E111</f>
        <v>53.1</v>
      </c>
      <c r="F110" s="168">
        <f t="shared" si="3"/>
        <v>100</v>
      </c>
    </row>
    <row r="111" spans="1:6" ht="15.75">
      <c r="A111" s="143"/>
      <c r="B111" s="143" t="s">
        <v>0</v>
      </c>
      <c r="C111" s="119" t="s">
        <v>32</v>
      </c>
      <c r="D111" s="109">
        <v>53.1</v>
      </c>
      <c r="E111" s="109">
        <v>53.1</v>
      </c>
      <c r="F111" s="168">
        <f t="shared" si="3"/>
        <v>100</v>
      </c>
    </row>
    <row r="112" spans="1:6" ht="31.5">
      <c r="A112" s="143" t="s">
        <v>475</v>
      </c>
      <c r="B112" s="143"/>
      <c r="C112" s="119" t="s">
        <v>476</v>
      </c>
      <c r="D112" s="109">
        <f>D113</f>
        <v>149.4</v>
      </c>
      <c r="E112" s="109">
        <f>E113</f>
        <v>149.4</v>
      </c>
      <c r="F112" s="168">
        <f t="shared" si="3"/>
        <v>100</v>
      </c>
    </row>
    <row r="113" spans="1:6" ht="15.75">
      <c r="A113" s="143"/>
      <c r="B113" s="143" t="s">
        <v>0</v>
      </c>
      <c r="C113" s="119" t="s">
        <v>32</v>
      </c>
      <c r="D113" s="109">
        <v>149.4</v>
      </c>
      <c r="E113" s="109">
        <v>149.4</v>
      </c>
      <c r="F113" s="168">
        <f t="shared" si="3"/>
        <v>100</v>
      </c>
    </row>
    <row r="114" spans="1:6" ht="31.5">
      <c r="A114" s="143" t="s">
        <v>332</v>
      </c>
      <c r="B114" s="143"/>
      <c r="C114" s="119" t="s">
        <v>333</v>
      </c>
      <c r="D114" s="109">
        <f>D115</f>
        <v>220.8</v>
      </c>
      <c r="E114" s="109">
        <f>E115</f>
        <v>220.8</v>
      </c>
      <c r="F114" s="168">
        <f t="shared" si="3"/>
        <v>100</v>
      </c>
    </row>
    <row r="115" spans="1:6" ht="63">
      <c r="A115" s="143"/>
      <c r="B115" s="143" t="s">
        <v>31</v>
      </c>
      <c r="C115" s="119" t="s">
        <v>150</v>
      </c>
      <c r="D115" s="109">
        <v>220.8</v>
      </c>
      <c r="E115" s="109">
        <v>220.8</v>
      </c>
      <c r="F115" s="168">
        <f t="shared" si="3"/>
        <v>100</v>
      </c>
    </row>
    <row r="116" spans="1:6" ht="31.5">
      <c r="A116" s="143" t="s">
        <v>361</v>
      </c>
      <c r="B116" s="143"/>
      <c r="C116" s="145" t="s">
        <v>67</v>
      </c>
      <c r="D116" s="109">
        <f>D117</f>
        <v>2.2999999999999998</v>
      </c>
      <c r="E116" s="109">
        <f>E117</f>
        <v>0</v>
      </c>
      <c r="F116" s="168">
        <f t="shared" ref="F116:F138" si="6">SUM((E116/D116)*100)</f>
        <v>0</v>
      </c>
    </row>
    <row r="117" spans="1:6" ht="31.5">
      <c r="A117" s="140"/>
      <c r="B117" s="143" t="s">
        <v>35</v>
      </c>
      <c r="C117" s="119" t="s">
        <v>151</v>
      </c>
      <c r="D117" s="109">
        <v>2.2999999999999998</v>
      </c>
      <c r="E117" s="109">
        <v>0</v>
      </c>
      <c r="F117" s="168">
        <f t="shared" si="6"/>
        <v>0</v>
      </c>
    </row>
    <row r="118" spans="1:6" ht="78.75">
      <c r="A118" s="203" t="s">
        <v>360</v>
      </c>
      <c r="B118" s="203"/>
      <c r="C118" s="203" t="s">
        <v>152</v>
      </c>
      <c r="D118" s="109">
        <f>D119</f>
        <v>6</v>
      </c>
      <c r="E118" s="109">
        <f>E119</f>
        <v>5.9996</v>
      </c>
      <c r="F118" s="168">
        <f t="shared" si="6"/>
        <v>99.993333333333339</v>
      </c>
    </row>
    <row r="119" spans="1:6" ht="31.5">
      <c r="A119" s="140"/>
      <c r="B119" s="143" t="s">
        <v>35</v>
      </c>
      <c r="C119" s="119" t="s">
        <v>151</v>
      </c>
      <c r="D119" s="109">
        <v>6</v>
      </c>
      <c r="E119" s="168">
        <v>5.9996</v>
      </c>
      <c r="F119" s="168">
        <f t="shared" si="6"/>
        <v>99.993333333333339</v>
      </c>
    </row>
    <row r="120" spans="1:6" ht="47.25">
      <c r="A120" s="143" t="s">
        <v>334</v>
      </c>
      <c r="B120" s="86"/>
      <c r="C120" s="86" t="s">
        <v>335</v>
      </c>
      <c r="D120" s="109">
        <f>D123+D136+D121+D125+D129+D132+D127+D134</f>
        <v>2432.62417</v>
      </c>
      <c r="E120" s="109">
        <f>E123+E136+E121+E125+E129+E132+E127+E134</f>
        <v>2224.6725799999999</v>
      </c>
      <c r="F120" s="168">
        <f t="shared" si="6"/>
        <v>91.451552912918714</v>
      </c>
    </row>
    <row r="121" spans="1:6" ht="47.25">
      <c r="A121" s="204" t="s">
        <v>359</v>
      </c>
      <c r="B121" s="204"/>
      <c r="C121" s="191" t="s">
        <v>158</v>
      </c>
      <c r="D121" s="109">
        <f>D122</f>
        <v>96.8</v>
      </c>
      <c r="E121" s="109">
        <f>E122</f>
        <v>96</v>
      </c>
      <c r="F121" s="168">
        <f t="shared" si="6"/>
        <v>99.173553719008268</v>
      </c>
    </row>
    <row r="122" spans="1:6" ht="31.5">
      <c r="A122" s="140"/>
      <c r="B122" s="143" t="s">
        <v>35</v>
      </c>
      <c r="C122" s="119" t="s">
        <v>151</v>
      </c>
      <c r="D122" s="109">
        <v>96.8</v>
      </c>
      <c r="E122" s="109">
        <v>96</v>
      </c>
      <c r="F122" s="168">
        <f t="shared" si="6"/>
        <v>99.173553719008268</v>
      </c>
    </row>
    <row r="123" spans="1:6" ht="31.5">
      <c r="A123" s="143" t="s">
        <v>336</v>
      </c>
      <c r="B123" s="148"/>
      <c r="C123" s="86" t="s">
        <v>51</v>
      </c>
      <c r="D123" s="109">
        <f>D124</f>
        <v>9.6890000000000001</v>
      </c>
      <c r="E123" s="109">
        <f>E124</f>
        <v>9.6890000000000001</v>
      </c>
      <c r="F123" s="168">
        <f t="shared" si="6"/>
        <v>100</v>
      </c>
    </row>
    <row r="124" spans="1:6" ht="31.5">
      <c r="A124" s="140"/>
      <c r="B124" s="143" t="s">
        <v>35</v>
      </c>
      <c r="C124" s="119" t="s">
        <v>151</v>
      </c>
      <c r="D124" s="109">
        <v>9.6890000000000001</v>
      </c>
      <c r="E124" s="109">
        <v>9.6890000000000001</v>
      </c>
      <c r="F124" s="168">
        <f t="shared" si="6"/>
        <v>100</v>
      </c>
    </row>
    <row r="125" spans="1:6" ht="31.5">
      <c r="A125" s="140" t="s">
        <v>337</v>
      </c>
      <c r="B125" s="143"/>
      <c r="C125" s="91" t="s">
        <v>155</v>
      </c>
      <c r="D125" s="109">
        <f>D126</f>
        <v>51.5</v>
      </c>
      <c r="E125" s="109">
        <f>E126</f>
        <v>0</v>
      </c>
      <c r="F125" s="168">
        <f t="shared" si="6"/>
        <v>0</v>
      </c>
    </row>
    <row r="126" spans="1:6" ht="15.75">
      <c r="A126" s="140"/>
      <c r="B126" s="190" t="s">
        <v>36</v>
      </c>
      <c r="C126" s="128" t="s">
        <v>37</v>
      </c>
      <c r="D126" s="109">
        <v>51.5</v>
      </c>
      <c r="E126" s="109">
        <v>0</v>
      </c>
      <c r="F126" s="168">
        <f t="shared" si="6"/>
        <v>0</v>
      </c>
    </row>
    <row r="127" spans="1:6" ht="31.5">
      <c r="A127" s="204" t="s">
        <v>338</v>
      </c>
      <c r="B127" s="204"/>
      <c r="C127" s="119" t="s">
        <v>339</v>
      </c>
      <c r="D127" s="111">
        <f>D128</f>
        <v>99</v>
      </c>
      <c r="E127" s="111">
        <f>E128</f>
        <v>99</v>
      </c>
      <c r="F127" s="168">
        <f t="shared" si="6"/>
        <v>100</v>
      </c>
    </row>
    <row r="128" spans="1:6" ht="31.5">
      <c r="A128" s="204"/>
      <c r="B128" s="204" t="s">
        <v>35</v>
      </c>
      <c r="C128" s="119" t="s">
        <v>151</v>
      </c>
      <c r="D128" s="111">
        <v>99</v>
      </c>
      <c r="E128" s="111">
        <v>99</v>
      </c>
      <c r="F128" s="168">
        <f t="shared" si="6"/>
        <v>100</v>
      </c>
    </row>
    <row r="129" spans="1:6" ht="31.5">
      <c r="A129" s="140" t="s">
        <v>340</v>
      </c>
      <c r="B129" s="143"/>
      <c r="C129" s="204" t="s">
        <v>70</v>
      </c>
      <c r="D129" s="109">
        <f>D130+D131</f>
        <v>1619.4632200000001</v>
      </c>
      <c r="E129" s="109">
        <f>E130+E131</f>
        <v>1463.8116299999999</v>
      </c>
      <c r="F129" s="168">
        <f t="shared" si="6"/>
        <v>90.38869249528247</v>
      </c>
    </row>
    <row r="130" spans="1:6" ht="31.5">
      <c r="A130" s="140"/>
      <c r="B130" s="143" t="s">
        <v>35</v>
      </c>
      <c r="C130" s="119" t="s">
        <v>151</v>
      </c>
      <c r="D130" s="109">
        <v>1461.92002</v>
      </c>
      <c r="E130" s="168">
        <v>1362.13924</v>
      </c>
      <c r="F130" s="168">
        <f t="shared" si="6"/>
        <v>93.174675862226721</v>
      </c>
    </row>
    <row r="131" spans="1:6" ht="15.75">
      <c r="A131" s="140"/>
      <c r="B131" s="190" t="s">
        <v>36</v>
      </c>
      <c r="C131" s="128" t="s">
        <v>37</v>
      </c>
      <c r="D131" s="109">
        <v>157.54320000000001</v>
      </c>
      <c r="E131" s="168">
        <v>101.67238999999999</v>
      </c>
      <c r="F131" s="168">
        <f t="shared" si="6"/>
        <v>64.536197055791661</v>
      </c>
    </row>
    <row r="132" spans="1:6" ht="47.25">
      <c r="A132" s="140" t="s">
        <v>341</v>
      </c>
      <c r="B132" s="143"/>
      <c r="C132" s="205" t="s">
        <v>121</v>
      </c>
      <c r="D132" s="109">
        <f>D133</f>
        <v>16</v>
      </c>
      <c r="E132" s="109">
        <f>E133</f>
        <v>16</v>
      </c>
      <c r="F132" s="168">
        <f t="shared" si="6"/>
        <v>100</v>
      </c>
    </row>
    <row r="133" spans="1:6" ht="31.5">
      <c r="A133" s="140"/>
      <c r="B133" s="143" t="s">
        <v>35</v>
      </c>
      <c r="C133" s="119" t="s">
        <v>151</v>
      </c>
      <c r="D133" s="109">
        <v>16</v>
      </c>
      <c r="E133" s="109">
        <v>16</v>
      </c>
      <c r="F133" s="168">
        <f t="shared" si="6"/>
        <v>100</v>
      </c>
    </row>
    <row r="134" spans="1:6" ht="31.5">
      <c r="A134" s="204" t="s">
        <v>358</v>
      </c>
      <c r="B134" s="204"/>
      <c r="C134" s="119" t="s">
        <v>477</v>
      </c>
      <c r="D134" s="112">
        <f>D135</f>
        <v>15</v>
      </c>
      <c r="E134" s="112">
        <f>E135</f>
        <v>15</v>
      </c>
      <c r="F134" s="168">
        <f t="shared" si="6"/>
        <v>100</v>
      </c>
    </row>
    <row r="135" spans="1:6" ht="31.5">
      <c r="A135" s="204"/>
      <c r="B135" s="204" t="s">
        <v>35</v>
      </c>
      <c r="C135" s="119" t="s">
        <v>151</v>
      </c>
      <c r="D135" s="112">
        <v>15</v>
      </c>
      <c r="E135" s="112">
        <v>15</v>
      </c>
      <c r="F135" s="168">
        <f t="shared" si="6"/>
        <v>100</v>
      </c>
    </row>
    <row r="136" spans="1:6" ht="47.25">
      <c r="A136" s="143" t="s">
        <v>342</v>
      </c>
      <c r="B136" s="86"/>
      <c r="C136" s="86" t="s">
        <v>343</v>
      </c>
      <c r="D136" s="109">
        <f>D137</f>
        <v>525.17195000000004</v>
      </c>
      <c r="E136" s="109">
        <f>E137</f>
        <v>525.17195000000004</v>
      </c>
      <c r="F136" s="168">
        <f t="shared" si="6"/>
        <v>100</v>
      </c>
    </row>
    <row r="137" spans="1:6" ht="15.75">
      <c r="A137" s="140"/>
      <c r="B137" s="186" t="s">
        <v>42</v>
      </c>
      <c r="C137" s="146" t="s">
        <v>43</v>
      </c>
      <c r="D137" s="109">
        <v>525.17195000000004</v>
      </c>
      <c r="E137" s="109">
        <v>525.17195000000004</v>
      </c>
      <c r="F137" s="168">
        <f t="shared" si="6"/>
        <v>100</v>
      </c>
    </row>
    <row r="138" spans="1:6" ht="15.75">
      <c r="A138" s="139"/>
      <c r="B138" s="139"/>
      <c r="C138" s="185" t="s">
        <v>58</v>
      </c>
      <c r="D138" s="108">
        <f>D11+D33+D91+D65+D80</f>
        <v>28188.787369999998</v>
      </c>
      <c r="E138" s="108">
        <f>E11+E33+E91+E65+E80</f>
        <v>27486.195229999998</v>
      </c>
      <c r="F138" s="207">
        <f t="shared" si="6"/>
        <v>97.507547484118689</v>
      </c>
    </row>
  </sheetData>
  <mergeCells count="4">
    <mergeCell ref="A6:F6"/>
    <mergeCell ref="C2:F2"/>
    <mergeCell ref="C3:F3"/>
    <mergeCell ref="E1:F1"/>
  </mergeCells>
  <pageMargins left="0.70866141732283472" right="0.51181102362204722" top="0.35433070866141736" bottom="0.35433070866141736" header="0.11811023622047245" footer="0.11811023622047245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1"/>
  <sheetViews>
    <sheetView topLeftCell="A274" workbookViewId="0">
      <selection activeCell="E142" sqref="E142"/>
    </sheetView>
  </sheetViews>
  <sheetFormatPr defaultColWidth="9.140625" defaultRowHeight="12.75"/>
  <cols>
    <col min="1" max="1" width="5.140625" style="173" bestFit="1" customWidth="1"/>
    <col min="2" max="2" width="6.140625" style="173" bestFit="1" customWidth="1"/>
    <col min="3" max="3" width="15.28515625" style="173" customWidth="1"/>
    <col min="4" max="4" width="4.42578125" style="173" bestFit="1" customWidth="1"/>
    <col min="5" max="5" width="57.42578125" style="173" customWidth="1"/>
    <col min="6" max="6" width="13.42578125" style="173" customWidth="1"/>
    <col min="7" max="7" width="10.7109375" style="173" customWidth="1"/>
    <col min="8" max="8" width="8.28515625" style="173" customWidth="1"/>
    <col min="9" max="16384" width="9.140625" style="173"/>
  </cols>
  <sheetData>
    <row r="1" spans="1:9" ht="15.75">
      <c r="E1" s="160"/>
      <c r="F1" s="160"/>
      <c r="G1" s="320" t="s">
        <v>428</v>
      </c>
      <c r="H1" s="320"/>
      <c r="I1" s="160"/>
    </row>
    <row r="2" spans="1:9" ht="15.75">
      <c r="E2" s="304" t="s">
        <v>410</v>
      </c>
      <c r="F2" s="304"/>
      <c r="G2" s="304"/>
      <c r="H2" s="304"/>
      <c r="I2" s="160"/>
    </row>
    <row r="3" spans="1:9" ht="15.75">
      <c r="E3" s="304" t="s">
        <v>411</v>
      </c>
      <c r="F3" s="304"/>
      <c r="G3" s="304"/>
      <c r="H3" s="304"/>
      <c r="I3" s="160"/>
    </row>
    <row r="6" spans="1:9" ht="39" customHeight="1">
      <c r="A6" s="318" t="s">
        <v>531</v>
      </c>
      <c r="B6" s="319"/>
      <c r="C6" s="319"/>
      <c r="D6" s="319"/>
      <c r="E6" s="319"/>
      <c r="F6" s="319"/>
      <c r="G6" s="314"/>
      <c r="H6" s="314"/>
    </row>
    <row r="9" spans="1:9" ht="45">
      <c r="A9" s="100" t="s">
        <v>478</v>
      </c>
      <c r="B9" s="101" t="s">
        <v>6</v>
      </c>
      <c r="C9" s="101" t="s">
        <v>7</v>
      </c>
      <c r="D9" s="101" t="s">
        <v>8</v>
      </c>
      <c r="E9" s="102" t="s">
        <v>5</v>
      </c>
      <c r="F9" s="158" t="s">
        <v>405</v>
      </c>
      <c r="G9" s="231" t="s">
        <v>449</v>
      </c>
      <c r="H9" s="231" t="s">
        <v>214</v>
      </c>
    </row>
    <row r="10" spans="1:9">
      <c r="A10" s="103">
        <v>1</v>
      </c>
      <c r="B10" s="104" t="s">
        <v>24</v>
      </c>
      <c r="C10" s="105" t="s">
        <v>25</v>
      </c>
      <c r="D10" s="104" t="s">
        <v>26</v>
      </c>
      <c r="E10" s="105" t="s">
        <v>27</v>
      </c>
      <c r="F10" s="106">
        <v>6</v>
      </c>
      <c r="G10" s="157">
        <v>7</v>
      </c>
      <c r="H10" s="87">
        <v>8</v>
      </c>
    </row>
    <row r="11" spans="1:9" ht="23.25" customHeight="1">
      <c r="A11" s="208">
        <v>495</v>
      </c>
      <c r="B11" s="209"/>
      <c r="C11" s="115"/>
      <c r="D11" s="209"/>
      <c r="E11" s="113" t="s">
        <v>52</v>
      </c>
      <c r="F11" s="114">
        <f>F12+F35+F41+F57+F74+F104+F115</f>
        <v>7454.0880200000001</v>
      </c>
      <c r="G11" s="114">
        <f>G12+G35+G41+G57+G74+G104+G115</f>
        <v>7454.0880200000001</v>
      </c>
      <c r="H11" s="207">
        <f t="shared" ref="H11:H44" si="0">SUM((G11/F11)*100)</f>
        <v>100</v>
      </c>
    </row>
    <row r="12" spans="1:9" ht="15.75">
      <c r="A12" s="208"/>
      <c r="B12" s="209" t="s">
        <v>11</v>
      </c>
      <c r="C12" s="115" t="s">
        <v>10</v>
      </c>
      <c r="D12" s="209" t="s">
        <v>10</v>
      </c>
      <c r="E12" s="115" t="s">
        <v>57</v>
      </c>
      <c r="F12" s="116">
        <f>F18+F28+F13</f>
        <v>2471.1795900000002</v>
      </c>
      <c r="G12" s="116">
        <f>G18+G28+G13</f>
        <v>2471.1795900000002</v>
      </c>
      <c r="H12" s="168">
        <f t="shared" si="0"/>
        <v>100</v>
      </c>
    </row>
    <row r="13" spans="1:9" ht="47.25">
      <c r="A13" s="208"/>
      <c r="B13" s="209" t="s">
        <v>479</v>
      </c>
      <c r="C13" s="115"/>
      <c r="D13" s="209"/>
      <c r="E13" s="115" t="s">
        <v>480</v>
      </c>
      <c r="F13" s="116">
        <f t="shared" ref="F13:G16" si="1">F14</f>
        <v>862.01140999999996</v>
      </c>
      <c r="G13" s="116">
        <f t="shared" si="1"/>
        <v>862.01140999999996</v>
      </c>
      <c r="H13" s="168">
        <f t="shared" si="0"/>
        <v>100</v>
      </c>
    </row>
    <row r="14" spans="1:9" ht="15.75">
      <c r="A14" s="208"/>
      <c r="B14" s="209"/>
      <c r="C14" s="210" t="s">
        <v>321</v>
      </c>
      <c r="D14" s="209" t="s">
        <v>10</v>
      </c>
      <c r="E14" s="117" t="s">
        <v>322</v>
      </c>
      <c r="F14" s="116">
        <f t="shared" si="1"/>
        <v>862.01140999999996</v>
      </c>
      <c r="G14" s="116">
        <f t="shared" si="1"/>
        <v>862.01140999999996</v>
      </c>
      <c r="H14" s="168">
        <f t="shared" si="0"/>
        <v>100</v>
      </c>
    </row>
    <row r="15" spans="1:9" ht="31.5">
      <c r="A15" s="208"/>
      <c r="B15" s="209"/>
      <c r="C15" s="210" t="s">
        <v>323</v>
      </c>
      <c r="D15" s="209" t="s">
        <v>10</v>
      </c>
      <c r="E15" s="118" t="s">
        <v>324</v>
      </c>
      <c r="F15" s="116">
        <f t="shared" si="1"/>
        <v>862.01140999999996</v>
      </c>
      <c r="G15" s="116">
        <f t="shared" si="1"/>
        <v>862.01140999999996</v>
      </c>
      <c r="H15" s="168">
        <f t="shared" si="0"/>
        <v>100</v>
      </c>
    </row>
    <row r="16" spans="1:9" ht="15.75">
      <c r="A16" s="208"/>
      <c r="B16" s="209"/>
      <c r="C16" s="210" t="s">
        <v>325</v>
      </c>
      <c r="D16" s="209"/>
      <c r="E16" s="118" t="s">
        <v>481</v>
      </c>
      <c r="F16" s="116">
        <f t="shared" si="1"/>
        <v>862.01140999999996</v>
      </c>
      <c r="G16" s="116">
        <f t="shared" si="1"/>
        <v>862.01140999999996</v>
      </c>
      <c r="H16" s="168">
        <f t="shared" si="0"/>
        <v>100</v>
      </c>
    </row>
    <row r="17" spans="1:8" ht="78.75">
      <c r="A17" s="208"/>
      <c r="B17" s="209"/>
      <c r="C17" s="211"/>
      <c r="D17" s="209" t="s">
        <v>31</v>
      </c>
      <c r="E17" s="115" t="s">
        <v>150</v>
      </c>
      <c r="F17" s="116">
        <v>862.01140999999996</v>
      </c>
      <c r="G17" s="116">
        <v>862.01140999999996</v>
      </c>
      <c r="H17" s="168">
        <f t="shared" si="0"/>
        <v>100</v>
      </c>
    </row>
    <row r="18" spans="1:8" ht="71.25" customHeight="1">
      <c r="A18" s="81"/>
      <c r="B18" s="209" t="s">
        <v>14</v>
      </c>
      <c r="C18" s="115"/>
      <c r="D18" s="209" t="s">
        <v>10</v>
      </c>
      <c r="E18" s="115" t="s">
        <v>15</v>
      </c>
      <c r="F18" s="116">
        <f>F19</f>
        <v>1589.97918</v>
      </c>
      <c r="G18" s="116">
        <f>G19</f>
        <v>1589.97918</v>
      </c>
      <c r="H18" s="168">
        <f t="shared" si="0"/>
        <v>100</v>
      </c>
    </row>
    <row r="19" spans="1:8" ht="15.75">
      <c r="A19" s="212"/>
      <c r="B19" s="209"/>
      <c r="C19" s="210" t="s">
        <v>321</v>
      </c>
      <c r="D19" s="209" t="s">
        <v>10</v>
      </c>
      <c r="E19" s="117" t="s">
        <v>322</v>
      </c>
      <c r="F19" s="116">
        <f>F20</f>
        <v>1589.97918</v>
      </c>
      <c r="G19" s="116">
        <f>G20</f>
        <v>1589.97918</v>
      </c>
      <c r="H19" s="168">
        <f t="shared" si="0"/>
        <v>100</v>
      </c>
    </row>
    <row r="20" spans="1:8" ht="38.25" customHeight="1">
      <c r="A20" s="81"/>
      <c r="B20" s="209"/>
      <c r="C20" s="210" t="s">
        <v>323</v>
      </c>
      <c r="D20" s="209" t="s">
        <v>10</v>
      </c>
      <c r="E20" s="118" t="s">
        <v>324</v>
      </c>
      <c r="F20" s="116">
        <f>F21+F26</f>
        <v>1589.97918</v>
      </c>
      <c r="G20" s="116">
        <f>G21+G26</f>
        <v>1589.97918</v>
      </c>
      <c r="H20" s="168">
        <f t="shared" si="0"/>
        <v>100</v>
      </c>
    </row>
    <row r="21" spans="1:8" ht="31.5">
      <c r="A21" s="81"/>
      <c r="B21" s="209"/>
      <c r="C21" s="143" t="s">
        <v>327</v>
      </c>
      <c r="D21" s="209"/>
      <c r="E21" s="86" t="s">
        <v>328</v>
      </c>
      <c r="F21" s="116">
        <f>SUM(F22:F25)</f>
        <v>1564.8791800000001</v>
      </c>
      <c r="G21" s="116">
        <f>SUM(G22:G25)</f>
        <v>1564.8791800000001</v>
      </c>
      <c r="H21" s="168">
        <f t="shared" si="0"/>
        <v>100</v>
      </c>
    </row>
    <row r="22" spans="1:8" ht="78.75">
      <c r="A22" s="81"/>
      <c r="B22" s="209"/>
      <c r="C22" s="115"/>
      <c r="D22" s="209" t="s">
        <v>31</v>
      </c>
      <c r="E22" s="115" t="s">
        <v>150</v>
      </c>
      <c r="F22" s="116">
        <v>1238.3686</v>
      </c>
      <c r="G22" s="116">
        <v>1238.3686</v>
      </c>
      <c r="H22" s="168">
        <f t="shared" si="0"/>
        <v>100</v>
      </c>
    </row>
    <row r="23" spans="1:8" ht="31.5">
      <c r="A23" s="81"/>
      <c r="B23" s="209"/>
      <c r="C23" s="115"/>
      <c r="D23" s="209" t="s">
        <v>35</v>
      </c>
      <c r="E23" s="115" t="s">
        <v>151</v>
      </c>
      <c r="F23" s="116">
        <v>246.47196</v>
      </c>
      <c r="G23" s="168">
        <v>246.47196</v>
      </c>
      <c r="H23" s="168">
        <f t="shared" si="0"/>
        <v>100</v>
      </c>
    </row>
    <row r="24" spans="1:8" ht="15.75">
      <c r="A24" s="81"/>
      <c r="B24" s="209"/>
      <c r="C24" s="115"/>
      <c r="D24" s="201" t="s">
        <v>42</v>
      </c>
      <c r="E24" s="202" t="s">
        <v>43</v>
      </c>
      <c r="F24" s="110">
        <v>49.080919999999999</v>
      </c>
      <c r="G24" s="110">
        <v>49.080919999999999</v>
      </c>
      <c r="H24" s="168">
        <f t="shared" ref="H24" si="2">SUM((G24/F24)*100)</f>
        <v>100</v>
      </c>
    </row>
    <row r="25" spans="1:8" ht="15.75">
      <c r="A25" s="81"/>
      <c r="B25" s="209"/>
      <c r="C25" s="115"/>
      <c r="D25" s="209" t="s">
        <v>36</v>
      </c>
      <c r="E25" s="115" t="s">
        <v>37</v>
      </c>
      <c r="F25" s="116">
        <v>30.957699999999999</v>
      </c>
      <c r="G25" s="168">
        <v>30.957699999999999</v>
      </c>
      <c r="H25" s="168">
        <f t="shared" si="0"/>
        <v>100</v>
      </c>
    </row>
    <row r="26" spans="1:8" ht="31.5">
      <c r="A26" s="81"/>
      <c r="B26" s="209"/>
      <c r="C26" s="143" t="s">
        <v>330</v>
      </c>
      <c r="D26" s="143"/>
      <c r="E26" s="119" t="s">
        <v>39</v>
      </c>
      <c r="F26" s="109">
        <f>F27</f>
        <v>25.1</v>
      </c>
      <c r="G26" s="109">
        <f>G27</f>
        <v>25.1</v>
      </c>
      <c r="H26" s="168">
        <f t="shared" si="0"/>
        <v>100</v>
      </c>
    </row>
    <row r="27" spans="1:8" ht="15.75">
      <c r="A27" s="81"/>
      <c r="B27" s="209"/>
      <c r="C27" s="143"/>
      <c r="D27" s="143" t="s">
        <v>0</v>
      </c>
      <c r="E27" s="119" t="s">
        <v>32</v>
      </c>
      <c r="F27" s="109">
        <v>25.1</v>
      </c>
      <c r="G27" s="109">
        <v>25.1</v>
      </c>
      <c r="H27" s="168">
        <f t="shared" si="0"/>
        <v>100</v>
      </c>
    </row>
    <row r="28" spans="1:8" ht="15.75">
      <c r="A28" s="81"/>
      <c r="B28" s="213" t="s">
        <v>28</v>
      </c>
      <c r="C28" s="214"/>
      <c r="D28" s="215"/>
      <c r="E28" s="120" t="s">
        <v>90</v>
      </c>
      <c r="F28" s="116">
        <f>F29</f>
        <v>19.189</v>
      </c>
      <c r="G28" s="116">
        <f>G29</f>
        <v>19.189</v>
      </c>
      <c r="H28" s="168">
        <f t="shared" si="0"/>
        <v>100</v>
      </c>
    </row>
    <row r="29" spans="1:8" ht="15.75">
      <c r="A29" s="81"/>
      <c r="B29" s="213"/>
      <c r="C29" s="210" t="s">
        <v>321</v>
      </c>
      <c r="D29" s="209" t="s">
        <v>10</v>
      </c>
      <c r="E29" s="117" t="s">
        <v>322</v>
      </c>
      <c r="F29" s="116">
        <f>+F30</f>
        <v>19.189</v>
      </c>
      <c r="G29" s="116">
        <f>+G30</f>
        <v>19.189</v>
      </c>
      <c r="H29" s="168">
        <f t="shared" si="0"/>
        <v>100</v>
      </c>
    </row>
    <row r="30" spans="1:8" ht="47.25">
      <c r="A30" s="81"/>
      <c r="B30" s="209"/>
      <c r="C30" s="143" t="s">
        <v>334</v>
      </c>
      <c r="D30" s="86"/>
      <c r="E30" s="86" t="s">
        <v>335</v>
      </c>
      <c r="F30" s="116">
        <f>F31+F33</f>
        <v>19.189</v>
      </c>
      <c r="G30" s="116">
        <f>G31+G33</f>
        <v>19.189</v>
      </c>
      <c r="H30" s="168">
        <f t="shared" si="0"/>
        <v>100</v>
      </c>
    </row>
    <row r="31" spans="1:8" ht="15.75">
      <c r="A31" s="81"/>
      <c r="B31" s="209"/>
      <c r="C31" s="143" t="s">
        <v>336</v>
      </c>
      <c r="D31" s="209"/>
      <c r="E31" s="115" t="s">
        <v>51</v>
      </c>
      <c r="F31" s="116">
        <f>F32</f>
        <v>9.6890000000000001</v>
      </c>
      <c r="G31" s="116">
        <f>G32</f>
        <v>9.6890000000000001</v>
      </c>
      <c r="H31" s="168">
        <f t="shared" si="0"/>
        <v>100</v>
      </c>
    </row>
    <row r="32" spans="1:8" ht="31.5">
      <c r="A32" s="81"/>
      <c r="B32" s="209"/>
      <c r="C32" s="115"/>
      <c r="D32" s="209" t="s">
        <v>35</v>
      </c>
      <c r="E32" s="115" t="s">
        <v>151</v>
      </c>
      <c r="F32" s="116">
        <v>9.6890000000000001</v>
      </c>
      <c r="G32" s="116">
        <v>9.6890000000000001</v>
      </c>
      <c r="H32" s="168">
        <f t="shared" si="0"/>
        <v>100</v>
      </c>
    </row>
    <row r="33" spans="1:8" ht="47.25">
      <c r="A33" s="81"/>
      <c r="B33" s="209"/>
      <c r="C33" s="140" t="s">
        <v>341</v>
      </c>
      <c r="D33" s="143"/>
      <c r="E33" s="121" t="s">
        <v>121</v>
      </c>
      <c r="F33" s="109">
        <f>F34</f>
        <v>9.5</v>
      </c>
      <c r="G33" s="109">
        <f>G34</f>
        <v>9.5</v>
      </c>
      <c r="H33" s="168">
        <f t="shared" si="0"/>
        <v>100</v>
      </c>
    </row>
    <row r="34" spans="1:8" ht="31.5">
      <c r="A34" s="81"/>
      <c r="B34" s="209"/>
      <c r="C34" s="140"/>
      <c r="D34" s="143" t="s">
        <v>35</v>
      </c>
      <c r="E34" s="119" t="s">
        <v>151</v>
      </c>
      <c r="F34" s="109">
        <v>9.5</v>
      </c>
      <c r="G34" s="109">
        <v>9.5</v>
      </c>
      <c r="H34" s="168">
        <f t="shared" si="0"/>
        <v>100</v>
      </c>
    </row>
    <row r="35" spans="1:8" ht="15.75">
      <c r="A35" s="81"/>
      <c r="B35" s="122" t="s">
        <v>60</v>
      </c>
      <c r="C35" s="135"/>
      <c r="D35" s="122"/>
      <c r="E35" s="122" t="s">
        <v>61</v>
      </c>
      <c r="F35" s="123">
        <f t="shared" ref="F35:G39" si="3">F36</f>
        <v>50.563029999999998</v>
      </c>
      <c r="G35" s="123">
        <f t="shared" si="3"/>
        <v>50.563029999999998</v>
      </c>
      <c r="H35" s="168">
        <f t="shared" si="0"/>
        <v>100</v>
      </c>
    </row>
    <row r="36" spans="1:8" ht="15.75">
      <c r="A36" s="81"/>
      <c r="B36" s="122" t="s">
        <v>62</v>
      </c>
      <c r="C36" s="216"/>
      <c r="D36" s="217"/>
      <c r="E36" s="122" t="s">
        <v>63</v>
      </c>
      <c r="F36" s="123">
        <f t="shared" si="3"/>
        <v>50.563029999999998</v>
      </c>
      <c r="G36" s="123">
        <f t="shared" si="3"/>
        <v>50.563029999999998</v>
      </c>
      <c r="H36" s="168">
        <f t="shared" si="0"/>
        <v>100</v>
      </c>
    </row>
    <row r="37" spans="1:8" ht="15.75">
      <c r="A37" s="81"/>
      <c r="B37" s="122"/>
      <c r="C37" s="210" t="s">
        <v>321</v>
      </c>
      <c r="D37" s="209" t="s">
        <v>10</v>
      </c>
      <c r="E37" s="117" t="s">
        <v>322</v>
      </c>
      <c r="F37" s="116">
        <f t="shared" si="3"/>
        <v>50.563029999999998</v>
      </c>
      <c r="G37" s="116">
        <f t="shared" si="3"/>
        <v>50.563029999999998</v>
      </c>
      <c r="H37" s="168">
        <f t="shared" si="0"/>
        <v>100</v>
      </c>
    </row>
    <row r="38" spans="1:8" ht="31.5">
      <c r="A38" s="81"/>
      <c r="B38" s="122"/>
      <c r="C38" s="210" t="s">
        <v>323</v>
      </c>
      <c r="D38" s="209" t="s">
        <v>10</v>
      </c>
      <c r="E38" s="118" t="s">
        <v>324</v>
      </c>
      <c r="F38" s="123">
        <f t="shared" si="3"/>
        <v>50.563029999999998</v>
      </c>
      <c r="G38" s="123">
        <f t="shared" si="3"/>
        <v>50.563029999999998</v>
      </c>
      <c r="H38" s="168">
        <f t="shared" si="0"/>
        <v>100</v>
      </c>
    </row>
    <row r="39" spans="1:8" ht="31.5">
      <c r="A39" s="81"/>
      <c r="B39" s="122"/>
      <c r="C39" s="122" t="s">
        <v>332</v>
      </c>
      <c r="D39" s="122"/>
      <c r="E39" s="122" t="s">
        <v>64</v>
      </c>
      <c r="F39" s="123">
        <f t="shared" si="3"/>
        <v>50.563029999999998</v>
      </c>
      <c r="G39" s="123">
        <f t="shared" si="3"/>
        <v>50.563029999999998</v>
      </c>
      <c r="H39" s="168">
        <f t="shared" si="0"/>
        <v>100</v>
      </c>
    </row>
    <row r="40" spans="1:8" ht="78.75">
      <c r="A40" s="81"/>
      <c r="B40" s="122"/>
      <c r="C40" s="122"/>
      <c r="D40" s="122" t="s">
        <v>31</v>
      </c>
      <c r="E40" s="115" t="s">
        <v>150</v>
      </c>
      <c r="F40" s="123">
        <v>50.563029999999998</v>
      </c>
      <c r="G40" s="123">
        <v>50.563029999999998</v>
      </c>
      <c r="H40" s="168">
        <f t="shared" si="0"/>
        <v>100</v>
      </c>
    </row>
    <row r="41" spans="1:8" ht="31.5">
      <c r="A41" s="81"/>
      <c r="B41" s="209" t="s">
        <v>16</v>
      </c>
      <c r="C41" s="115" t="s">
        <v>10</v>
      </c>
      <c r="D41" s="209" t="s">
        <v>10</v>
      </c>
      <c r="E41" s="115" t="s">
        <v>53</v>
      </c>
      <c r="F41" s="116">
        <f>F42+F48</f>
        <v>461.16861999999998</v>
      </c>
      <c r="G41" s="116">
        <f>G42+G48</f>
        <v>461.16861999999998</v>
      </c>
      <c r="H41" s="168">
        <f t="shared" si="0"/>
        <v>100</v>
      </c>
    </row>
    <row r="42" spans="1:8" ht="47.25">
      <c r="A42" s="208"/>
      <c r="B42" s="209" t="s">
        <v>46</v>
      </c>
      <c r="C42" s="115"/>
      <c r="D42" s="209"/>
      <c r="E42" s="115" t="s">
        <v>47</v>
      </c>
      <c r="F42" s="116">
        <f t="shared" ref="F42:G46" si="4">F43</f>
        <v>50</v>
      </c>
      <c r="G42" s="116">
        <f t="shared" si="4"/>
        <v>50</v>
      </c>
      <c r="H42" s="168">
        <f t="shared" si="0"/>
        <v>100</v>
      </c>
    </row>
    <row r="43" spans="1:8" ht="47.25">
      <c r="A43" s="208"/>
      <c r="B43" s="209"/>
      <c r="C43" s="210" t="s">
        <v>306</v>
      </c>
      <c r="D43" s="209"/>
      <c r="E43" s="117" t="s">
        <v>307</v>
      </c>
      <c r="F43" s="116">
        <f t="shared" si="4"/>
        <v>50</v>
      </c>
      <c r="G43" s="116">
        <f t="shared" si="4"/>
        <v>50</v>
      </c>
      <c r="H43" s="168">
        <f t="shared" si="0"/>
        <v>100</v>
      </c>
    </row>
    <row r="44" spans="1:8" ht="47.25">
      <c r="A44" s="208"/>
      <c r="B44" s="218"/>
      <c r="C44" s="143" t="s">
        <v>315</v>
      </c>
      <c r="D44" s="86"/>
      <c r="E44" s="86" t="s">
        <v>316</v>
      </c>
      <c r="F44" s="109">
        <f t="shared" si="4"/>
        <v>50</v>
      </c>
      <c r="G44" s="109">
        <f t="shared" si="4"/>
        <v>50</v>
      </c>
      <c r="H44" s="168">
        <f t="shared" si="0"/>
        <v>100</v>
      </c>
    </row>
    <row r="45" spans="1:8" ht="63">
      <c r="A45" s="81"/>
      <c r="B45" s="218"/>
      <c r="C45" s="143" t="s">
        <v>317</v>
      </c>
      <c r="D45" s="86"/>
      <c r="E45" s="86" t="s">
        <v>318</v>
      </c>
      <c r="F45" s="109">
        <f t="shared" si="4"/>
        <v>50</v>
      </c>
      <c r="G45" s="109">
        <f t="shared" si="4"/>
        <v>50</v>
      </c>
      <c r="H45" s="168">
        <f t="shared" ref="H45:H87" si="5">SUM((G45/F45)*100)</f>
        <v>100</v>
      </c>
    </row>
    <row r="46" spans="1:8" ht="47.25">
      <c r="A46" s="81"/>
      <c r="B46" s="218"/>
      <c r="C46" s="190" t="s">
        <v>319</v>
      </c>
      <c r="D46" s="124"/>
      <c r="E46" s="124" t="s">
        <v>320</v>
      </c>
      <c r="F46" s="109">
        <f t="shared" si="4"/>
        <v>50</v>
      </c>
      <c r="G46" s="109">
        <f t="shared" si="4"/>
        <v>50</v>
      </c>
      <c r="H46" s="168">
        <f t="shared" si="5"/>
        <v>100</v>
      </c>
    </row>
    <row r="47" spans="1:8" ht="31.5">
      <c r="A47" s="81"/>
      <c r="B47" s="218"/>
      <c r="C47" s="189"/>
      <c r="D47" s="143" t="s">
        <v>35</v>
      </c>
      <c r="E47" s="119" t="s">
        <v>151</v>
      </c>
      <c r="F47" s="109">
        <v>50</v>
      </c>
      <c r="G47" s="109">
        <v>50</v>
      </c>
      <c r="H47" s="168">
        <f t="shared" si="5"/>
        <v>100</v>
      </c>
    </row>
    <row r="48" spans="1:8" ht="15.75">
      <c r="A48" s="81"/>
      <c r="B48" s="209" t="s">
        <v>156</v>
      </c>
      <c r="C48" s="115"/>
      <c r="D48" s="209"/>
      <c r="E48" s="115" t="s">
        <v>157</v>
      </c>
      <c r="F48" s="116">
        <f t="shared" ref="F48:G50" si="6">F49</f>
        <v>411.16861999999998</v>
      </c>
      <c r="G48" s="116">
        <f t="shared" si="6"/>
        <v>411.16861999999998</v>
      </c>
      <c r="H48" s="168">
        <f t="shared" si="5"/>
        <v>100</v>
      </c>
    </row>
    <row r="49" spans="1:8" ht="47.25">
      <c r="A49" s="81"/>
      <c r="B49" s="209"/>
      <c r="C49" s="219" t="s">
        <v>306</v>
      </c>
      <c r="D49" s="220"/>
      <c r="E49" s="125" t="s">
        <v>307</v>
      </c>
      <c r="F49" s="116">
        <f t="shared" si="6"/>
        <v>411.16861999999998</v>
      </c>
      <c r="G49" s="116">
        <f t="shared" si="6"/>
        <v>411.16861999999998</v>
      </c>
      <c r="H49" s="168">
        <f t="shared" si="5"/>
        <v>100</v>
      </c>
    </row>
    <row r="50" spans="1:8" ht="47.25">
      <c r="A50" s="81"/>
      <c r="B50" s="209"/>
      <c r="C50" s="190" t="s">
        <v>308</v>
      </c>
      <c r="D50" s="126"/>
      <c r="E50" s="126" t="s">
        <v>309</v>
      </c>
      <c r="F50" s="116">
        <f t="shared" si="6"/>
        <v>411.16861999999998</v>
      </c>
      <c r="G50" s="116">
        <f t="shared" si="6"/>
        <v>411.16861999999998</v>
      </c>
      <c r="H50" s="168">
        <f t="shared" si="5"/>
        <v>100</v>
      </c>
    </row>
    <row r="51" spans="1:8" ht="50.25" customHeight="1">
      <c r="A51" s="81"/>
      <c r="B51" s="209"/>
      <c r="C51" s="127" t="s">
        <v>159</v>
      </c>
      <c r="D51" s="220"/>
      <c r="E51" s="127" t="s">
        <v>310</v>
      </c>
      <c r="F51" s="116">
        <f>F52+F55</f>
        <v>411.16861999999998</v>
      </c>
      <c r="G51" s="116">
        <f>G52+G55</f>
        <v>411.16861999999998</v>
      </c>
      <c r="H51" s="168">
        <f t="shared" si="5"/>
        <v>100</v>
      </c>
    </row>
    <row r="52" spans="1:8" ht="31.5">
      <c r="A52" s="81"/>
      <c r="B52" s="209"/>
      <c r="C52" s="190" t="s">
        <v>313</v>
      </c>
      <c r="D52" s="190"/>
      <c r="E52" s="128" t="s">
        <v>314</v>
      </c>
      <c r="F52" s="109">
        <f>F53+F54</f>
        <v>105.09465</v>
      </c>
      <c r="G52" s="109">
        <f>G53+G54</f>
        <v>105.09465</v>
      </c>
      <c r="H52" s="168">
        <f t="shared" si="5"/>
        <v>100</v>
      </c>
    </row>
    <row r="53" spans="1:8" ht="31.5">
      <c r="A53" s="81"/>
      <c r="B53" s="209"/>
      <c r="C53" s="190"/>
      <c r="D53" s="190" t="s">
        <v>35</v>
      </c>
      <c r="E53" s="128" t="s">
        <v>151</v>
      </c>
      <c r="F53" s="129">
        <v>78.343649999999997</v>
      </c>
      <c r="G53" s="129">
        <v>78.343649999999997</v>
      </c>
      <c r="H53" s="168">
        <f t="shared" si="5"/>
        <v>100</v>
      </c>
    </row>
    <row r="54" spans="1:8" ht="15.75">
      <c r="A54" s="81"/>
      <c r="B54" s="209"/>
      <c r="C54" s="190"/>
      <c r="D54" s="130">
        <v>800</v>
      </c>
      <c r="E54" s="130" t="s">
        <v>37</v>
      </c>
      <c r="F54" s="109">
        <v>26.751000000000001</v>
      </c>
      <c r="G54" s="109">
        <v>26.751000000000001</v>
      </c>
      <c r="H54" s="168">
        <f t="shared" si="5"/>
        <v>100</v>
      </c>
    </row>
    <row r="55" spans="1:8" ht="31.5">
      <c r="A55" s="81"/>
      <c r="B55" s="209"/>
      <c r="C55" s="143" t="s">
        <v>457</v>
      </c>
      <c r="D55" s="143"/>
      <c r="E55" s="119" t="s">
        <v>458</v>
      </c>
      <c r="F55" s="109">
        <f>F56</f>
        <v>306.07396999999997</v>
      </c>
      <c r="G55" s="109">
        <f>G56</f>
        <v>306.07396999999997</v>
      </c>
      <c r="H55" s="168">
        <f t="shared" si="5"/>
        <v>100</v>
      </c>
    </row>
    <row r="56" spans="1:8" ht="31.5">
      <c r="A56" s="81"/>
      <c r="B56" s="209"/>
      <c r="C56" s="143"/>
      <c r="D56" s="143" t="s">
        <v>35</v>
      </c>
      <c r="E56" s="119" t="s">
        <v>151</v>
      </c>
      <c r="F56" s="109">
        <v>306.07396999999997</v>
      </c>
      <c r="G56" s="109">
        <v>306.07396999999997</v>
      </c>
      <c r="H56" s="168">
        <f t="shared" si="5"/>
        <v>100</v>
      </c>
    </row>
    <row r="57" spans="1:8" ht="15.75">
      <c r="A57" s="81"/>
      <c r="B57" s="221" t="s">
        <v>33</v>
      </c>
      <c r="C57" s="131"/>
      <c r="D57" s="221"/>
      <c r="E57" s="131" t="s">
        <v>54</v>
      </c>
      <c r="F57" s="116">
        <f>F58+F71</f>
        <v>2505.5581499999998</v>
      </c>
      <c r="G57" s="116">
        <f>G58+G71</f>
        <v>2505.5581499999998</v>
      </c>
      <c r="H57" s="168">
        <f t="shared" si="5"/>
        <v>100</v>
      </c>
    </row>
    <row r="58" spans="1:8" ht="15.75">
      <c r="A58" s="81"/>
      <c r="B58" s="209" t="s">
        <v>34</v>
      </c>
      <c r="C58" s="222"/>
      <c r="D58" s="223"/>
      <c r="E58" s="131" t="s">
        <v>69</v>
      </c>
      <c r="F58" s="116">
        <f>F59</f>
        <v>2406.5581499999998</v>
      </c>
      <c r="G58" s="116">
        <f>G59</f>
        <v>2406.5581499999998</v>
      </c>
      <c r="H58" s="168">
        <f t="shared" si="5"/>
        <v>100</v>
      </c>
    </row>
    <row r="59" spans="1:8" ht="47.25">
      <c r="A59" s="81"/>
      <c r="B59" s="209"/>
      <c r="C59" s="143" t="s">
        <v>275</v>
      </c>
      <c r="D59" s="86"/>
      <c r="E59" s="124" t="s">
        <v>276</v>
      </c>
      <c r="F59" s="109">
        <f>F60</f>
        <v>2406.5581499999998</v>
      </c>
      <c r="G59" s="109">
        <f>G60</f>
        <v>2406.5581499999998</v>
      </c>
      <c r="H59" s="168">
        <f t="shared" si="5"/>
        <v>100</v>
      </c>
    </row>
    <row r="60" spans="1:8" ht="15.75">
      <c r="A60" s="81"/>
      <c r="B60" s="209"/>
      <c r="C60" s="143" t="s">
        <v>277</v>
      </c>
      <c r="D60" s="86"/>
      <c r="E60" s="86" t="s">
        <v>278</v>
      </c>
      <c r="F60" s="109">
        <f>F61+F66</f>
        <v>2406.5581499999998</v>
      </c>
      <c r="G60" s="109">
        <f>G61+G66</f>
        <v>2406.5581499999998</v>
      </c>
      <c r="H60" s="168">
        <f t="shared" si="5"/>
        <v>100</v>
      </c>
    </row>
    <row r="61" spans="1:8" ht="36.75" customHeight="1">
      <c r="A61" s="81"/>
      <c r="B61" s="209"/>
      <c r="C61" s="143" t="s">
        <v>279</v>
      </c>
      <c r="D61" s="132"/>
      <c r="E61" s="132" t="s">
        <v>344</v>
      </c>
      <c r="F61" s="109">
        <f>F62+F64</f>
        <v>1890.28495</v>
      </c>
      <c r="G61" s="109">
        <f>G62+G64</f>
        <v>1890.28495</v>
      </c>
      <c r="H61" s="168">
        <f t="shared" si="5"/>
        <v>100</v>
      </c>
    </row>
    <row r="62" spans="1:8" ht="37.5" customHeight="1">
      <c r="A62" s="81"/>
      <c r="B62" s="209"/>
      <c r="C62" s="143" t="s">
        <v>280</v>
      </c>
      <c r="D62" s="124"/>
      <c r="E62" s="124" t="s">
        <v>65</v>
      </c>
      <c r="F62" s="109">
        <f>F63</f>
        <v>1380.48495</v>
      </c>
      <c r="G62" s="109">
        <f>G63</f>
        <v>1380.48495</v>
      </c>
      <c r="H62" s="168">
        <f t="shared" si="5"/>
        <v>100</v>
      </c>
    </row>
    <row r="63" spans="1:8" ht="31.5">
      <c r="A63" s="81"/>
      <c r="B63" s="209"/>
      <c r="C63" s="143"/>
      <c r="D63" s="143" t="s">
        <v>35</v>
      </c>
      <c r="E63" s="119" t="s">
        <v>151</v>
      </c>
      <c r="F63" s="109">
        <v>1380.48495</v>
      </c>
      <c r="G63" s="109">
        <v>1380.48495</v>
      </c>
      <c r="H63" s="168">
        <f t="shared" si="5"/>
        <v>100</v>
      </c>
    </row>
    <row r="64" spans="1:8" ht="63">
      <c r="A64" s="208"/>
      <c r="B64" s="209"/>
      <c r="C64" s="224" t="s">
        <v>281</v>
      </c>
      <c r="D64" s="143"/>
      <c r="E64" s="133" t="s">
        <v>282</v>
      </c>
      <c r="F64" s="109">
        <f>F65</f>
        <v>509.8</v>
      </c>
      <c r="G64" s="109">
        <f>G65</f>
        <v>509.8</v>
      </c>
      <c r="H64" s="168">
        <f t="shared" si="5"/>
        <v>100</v>
      </c>
    </row>
    <row r="65" spans="1:8" ht="31.5">
      <c r="A65" s="208"/>
      <c r="B65" s="209"/>
      <c r="C65" s="198"/>
      <c r="D65" s="143" t="s">
        <v>35</v>
      </c>
      <c r="E65" s="119" t="s">
        <v>151</v>
      </c>
      <c r="F65" s="109">
        <v>509.8</v>
      </c>
      <c r="G65" s="168">
        <v>509.8</v>
      </c>
      <c r="H65" s="168">
        <f t="shared" si="5"/>
        <v>100</v>
      </c>
    </row>
    <row r="66" spans="1:8" ht="47.25">
      <c r="A66" s="208"/>
      <c r="B66" s="209"/>
      <c r="C66" s="143" t="s">
        <v>283</v>
      </c>
      <c r="D66" s="86"/>
      <c r="E66" s="126" t="s">
        <v>345</v>
      </c>
      <c r="F66" s="109">
        <f>F67+F69</f>
        <v>516.27319999999997</v>
      </c>
      <c r="G66" s="109">
        <f>G67+G69</f>
        <v>516.27319999999997</v>
      </c>
      <c r="H66" s="168">
        <f t="shared" si="5"/>
        <v>100</v>
      </c>
    </row>
    <row r="67" spans="1:8" ht="31.5">
      <c r="A67" s="208"/>
      <c r="B67" s="209"/>
      <c r="C67" s="143" t="s">
        <v>284</v>
      </c>
      <c r="D67" s="124"/>
      <c r="E67" s="124" t="s">
        <v>285</v>
      </c>
      <c r="F67" s="109">
        <f>F68</f>
        <v>427.98399999999998</v>
      </c>
      <c r="G67" s="109">
        <f>G68</f>
        <v>427.98399999999998</v>
      </c>
      <c r="H67" s="168">
        <f t="shared" si="5"/>
        <v>100</v>
      </c>
    </row>
    <row r="68" spans="1:8" ht="31.5">
      <c r="A68" s="208"/>
      <c r="B68" s="209"/>
      <c r="C68" s="143"/>
      <c r="D68" s="124" t="s">
        <v>35</v>
      </c>
      <c r="E68" s="124" t="s">
        <v>151</v>
      </c>
      <c r="F68" s="109">
        <v>427.98399999999998</v>
      </c>
      <c r="G68" s="109">
        <v>427.98399999999998</v>
      </c>
      <c r="H68" s="168">
        <f t="shared" si="5"/>
        <v>100</v>
      </c>
    </row>
    <row r="69" spans="1:8" ht="31.5">
      <c r="A69" s="208"/>
      <c r="B69" s="209"/>
      <c r="C69" s="143" t="s">
        <v>362</v>
      </c>
      <c r="D69" s="124"/>
      <c r="E69" s="134" t="s">
        <v>346</v>
      </c>
      <c r="F69" s="109">
        <f>F70</f>
        <v>88.289199999999994</v>
      </c>
      <c r="G69" s="109">
        <f>G70</f>
        <v>88.289199999999994</v>
      </c>
      <c r="H69" s="168">
        <f t="shared" si="5"/>
        <v>100</v>
      </c>
    </row>
    <row r="70" spans="1:8" ht="15.75">
      <c r="A70" s="208"/>
      <c r="B70" s="209"/>
      <c r="C70" s="143"/>
      <c r="D70" s="143" t="s">
        <v>0</v>
      </c>
      <c r="E70" s="119" t="s">
        <v>32</v>
      </c>
      <c r="F70" s="109">
        <v>88.289199999999994</v>
      </c>
      <c r="G70" s="109">
        <v>88.289199999999994</v>
      </c>
      <c r="H70" s="168">
        <f t="shared" si="5"/>
        <v>100</v>
      </c>
    </row>
    <row r="71" spans="1:8" ht="15.75">
      <c r="A71" s="208"/>
      <c r="B71" s="209" t="s">
        <v>66</v>
      </c>
      <c r="C71" s="115"/>
      <c r="D71" s="209"/>
      <c r="E71" s="115" t="s">
        <v>50</v>
      </c>
      <c r="F71" s="116">
        <f>F72</f>
        <v>99</v>
      </c>
      <c r="G71" s="116">
        <f>G72</f>
        <v>99</v>
      </c>
      <c r="H71" s="168">
        <f t="shared" si="5"/>
        <v>100</v>
      </c>
    </row>
    <row r="72" spans="1:8" ht="31.5">
      <c r="A72" s="208"/>
      <c r="B72" s="209"/>
      <c r="C72" s="135" t="s">
        <v>338</v>
      </c>
      <c r="D72" s="122"/>
      <c r="E72" s="135" t="s">
        <v>89</v>
      </c>
      <c r="F72" s="136">
        <f>F73</f>
        <v>99</v>
      </c>
      <c r="G72" s="136">
        <f>G73</f>
        <v>99</v>
      </c>
      <c r="H72" s="168">
        <f t="shared" si="5"/>
        <v>100</v>
      </c>
    </row>
    <row r="73" spans="1:8" ht="31.5">
      <c r="A73" s="208"/>
      <c r="B73" s="209"/>
      <c r="C73" s="135"/>
      <c r="D73" s="122" t="s">
        <v>35</v>
      </c>
      <c r="E73" s="115" t="s">
        <v>151</v>
      </c>
      <c r="F73" s="136">
        <v>99</v>
      </c>
      <c r="G73" s="168">
        <v>99</v>
      </c>
      <c r="H73" s="168">
        <f t="shared" si="5"/>
        <v>100</v>
      </c>
    </row>
    <row r="74" spans="1:8" ht="15.75">
      <c r="A74" s="81"/>
      <c r="B74" s="209" t="s">
        <v>17</v>
      </c>
      <c r="C74" s="115" t="s">
        <v>10</v>
      </c>
      <c r="D74" s="209" t="s">
        <v>10</v>
      </c>
      <c r="E74" s="115" t="s">
        <v>55</v>
      </c>
      <c r="F74" s="116">
        <f>F75+F82+F98</f>
        <v>572.96542999999997</v>
      </c>
      <c r="G74" s="116">
        <f>G75+G82+G98</f>
        <v>572.96542999999997</v>
      </c>
      <c r="H74" s="168">
        <f t="shared" si="5"/>
        <v>100</v>
      </c>
    </row>
    <row r="75" spans="1:8" ht="15.75">
      <c r="A75" s="208"/>
      <c r="B75" s="209" t="s">
        <v>48</v>
      </c>
      <c r="C75" s="115"/>
      <c r="D75" s="209"/>
      <c r="E75" s="115" t="s">
        <v>49</v>
      </c>
      <c r="F75" s="116">
        <f>F76</f>
        <v>100.66121</v>
      </c>
      <c r="G75" s="116">
        <f>G76</f>
        <v>100.66121</v>
      </c>
      <c r="H75" s="168">
        <f t="shared" si="5"/>
        <v>100</v>
      </c>
    </row>
    <row r="76" spans="1:8" ht="15.75">
      <c r="A76" s="208"/>
      <c r="B76" s="209"/>
      <c r="C76" s="210" t="s">
        <v>321</v>
      </c>
      <c r="D76" s="209" t="s">
        <v>10</v>
      </c>
      <c r="E76" s="117" t="s">
        <v>322</v>
      </c>
      <c r="F76" s="116">
        <f>F77</f>
        <v>100.66121</v>
      </c>
      <c r="G76" s="116">
        <f>G77</f>
        <v>100.66121</v>
      </c>
      <c r="H76" s="168">
        <f t="shared" si="5"/>
        <v>100</v>
      </c>
    </row>
    <row r="77" spans="1:8" ht="47.25">
      <c r="A77" s="208"/>
      <c r="B77" s="209"/>
      <c r="C77" s="143" t="s">
        <v>334</v>
      </c>
      <c r="D77" s="86"/>
      <c r="E77" s="86" t="s">
        <v>335</v>
      </c>
      <c r="F77" s="116">
        <f>F78+F80</f>
        <v>100.66121</v>
      </c>
      <c r="G77" s="116">
        <f>G78+G80</f>
        <v>100.66121</v>
      </c>
      <c r="H77" s="168">
        <f t="shared" si="5"/>
        <v>100</v>
      </c>
    </row>
    <row r="78" spans="1:8" ht="47.25">
      <c r="A78" s="208"/>
      <c r="B78" s="209"/>
      <c r="C78" s="140" t="s">
        <v>340</v>
      </c>
      <c r="D78" s="143"/>
      <c r="E78" s="115" t="s">
        <v>70</v>
      </c>
      <c r="F78" s="116">
        <f>F79</f>
        <v>85.661209999999997</v>
      </c>
      <c r="G78" s="116">
        <f>G79</f>
        <v>85.661209999999997</v>
      </c>
      <c r="H78" s="168">
        <f t="shared" si="5"/>
        <v>100</v>
      </c>
    </row>
    <row r="79" spans="1:8" ht="31.5">
      <c r="A79" s="208"/>
      <c r="B79" s="209"/>
      <c r="C79" s="140"/>
      <c r="D79" s="143" t="s">
        <v>35</v>
      </c>
      <c r="E79" s="119" t="s">
        <v>151</v>
      </c>
      <c r="F79" s="116">
        <v>85.661209999999997</v>
      </c>
      <c r="G79" s="116">
        <v>85.661209999999997</v>
      </c>
      <c r="H79" s="168">
        <f t="shared" si="5"/>
        <v>100</v>
      </c>
    </row>
    <row r="80" spans="1:8" ht="31.5">
      <c r="A80" s="208"/>
      <c r="B80" s="209"/>
      <c r="C80" s="115" t="s">
        <v>358</v>
      </c>
      <c r="D80" s="209"/>
      <c r="E80" s="133" t="s">
        <v>477</v>
      </c>
      <c r="F80" s="116">
        <f>F81</f>
        <v>15</v>
      </c>
      <c r="G80" s="116">
        <f>G81</f>
        <v>15</v>
      </c>
      <c r="H80" s="168">
        <f t="shared" si="5"/>
        <v>100</v>
      </c>
    </row>
    <row r="81" spans="1:8" ht="31.5">
      <c r="A81" s="208"/>
      <c r="B81" s="209"/>
      <c r="C81" s="115"/>
      <c r="D81" s="143" t="s">
        <v>35</v>
      </c>
      <c r="E81" s="119" t="s">
        <v>151</v>
      </c>
      <c r="F81" s="116">
        <v>15</v>
      </c>
      <c r="G81" s="116">
        <v>15</v>
      </c>
      <c r="H81" s="168">
        <f t="shared" si="5"/>
        <v>100</v>
      </c>
    </row>
    <row r="82" spans="1:8" ht="15.75">
      <c r="A82" s="208"/>
      <c r="B82" s="209" t="s">
        <v>2</v>
      </c>
      <c r="C82" s="115"/>
      <c r="D82" s="209"/>
      <c r="E82" s="115" t="s">
        <v>3</v>
      </c>
      <c r="F82" s="116">
        <f>F83+F93</f>
        <v>187.34591</v>
      </c>
      <c r="G82" s="116">
        <f>G83+G93</f>
        <v>187.34591</v>
      </c>
      <c r="H82" s="168">
        <f t="shared" si="5"/>
        <v>100</v>
      </c>
    </row>
    <row r="83" spans="1:8" ht="47.25">
      <c r="A83" s="81"/>
      <c r="B83" s="209"/>
      <c r="C83" s="143" t="s">
        <v>275</v>
      </c>
      <c r="D83" s="86"/>
      <c r="E83" s="124" t="s">
        <v>276</v>
      </c>
      <c r="F83" s="116">
        <f>F84</f>
        <v>172.04943</v>
      </c>
      <c r="G83" s="116">
        <f>G84</f>
        <v>172.04943</v>
      </c>
      <c r="H83" s="168">
        <f t="shared" si="5"/>
        <v>100</v>
      </c>
    </row>
    <row r="84" spans="1:8" ht="15.75">
      <c r="A84" s="212"/>
      <c r="B84" s="209"/>
      <c r="C84" s="143" t="s">
        <v>287</v>
      </c>
      <c r="D84" s="86"/>
      <c r="E84" s="86" t="s">
        <v>497</v>
      </c>
      <c r="F84" s="109">
        <f>F85+F88</f>
        <v>172.04943</v>
      </c>
      <c r="G84" s="109">
        <f>G85+G88</f>
        <v>172.04943</v>
      </c>
      <c r="H84" s="168">
        <f t="shared" si="5"/>
        <v>100</v>
      </c>
    </row>
    <row r="85" spans="1:8" ht="15.75">
      <c r="A85" s="81"/>
      <c r="B85" s="209"/>
      <c r="C85" s="143" t="s">
        <v>288</v>
      </c>
      <c r="D85" s="86"/>
      <c r="E85" s="86" t="s">
        <v>498</v>
      </c>
      <c r="F85" s="109">
        <f>F86</f>
        <v>157.85275999999999</v>
      </c>
      <c r="G85" s="109">
        <f>G86</f>
        <v>157.85275999999999</v>
      </c>
      <c r="H85" s="168">
        <f t="shared" si="5"/>
        <v>100</v>
      </c>
    </row>
    <row r="86" spans="1:8" ht="15.75">
      <c r="A86" s="81"/>
      <c r="B86" s="209"/>
      <c r="C86" s="143" t="s">
        <v>289</v>
      </c>
      <c r="D86" s="124"/>
      <c r="E86" s="124" t="s">
        <v>4</v>
      </c>
      <c r="F86" s="109">
        <f>F87</f>
        <v>157.85275999999999</v>
      </c>
      <c r="G86" s="109">
        <f>G87</f>
        <v>157.85275999999999</v>
      </c>
      <c r="H86" s="168">
        <f t="shared" si="5"/>
        <v>100</v>
      </c>
    </row>
    <row r="87" spans="1:8" ht="31.5">
      <c r="A87" s="81"/>
      <c r="B87" s="209"/>
      <c r="C87" s="189"/>
      <c r="D87" s="143" t="s">
        <v>35</v>
      </c>
      <c r="E87" s="119" t="s">
        <v>151</v>
      </c>
      <c r="F87" s="109">
        <v>157.85275999999999</v>
      </c>
      <c r="G87" s="109">
        <v>157.85275999999999</v>
      </c>
      <c r="H87" s="168">
        <f t="shared" si="5"/>
        <v>100</v>
      </c>
    </row>
    <row r="88" spans="1:8" ht="34.5" customHeight="1">
      <c r="A88" s="212"/>
      <c r="B88" s="209"/>
      <c r="C88" s="143" t="s">
        <v>293</v>
      </c>
      <c r="D88" s="124"/>
      <c r="E88" s="124" t="s">
        <v>500</v>
      </c>
      <c r="F88" s="109">
        <f>F89+F91</f>
        <v>14.196669999999999</v>
      </c>
      <c r="G88" s="109">
        <f>G89+G91</f>
        <v>14.196669999999999</v>
      </c>
      <c r="H88" s="168">
        <f t="shared" ref="H88:H114" si="7">SUM((G88/F88)*100)</f>
        <v>100</v>
      </c>
    </row>
    <row r="89" spans="1:8" ht="36.75" customHeight="1">
      <c r="A89" s="81"/>
      <c r="B89" s="209"/>
      <c r="C89" s="143" t="s">
        <v>294</v>
      </c>
      <c r="D89" s="124"/>
      <c r="E89" s="124" t="s">
        <v>295</v>
      </c>
      <c r="F89" s="109">
        <f>F90</f>
        <v>9.8117199999999993</v>
      </c>
      <c r="G89" s="109">
        <f>G90</f>
        <v>9.8117199999999993</v>
      </c>
      <c r="H89" s="168">
        <f t="shared" si="7"/>
        <v>100</v>
      </c>
    </row>
    <row r="90" spans="1:8" ht="31.5">
      <c r="A90" s="81"/>
      <c r="B90" s="209"/>
      <c r="C90" s="189"/>
      <c r="D90" s="143" t="s">
        <v>35</v>
      </c>
      <c r="E90" s="119" t="s">
        <v>151</v>
      </c>
      <c r="F90" s="109">
        <v>9.8117199999999993</v>
      </c>
      <c r="G90" s="109">
        <v>9.8117199999999993</v>
      </c>
      <c r="H90" s="168">
        <f t="shared" si="7"/>
        <v>100</v>
      </c>
    </row>
    <row r="91" spans="1:8" ht="31.5">
      <c r="A91" s="81"/>
      <c r="B91" s="209"/>
      <c r="C91" s="143" t="s">
        <v>298</v>
      </c>
      <c r="D91" s="137"/>
      <c r="E91" s="138" t="s">
        <v>299</v>
      </c>
      <c r="F91" s="109">
        <f>F92</f>
        <v>4.3849499999999999</v>
      </c>
      <c r="G91" s="109">
        <f>G92</f>
        <v>4.3849499999999999</v>
      </c>
      <c r="H91" s="168">
        <f t="shared" si="7"/>
        <v>100</v>
      </c>
    </row>
    <row r="92" spans="1:8" ht="31.5">
      <c r="A92" s="81"/>
      <c r="B92" s="209"/>
      <c r="C92" s="143"/>
      <c r="D92" s="143" t="s">
        <v>35</v>
      </c>
      <c r="E92" s="119" t="s">
        <v>151</v>
      </c>
      <c r="F92" s="109">
        <v>4.3849499999999999</v>
      </c>
      <c r="G92" s="109">
        <v>4.3849499999999999</v>
      </c>
      <c r="H92" s="168">
        <f t="shared" si="7"/>
        <v>100</v>
      </c>
    </row>
    <row r="93" spans="1:8" ht="47.25">
      <c r="A93" s="81"/>
      <c r="B93" s="209"/>
      <c r="C93" s="198" t="s">
        <v>306</v>
      </c>
      <c r="D93" s="143"/>
      <c r="E93" s="133" t="s">
        <v>307</v>
      </c>
      <c r="F93" s="109">
        <f t="shared" ref="F93:G96" si="8">F94</f>
        <v>15.296480000000001</v>
      </c>
      <c r="G93" s="109">
        <f t="shared" si="8"/>
        <v>15.296480000000001</v>
      </c>
      <c r="H93" s="168">
        <f t="shared" si="7"/>
        <v>100</v>
      </c>
    </row>
    <row r="94" spans="1:8" ht="47.25">
      <c r="A94" s="81"/>
      <c r="B94" s="209"/>
      <c r="C94" s="198" t="s">
        <v>308</v>
      </c>
      <c r="D94" s="143"/>
      <c r="E94" s="133" t="s">
        <v>309</v>
      </c>
      <c r="F94" s="109">
        <f t="shared" si="8"/>
        <v>15.296480000000001</v>
      </c>
      <c r="G94" s="109">
        <f t="shared" si="8"/>
        <v>15.296480000000001</v>
      </c>
      <c r="H94" s="168">
        <f t="shared" si="7"/>
        <v>100</v>
      </c>
    </row>
    <row r="95" spans="1:8" ht="45.75" customHeight="1">
      <c r="A95" s="81"/>
      <c r="B95" s="209"/>
      <c r="C95" s="198" t="s">
        <v>159</v>
      </c>
      <c r="D95" s="143"/>
      <c r="E95" s="133" t="s">
        <v>310</v>
      </c>
      <c r="F95" s="109">
        <f t="shared" si="8"/>
        <v>15.296480000000001</v>
      </c>
      <c r="G95" s="109">
        <f t="shared" si="8"/>
        <v>15.296480000000001</v>
      </c>
      <c r="H95" s="168">
        <f t="shared" si="7"/>
        <v>100</v>
      </c>
    </row>
    <row r="96" spans="1:8" ht="78.75">
      <c r="A96" s="81"/>
      <c r="B96" s="209"/>
      <c r="C96" s="198" t="s">
        <v>311</v>
      </c>
      <c r="D96" s="143"/>
      <c r="E96" s="133" t="s">
        <v>312</v>
      </c>
      <c r="F96" s="109">
        <f t="shared" si="8"/>
        <v>15.296480000000001</v>
      </c>
      <c r="G96" s="109">
        <f t="shared" si="8"/>
        <v>15.296480000000001</v>
      </c>
      <c r="H96" s="168">
        <f t="shared" si="7"/>
        <v>100</v>
      </c>
    </row>
    <row r="97" spans="1:8" ht="31.5">
      <c r="A97" s="81"/>
      <c r="B97" s="209"/>
      <c r="C97" s="198"/>
      <c r="D97" s="143" t="s">
        <v>35</v>
      </c>
      <c r="E97" s="133" t="s">
        <v>151</v>
      </c>
      <c r="F97" s="109">
        <v>15.296480000000001</v>
      </c>
      <c r="G97" s="109">
        <v>15.296480000000001</v>
      </c>
      <c r="H97" s="168">
        <f t="shared" si="7"/>
        <v>100</v>
      </c>
    </row>
    <row r="98" spans="1:8" ht="31.5">
      <c r="A98" s="81"/>
      <c r="B98" s="209" t="s">
        <v>347</v>
      </c>
      <c r="C98" s="198"/>
      <c r="D98" s="143"/>
      <c r="E98" s="133" t="s">
        <v>348</v>
      </c>
      <c r="F98" s="109">
        <f t="shared" ref="F98:G100" si="9">F99</f>
        <v>284.95830999999998</v>
      </c>
      <c r="G98" s="109">
        <f t="shared" si="9"/>
        <v>284.95830999999998</v>
      </c>
      <c r="H98" s="168">
        <f t="shared" si="7"/>
        <v>100</v>
      </c>
    </row>
    <row r="99" spans="1:8" ht="31.5">
      <c r="A99" s="81"/>
      <c r="B99" s="209"/>
      <c r="C99" s="143" t="s">
        <v>300</v>
      </c>
      <c r="D99" s="143"/>
      <c r="E99" s="119" t="s">
        <v>301</v>
      </c>
      <c r="F99" s="109">
        <f t="shared" si="9"/>
        <v>284.95830999999998</v>
      </c>
      <c r="G99" s="109">
        <f t="shared" si="9"/>
        <v>284.95830999999998</v>
      </c>
      <c r="H99" s="168">
        <f t="shared" si="7"/>
        <v>100</v>
      </c>
    </row>
    <row r="100" spans="1:8" ht="31.5">
      <c r="A100" s="81"/>
      <c r="B100" s="209"/>
      <c r="C100" s="190" t="s">
        <v>302</v>
      </c>
      <c r="D100" s="190"/>
      <c r="E100" s="128" t="s">
        <v>303</v>
      </c>
      <c r="F100" s="109">
        <f t="shared" si="9"/>
        <v>284.95830999999998</v>
      </c>
      <c r="G100" s="109">
        <f t="shared" si="9"/>
        <v>284.95830999999998</v>
      </c>
      <c r="H100" s="168">
        <f t="shared" si="7"/>
        <v>100</v>
      </c>
    </row>
    <row r="101" spans="1:8" ht="31.5">
      <c r="A101" s="81"/>
      <c r="B101" s="209"/>
      <c r="C101" s="190" t="s">
        <v>304</v>
      </c>
      <c r="D101" s="190"/>
      <c r="E101" s="128" t="s">
        <v>305</v>
      </c>
      <c r="F101" s="109">
        <f>F102+F103</f>
        <v>284.95830999999998</v>
      </c>
      <c r="G101" s="109">
        <f>G102+G103</f>
        <v>284.95830999999998</v>
      </c>
      <c r="H101" s="168">
        <f t="shared" si="7"/>
        <v>100</v>
      </c>
    </row>
    <row r="102" spans="1:8" ht="78.75">
      <c r="A102" s="81"/>
      <c r="B102" s="209"/>
      <c r="C102" s="190"/>
      <c r="D102" s="190" t="s">
        <v>31</v>
      </c>
      <c r="E102" s="128" t="s">
        <v>150</v>
      </c>
      <c r="F102" s="109">
        <v>245.86349999999999</v>
      </c>
      <c r="G102" s="109">
        <v>245.86349999999999</v>
      </c>
      <c r="H102" s="168">
        <f t="shared" si="7"/>
        <v>100</v>
      </c>
    </row>
    <row r="103" spans="1:8" ht="31.5">
      <c r="A103" s="81"/>
      <c r="B103" s="209"/>
      <c r="C103" s="190"/>
      <c r="D103" s="190" t="s">
        <v>35</v>
      </c>
      <c r="E103" s="128" t="s">
        <v>151</v>
      </c>
      <c r="F103" s="109">
        <v>39.094810000000003</v>
      </c>
      <c r="G103" s="109">
        <v>39.094810000000003</v>
      </c>
      <c r="H103" s="168">
        <f t="shared" si="7"/>
        <v>100</v>
      </c>
    </row>
    <row r="104" spans="1:8" ht="15.75">
      <c r="A104" s="81"/>
      <c r="B104" s="209" t="s">
        <v>18</v>
      </c>
      <c r="C104" s="115" t="s">
        <v>10</v>
      </c>
      <c r="D104" s="209" t="s">
        <v>10</v>
      </c>
      <c r="E104" s="115" t="s">
        <v>59</v>
      </c>
      <c r="F104" s="116">
        <f>F105</f>
        <v>1220</v>
      </c>
      <c r="G104" s="116">
        <f>G105</f>
        <v>1220</v>
      </c>
      <c r="H104" s="168">
        <f t="shared" si="7"/>
        <v>100</v>
      </c>
    </row>
    <row r="105" spans="1:8" ht="15.75">
      <c r="A105" s="212"/>
      <c r="B105" s="209" t="s">
        <v>19</v>
      </c>
      <c r="C105" s="115"/>
      <c r="D105" s="209"/>
      <c r="E105" s="115" t="s">
        <v>20</v>
      </c>
      <c r="F105" s="116">
        <f>F106</f>
        <v>1220</v>
      </c>
      <c r="G105" s="116">
        <f>G106</f>
        <v>1220</v>
      </c>
      <c r="H105" s="168">
        <f t="shared" si="7"/>
        <v>100</v>
      </c>
    </row>
    <row r="106" spans="1:8" ht="31.5">
      <c r="A106" s="81"/>
      <c r="B106" s="209"/>
      <c r="C106" s="143" t="s">
        <v>258</v>
      </c>
      <c r="D106" s="139"/>
      <c r="E106" s="139" t="s">
        <v>501</v>
      </c>
      <c r="F106" s="109">
        <f>F107+F111</f>
        <v>1220</v>
      </c>
      <c r="G106" s="109">
        <f>G107+G111</f>
        <v>1220</v>
      </c>
      <c r="H106" s="168">
        <f t="shared" si="7"/>
        <v>100</v>
      </c>
    </row>
    <row r="107" spans="1:8" ht="15.75">
      <c r="A107" s="212"/>
      <c r="B107" s="209"/>
      <c r="C107" s="143" t="s">
        <v>259</v>
      </c>
      <c r="D107" s="139"/>
      <c r="E107" s="139" t="s">
        <v>489</v>
      </c>
      <c r="F107" s="109">
        <f t="shared" ref="F107:G109" si="10">F108</f>
        <v>1000</v>
      </c>
      <c r="G107" s="109">
        <f t="shared" si="10"/>
        <v>1000</v>
      </c>
      <c r="H107" s="168">
        <f t="shared" si="7"/>
        <v>100</v>
      </c>
    </row>
    <row r="108" spans="1:8" ht="31.5">
      <c r="A108" s="81"/>
      <c r="B108" s="209"/>
      <c r="C108" s="143" t="s">
        <v>260</v>
      </c>
      <c r="D108" s="139"/>
      <c r="E108" s="140" t="s">
        <v>490</v>
      </c>
      <c r="F108" s="109">
        <f t="shared" si="10"/>
        <v>1000</v>
      </c>
      <c r="G108" s="109">
        <f t="shared" si="10"/>
        <v>1000</v>
      </c>
      <c r="H108" s="168">
        <f t="shared" si="7"/>
        <v>100</v>
      </c>
    </row>
    <row r="109" spans="1:8" ht="31.5">
      <c r="A109" s="81"/>
      <c r="B109" s="209"/>
      <c r="C109" s="143" t="s">
        <v>261</v>
      </c>
      <c r="D109" s="124"/>
      <c r="E109" s="124" t="s">
        <v>349</v>
      </c>
      <c r="F109" s="109">
        <f t="shared" si="10"/>
        <v>1000</v>
      </c>
      <c r="G109" s="109">
        <f t="shared" si="10"/>
        <v>1000</v>
      </c>
      <c r="H109" s="168">
        <f t="shared" si="7"/>
        <v>100</v>
      </c>
    </row>
    <row r="110" spans="1:8" ht="31.5">
      <c r="A110" s="81"/>
      <c r="B110" s="209"/>
      <c r="C110" s="143"/>
      <c r="D110" s="186" t="s">
        <v>40</v>
      </c>
      <c r="E110" s="141" t="s">
        <v>41</v>
      </c>
      <c r="F110" s="109">
        <v>1000</v>
      </c>
      <c r="G110" s="109">
        <v>1000</v>
      </c>
      <c r="H110" s="168">
        <f t="shared" si="7"/>
        <v>100</v>
      </c>
    </row>
    <row r="111" spans="1:8" ht="31.5">
      <c r="A111" s="81"/>
      <c r="B111" s="209"/>
      <c r="C111" s="143" t="s">
        <v>262</v>
      </c>
      <c r="D111" s="142"/>
      <c r="E111" s="142" t="s">
        <v>492</v>
      </c>
      <c r="F111" s="110">
        <f t="shared" ref="F111:G113" si="11">F112</f>
        <v>220</v>
      </c>
      <c r="G111" s="110">
        <f t="shared" si="11"/>
        <v>220</v>
      </c>
      <c r="H111" s="168">
        <f t="shared" si="7"/>
        <v>100</v>
      </c>
    </row>
    <row r="112" spans="1:8" ht="31.5">
      <c r="A112" s="81"/>
      <c r="B112" s="209"/>
      <c r="C112" s="143" t="s">
        <v>263</v>
      </c>
      <c r="D112" s="143"/>
      <c r="E112" s="143" t="s">
        <v>264</v>
      </c>
      <c r="F112" s="110">
        <f t="shared" si="11"/>
        <v>220</v>
      </c>
      <c r="G112" s="110">
        <f t="shared" si="11"/>
        <v>220</v>
      </c>
      <c r="H112" s="168">
        <f t="shared" si="7"/>
        <v>100</v>
      </c>
    </row>
    <row r="113" spans="1:8" ht="31.5">
      <c r="A113" s="208"/>
      <c r="B113" s="209"/>
      <c r="C113" s="143" t="s">
        <v>265</v>
      </c>
      <c r="D113" s="124"/>
      <c r="E113" s="124" t="s">
        <v>350</v>
      </c>
      <c r="F113" s="110">
        <f t="shared" si="11"/>
        <v>220</v>
      </c>
      <c r="G113" s="110">
        <f t="shared" si="11"/>
        <v>220</v>
      </c>
      <c r="H113" s="168">
        <f t="shared" si="7"/>
        <v>100</v>
      </c>
    </row>
    <row r="114" spans="1:8" ht="31.5">
      <c r="A114" s="208"/>
      <c r="B114" s="209"/>
      <c r="C114" s="143"/>
      <c r="D114" s="186" t="s">
        <v>40</v>
      </c>
      <c r="E114" s="141" t="s">
        <v>41</v>
      </c>
      <c r="F114" s="110">
        <v>220</v>
      </c>
      <c r="G114" s="110">
        <v>220</v>
      </c>
      <c r="H114" s="168">
        <f t="shared" si="7"/>
        <v>100</v>
      </c>
    </row>
    <row r="115" spans="1:8" ht="15.75">
      <c r="A115" s="81"/>
      <c r="B115" s="209" t="s">
        <v>21</v>
      </c>
      <c r="C115" s="115" t="s">
        <v>10</v>
      </c>
      <c r="D115" s="209" t="s">
        <v>10</v>
      </c>
      <c r="E115" s="115" t="s">
        <v>56</v>
      </c>
      <c r="F115" s="116">
        <f>F116+F121</f>
        <v>172.65320000000003</v>
      </c>
      <c r="G115" s="116">
        <f>G116+G121</f>
        <v>172.65320000000003</v>
      </c>
      <c r="H115" s="168">
        <f t="shared" ref="H115:H159" si="12">SUM((G115/F115)*100)</f>
        <v>100</v>
      </c>
    </row>
    <row r="116" spans="1:8" ht="15.75">
      <c r="A116" s="81"/>
      <c r="B116" s="225" t="s">
        <v>29</v>
      </c>
      <c r="C116" s="226"/>
      <c r="D116" s="227"/>
      <c r="E116" s="144" t="s">
        <v>30</v>
      </c>
      <c r="F116" s="116">
        <f t="shared" ref="F116:G119" si="13">F117</f>
        <v>133.95320000000001</v>
      </c>
      <c r="G116" s="116">
        <f t="shared" si="13"/>
        <v>133.95320000000001</v>
      </c>
      <c r="H116" s="168">
        <f t="shared" si="12"/>
        <v>100</v>
      </c>
    </row>
    <row r="117" spans="1:8" ht="15.75">
      <c r="A117" s="81"/>
      <c r="B117" s="225"/>
      <c r="C117" s="143" t="s">
        <v>321</v>
      </c>
      <c r="D117" s="143"/>
      <c r="E117" s="145" t="s">
        <v>322</v>
      </c>
      <c r="F117" s="116">
        <f t="shared" si="13"/>
        <v>133.95320000000001</v>
      </c>
      <c r="G117" s="116">
        <f t="shared" si="13"/>
        <v>133.95320000000001</v>
      </c>
      <c r="H117" s="168">
        <f t="shared" si="12"/>
        <v>100</v>
      </c>
    </row>
    <row r="118" spans="1:8" ht="47.25">
      <c r="A118" s="81"/>
      <c r="B118" s="225"/>
      <c r="C118" s="143" t="s">
        <v>334</v>
      </c>
      <c r="D118" s="86"/>
      <c r="E118" s="86" t="s">
        <v>335</v>
      </c>
      <c r="F118" s="116">
        <f t="shared" si="13"/>
        <v>133.95320000000001</v>
      </c>
      <c r="G118" s="116">
        <f t="shared" si="13"/>
        <v>133.95320000000001</v>
      </c>
      <c r="H118" s="168">
        <f t="shared" si="12"/>
        <v>100</v>
      </c>
    </row>
    <row r="119" spans="1:8" ht="47.25">
      <c r="A119" s="81"/>
      <c r="B119" s="225"/>
      <c r="C119" s="143" t="s">
        <v>342</v>
      </c>
      <c r="D119" s="86"/>
      <c r="E119" s="86" t="s">
        <v>343</v>
      </c>
      <c r="F119" s="116">
        <f t="shared" si="13"/>
        <v>133.95320000000001</v>
      </c>
      <c r="G119" s="116">
        <f t="shared" si="13"/>
        <v>133.95320000000001</v>
      </c>
      <c r="H119" s="168">
        <f t="shared" si="12"/>
        <v>100</v>
      </c>
    </row>
    <row r="120" spans="1:8" ht="15.75">
      <c r="A120" s="81"/>
      <c r="B120" s="209"/>
      <c r="C120" s="140"/>
      <c r="D120" s="186" t="s">
        <v>42</v>
      </c>
      <c r="E120" s="146" t="s">
        <v>43</v>
      </c>
      <c r="F120" s="116">
        <v>133.95320000000001</v>
      </c>
      <c r="G120" s="116">
        <v>133.95320000000001</v>
      </c>
      <c r="H120" s="168">
        <f t="shared" si="12"/>
        <v>100</v>
      </c>
    </row>
    <row r="121" spans="1:8" ht="15.75">
      <c r="A121" s="81"/>
      <c r="B121" s="228" t="s">
        <v>22</v>
      </c>
      <c r="C121" s="229"/>
      <c r="D121" s="228"/>
      <c r="E121" s="147" t="s">
        <v>23</v>
      </c>
      <c r="F121" s="116">
        <f t="shared" ref="F121:G124" si="14">F122</f>
        <v>38.700000000000003</v>
      </c>
      <c r="G121" s="116">
        <f t="shared" si="14"/>
        <v>38.700000000000003</v>
      </c>
      <c r="H121" s="168">
        <f t="shared" si="12"/>
        <v>100</v>
      </c>
    </row>
    <row r="122" spans="1:8" ht="31.5">
      <c r="A122" s="81"/>
      <c r="B122" s="209"/>
      <c r="C122" s="143" t="s">
        <v>258</v>
      </c>
      <c r="D122" s="139"/>
      <c r="E122" s="139" t="s">
        <v>501</v>
      </c>
      <c r="F122" s="116">
        <f t="shared" si="14"/>
        <v>38.700000000000003</v>
      </c>
      <c r="G122" s="116">
        <f t="shared" si="14"/>
        <v>38.700000000000003</v>
      </c>
      <c r="H122" s="168">
        <f t="shared" si="12"/>
        <v>100</v>
      </c>
    </row>
    <row r="123" spans="1:8" ht="31.5">
      <c r="A123" s="81"/>
      <c r="B123" s="209"/>
      <c r="C123" s="143" t="s">
        <v>267</v>
      </c>
      <c r="D123" s="148"/>
      <c r="E123" s="148" t="s">
        <v>493</v>
      </c>
      <c r="F123" s="110">
        <f t="shared" si="14"/>
        <v>38.700000000000003</v>
      </c>
      <c r="G123" s="110">
        <f t="shared" si="14"/>
        <v>38.700000000000003</v>
      </c>
      <c r="H123" s="168">
        <f t="shared" si="12"/>
        <v>100</v>
      </c>
    </row>
    <row r="124" spans="1:8" ht="110.25">
      <c r="A124" s="81"/>
      <c r="B124" s="209"/>
      <c r="C124" s="143" t="s">
        <v>268</v>
      </c>
      <c r="D124" s="86"/>
      <c r="E124" s="149" t="s">
        <v>494</v>
      </c>
      <c r="F124" s="110">
        <f t="shared" si="14"/>
        <v>38.700000000000003</v>
      </c>
      <c r="G124" s="110">
        <f t="shared" si="14"/>
        <v>38.700000000000003</v>
      </c>
      <c r="H124" s="168">
        <f t="shared" si="12"/>
        <v>100</v>
      </c>
    </row>
    <row r="125" spans="1:8" ht="94.5">
      <c r="A125" s="176"/>
      <c r="B125" s="209"/>
      <c r="C125" s="143" t="s">
        <v>352</v>
      </c>
      <c r="D125" s="124"/>
      <c r="E125" s="124" t="s">
        <v>160</v>
      </c>
      <c r="F125" s="110">
        <f>F126+F127</f>
        <v>38.700000000000003</v>
      </c>
      <c r="G125" s="110">
        <f>G126+G127</f>
        <v>38.700000000000003</v>
      </c>
      <c r="H125" s="168">
        <f t="shared" si="12"/>
        <v>100</v>
      </c>
    </row>
    <row r="126" spans="1:8" ht="15.75">
      <c r="A126" s="176"/>
      <c r="B126" s="209"/>
      <c r="C126" s="143"/>
      <c r="D126" s="124">
        <v>300</v>
      </c>
      <c r="E126" s="146" t="s">
        <v>43</v>
      </c>
      <c r="F126" s="110">
        <v>14.3</v>
      </c>
      <c r="G126" s="110">
        <v>14.3</v>
      </c>
      <c r="H126" s="168">
        <f t="shared" si="12"/>
        <v>100</v>
      </c>
    </row>
    <row r="127" spans="1:8" ht="31.5">
      <c r="A127" s="81"/>
      <c r="B127" s="209"/>
      <c r="C127" s="86"/>
      <c r="D127" s="186" t="s">
        <v>40</v>
      </c>
      <c r="E127" s="146" t="s">
        <v>41</v>
      </c>
      <c r="F127" s="110">
        <v>24.4</v>
      </c>
      <c r="G127" s="110">
        <v>24.4</v>
      </c>
      <c r="H127" s="168">
        <f t="shared" si="12"/>
        <v>100</v>
      </c>
    </row>
    <row r="128" spans="1:8" ht="15.75">
      <c r="A128" s="208">
        <v>493</v>
      </c>
      <c r="B128" s="209"/>
      <c r="C128" s="115"/>
      <c r="D128" s="209"/>
      <c r="E128" s="113" t="s">
        <v>68</v>
      </c>
      <c r="F128" s="150">
        <f t="shared" ref="F128:G132" si="15">F129</f>
        <v>130.79415</v>
      </c>
      <c r="G128" s="150">
        <f t="shared" si="15"/>
        <v>127.34175</v>
      </c>
      <c r="H128" s="207">
        <f t="shared" si="12"/>
        <v>97.360432404660301</v>
      </c>
    </row>
    <row r="129" spans="1:8" ht="15.75">
      <c r="A129" s="208"/>
      <c r="B129" s="209" t="s">
        <v>11</v>
      </c>
      <c r="C129" s="115" t="s">
        <v>10</v>
      </c>
      <c r="D129" s="209" t="s">
        <v>10</v>
      </c>
      <c r="E129" s="115" t="s">
        <v>57</v>
      </c>
      <c r="F129" s="151">
        <f t="shared" si="15"/>
        <v>130.79415</v>
      </c>
      <c r="G129" s="151">
        <f t="shared" si="15"/>
        <v>127.34175</v>
      </c>
      <c r="H129" s="168">
        <f t="shared" si="12"/>
        <v>97.360432404660301</v>
      </c>
    </row>
    <row r="130" spans="1:8" ht="63">
      <c r="A130" s="161"/>
      <c r="B130" s="209" t="s">
        <v>12</v>
      </c>
      <c r="C130" s="115"/>
      <c r="D130" s="209" t="s">
        <v>10</v>
      </c>
      <c r="E130" s="115" t="s">
        <v>13</v>
      </c>
      <c r="F130" s="116">
        <f t="shared" si="15"/>
        <v>130.79415</v>
      </c>
      <c r="G130" s="116">
        <f t="shared" si="15"/>
        <v>127.34175</v>
      </c>
      <c r="H130" s="168">
        <f t="shared" si="12"/>
        <v>97.360432404660301</v>
      </c>
    </row>
    <row r="131" spans="1:8" ht="15.75">
      <c r="A131" s="161"/>
      <c r="B131" s="209"/>
      <c r="C131" s="143" t="s">
        <v>321</v>
      </c>
      <c r="D131" s="143"/>
      <c r="E131" s="145" t="s">
        <v>322</v>
      </c>
      <c r="F131" s="116">
        <f t="shared" si="15"/>
        <v>130.79415</v>
      </c>
      <c r="G131" s="116">
        <f t="shared" si="15"/>
        <v>127.34175</v>
      </c>
      <c r="H131" s="168">
        <f t="shared" si="12"/>
        <v>97.360432404660301</v>
      </c>
    </row>
    <row r="132" spans="1:8" ht="31.5">
      <c r="A132" s="161"/>
      <c r="B132" s="209"/>
      <c r="C132" s="143" t="s">
        <v>323</v>
      </c>
      <c r="D132" s="86"/>
      <c r="E132" s="86" t="s">
        <v>324</v>
      </c>
      <c r="F132" s="116">
        <f t="shared" si="15"/>
        <v>130.79415</v>
      </c>
      <c r="G132" s="116">
        <f t="shared" si="15"/>
        <v>127.34175</v>
      </c>
      <c r="H132" s="168">
        <f t="shared" si="12"/>
        <v>97.360432404660301</v>
      </c>
    </row>
    <row r="133" spans="1:8" ht="31.5">
      <c r="A133" s="161"/>
      <c r="B133" s="230"/>
      <c r="C133" s="143" t="s">
        <v>326</v>
      </c>
      <c r="D133" s="86"/>
      <c r="E133" s="126" t="s">
        <v>1</v>
      </c>
      <c r="F133" s="110">
        <f>F134+F135</f>
        <v>130.79415</v>
      </c>
      <c r="G133" s="109">
        <f>G134+G135</f>
        <v>127.34175</v>
      </c>
      <c r="H133" s="168">
        <f t="shared" si="12"/>
        <v>97.360432404660301</v>
      </c>
    </row>
    <row r="134" spans="1:8" ht="78.75">
      <c r="A134" s="161"/>
      <c r="B134" s="209"/>
      <c r="C134" s="143"/>
      <c r="D134" s="143" t="s">
        <v>31</v>
      </c>
      <c r="E134" s="119" t="s">
        <v>150</v>
      </c>
      <c r="F134" s="109">
        <v>122.79415</v>
      </c>
      <c r="G134" s="168">
        <v>122.34175</v>
      </c>
      <c r="H134" s="168">
        <f t="shared" si="12"/>
        <v>99.6315785401829</v>
      </c>
    </row>
    <row r="135" spans="1:8" ht="31.5">
      <c r="A135" s="161"/>
      <c r="B135" s="209"/>
      <c r="C135" s="143"/>
      <c r="D135" s="143" t="s">
        <v>35</v>
      </c>
      <c r="E135" s="119" t="s">
        <v>151</v>
      </c>
      <c r="F135" s="109">
        <v>8</v>
      </c>
      <c r="G135" s="168">
        <v>5</v>
      </c>
      <c r="H135" s="168">
        <f t="shared" si="12"/>
        <v>62.5</v>
      </c>
    </row>
    <row r="136" spans="1:8" ht="15.75">
      <c r="A136" s="161"/>
      <c r="B136" s="209"/>
      <c r="C136" s="143"/>
      <c r="D136" s="148">
        <v>800</v>
      </c>
      <c r="E136" s="140" t="s">
        <v>37</v>
      </c>
      <c r="F136" s="110">
        <v>8.6410000000000001E-2</v>
      </c>
      <c r="G136" s="109">
        <v>8.6410000000000001E-2</v>
      </c>
      <c r="H136" s="168">
        <f t="shared" si="12"/>
        <v>100</v>
      </c>
    </row>
    <row r="137" spans="1:8" ht="18" customHeight="1">
      <c r="A137" s="208">
        <v>795</v>
      </c>
      <c r="B137" s="209"/>
      <c r="C137" s="115"/>
      <c r="D137" s="209"/>
      <c r="E137" s="113" t="s">
        <v>422</v>
      </c>
      <c r="F137" s="114">
        <f>F138+F170+F176+F187+F202+F243+F262</f>
        <v>20552.37023</v>
      </c>
      <c r="G137" s="114">
        <f>G138+G170+G176+G187+G202+G243+G262</f>
        <v>19904.730489999998</v>
      </c>
      <c r="H137" s="207">
        <f t="shared" si="12"/>
        <v>96.848831873149834</v>
      </c>
    </row>
    <row r="138" spans="1:8" ht="15.75">
      <c r="A138" s="208"/>
      <c r="B138" s="209" t="s">
        <v>11</v>
      </c>
      <c r="C138" s="115" t="s">
        <v>10</v>
      </c>
      <c r="D138" s="209" t="s">
        <v>10</v>
      </c>
      <c r="E138" s="115" t="s">
        <v>57</v>
      </c>
      <c r="F138" s="116">
        <f>F139+F144+F160</f>
        <v>2279.2382400000001</v>
      </c>
      <c r="G138" s="116">
        <f>G139+G144+G160</f>
        <v>2206.4550899999999</v>
      </c>
      <c r="H138" s="168">
        <f t="shared" si="12"/>
        <v>96.8066896771616</v>
      </c>
    </row>
    <row r="139" spans="1:8" ht="47.25">
      <c r="A139" s="208"/>
      <c r="B139" s="209" t="s">
        <v>479</v>
      </c>
      <c r="C139" s="115"/>
      <c r="D139" s="209"/>
      <c r="E139" s="115" t="s">
        <v>480</v>
      </c>
      <c r="F139" s="116">
        <f t="shared" ref="F139:G142" si="16">F140</f>
        <v>143.57</v>
      </c>
      <c r="G139" s="116">
        <f t="shared" si="16"/>
        <v>104.30817</v>
      </c>
      <c r="H139" s="168">
        <f t="shared" si="12"/>
        <v>72.653179633628213</v>
      </c>
    </row>
    <row r="140" spans="1:8" ht="15.75">
      <c r="A140" s="208"/>
      <c r="B140" s="209"/>
      <c r="C140" s="210" t="s">
        <v>321</v>
      </c>
      <c r="D140" s="209" t="s">
        <v>10</v>
      </c>
      <c r="E140" s="117" t="s">
        <v>322</v>
      </c>
      <c r="F140" s="116">
        <f t="shared" si="16"/>
        <v>143.57</v>
      </c>
      <c r="G140" s="116">
        <f t="shared" si="16"/>
        <v>104.30817</v>
      </c>
      <c r="H140" s="168">
        <f t="shared" si="12"/>
        <v>72.653179633628213</v>
      </c>
    </row>
    <row r="141" spans="1:8" ht="31.5">
      <c r="A141" s="208"/>
      <c r="B141" s="209"/>
      <c r="C141" s="210" t="s">
        <v>323</v>
      </c>
      <c r="D141" s="209" t="s">
        <v>10</v>
      </c>
      <c r="E141" s="118" t="s">
        <v>324</v>
      </c>
      <c r="F141" s="116">
        <f t="shared" si="16"/>
        <v>143.57</v>
      </c>
      <c r="G141" s="116">
        <f t="shared" si="16"/>
        <v>104.30817</v>
      </c>
      <c r="H141" s="168">
        <f t="shared" si="12"/>
        <v>72.653179633628213</v>
      </c>
    </row>
    <row r="142" spans="1:8" ht="15.75">
      <c r="A142" s="208"/>
      <c r="B142" s="209"/>
      <c r="C142" s="210" t="s">
        <v>325</v>
      </c>
      <c r="D142" s="209"/>
      <c r="E142" s="118" t="s">
        <v>481</v>
      </c>
      <c r="F142" s="116">
        <f t="shared" si="16"/>
        <v>143.57</v>
      </c>
      <c r="G142" s="116">
        <f t="shared" si="16"/>
        <v>104.30817</v>
      </c>
      <c r="H142" s="168">
        <f t="shared" si="12"/>
        <v>72.653179633628213</v>
      </c>
    </row>
    <row r="143" spans="1:8" ht="83.25" customHeight="1">
      <c r="A143" s="208"/>
      <c r="B143" s="209"/>
      <c r="C143" s="211"/>
      <c r="D143" s="209" t="s">
        <v>31</v>
      </c>
      <c r="E143" s="115" t="s">
        <v>150</v>
      </c>
      <c r="F143" s="116">
        <v>143.57</v>
      </c>
      <c r="G143" s="168">
        <v>104.30817</v>
      </c>
      <c r="H143" s="168">
        <f t="shared" si="12"/>
        <v>72.653179633628213</v>
      </c>
    </row>
    <row r="144" spans="1:8" ht="63">
      <c r="A144" s="81"/>
      <c r="B144" s="209" t="s">
        <v>14</v>
      </c>
      <c r="C144" s="115"/>
      <c r="D144" s="209" t="s">
        <v>10</v>
      </c>
      <c r="E144" s="115" t="s">
        <v>15</v>
      </c>
      <c r="F144" s="116">
        <f>F145</f>
        <v>1954.7682399999999</v>
      </c>
      <c r="G144" s="116">
        <f>G145</f>
        <v>1921.24692</v>
      </c>
      <c r="H144" s="168">
        <f t="shared" si="12"/>
        <v>98.285151184981402</v>
      </c>
    </row>
    <row r="145" spans="1:8" ht="15.75">
      <c r="A145" s="212"/>
      <c r="B145" s="209"/>
      <c r="C145" s="210" t="s">
        <v>321</v>
      </c>
      <c r="D145" s="209" t="s">
        <v>10</v>
      </c>
      <c r="E145" s="117" t="s">
        <v>322</v>
      </c>
      <c r="F145" s="116">
        <f>F146</f>
        <v>1954.7682399999999</v>
      </c>
      <c r="G145" s="116">
        <f>G146</f>
        <v>1921.24692</v>
      </c>
      <c r="H145" s="168">
        <f t="shared" si="12"/>
        <v>98.285151184981402</v>
      </c>
    </row>
    <row r="146" spans="1:8" ht="31.5">
      <c r="A146" s="81"/>
      <c r="B146" s="209"/>
      <c r="C146" s="210" t="s">
        <v>323</v>
      </c>
      <c r="D146" s="209" t="s">
        <v>10</v>
      </c>
      <c r="E146" s="118" t="s">
        <v>324</v>
      </c>
      <c r="F146" s="116">
        <f>F147+F150+F156+F158+F152+F154</f>
        <v>1954.7682399999999</v>
      </c>
      <c r="G146" s="116">
        <f>G147+G150+G156+G158+G152+G154</f>
        <v>1921.24692</v>
      </c>
      <c r="H146" s="168">
        <f t="shared" si="12"/>
        <v>98.285151184981402</v>
      </c>
    </row>
    <row r="147" spans="1:8" ht="31.5">
      <c r="A147" s="81"/>
      <c r="B147" s="209"/>
      <c r="C147" s="143" t="s">
        <v>327</v>
      </c>
      <c r="D147" s="209"/>
      <c r="E147" s="86" t="s">
        <v>328</v>
      </c>
      <c r="F147" s="116">
        <f>F148+F149</f>
        <v>140.70632000000001</v>
      </c>
      <c r="G147" s="116">
        <f>G148+G149</f>
        <v>109.4854</v>
      </c>
      <c r="H147" s="168">
        <f t="shared" si="12"/>
        <v>77.811288078602288</v>
      </c>
    </row>
    <row r="148" spans="1:8" ht="31.5">
      <c r="A148" s="81"/>
      <c r="B148" s="209"/>
      <c r="C148" s="115"/>
      <c r="D148" s="209" t="s">
        <v>35</v>
      </c>
      <c r="E148" s="115" t="s">
        <v>151</v>
      </c>
      <c r="F148" s="116">
        <v>128.80632</v>
      </c>
      <c r="G148" s="168">
        <v>109.4854</v>
      </c>
      <c r="H148" s="168">
        <f t="shared" si="12"/>
        <v>85.000021738063779</v>
      </c>
    </row>
    <row r="149" spans="1:8" ht="15.75">
      <c r="A149" s="81"/>
      <c r="B149" s="209"/>
      <c r="C149" s="115"/>
      <c r="D149" s="209" t="s">
        <v>36</v>
      </c>
      <c r="E149" s="115" t="s">
        <v>37</v>
      </c>
      <c r="F149" s="116">
        <v>11.9</v>
      </c>
      <c r="G149" s="168">
        <v>0</v>
      </c>
      <c r="H149" s="168">
        <f t="shared" si="12"/>
        <v>0</v>
      </c>
    </row>
    <row r="150" spans="1:8" ht="47.25">
      <c r="A150" s="80"/>
      <c r="B150" s="221"/>
      <c r="C150" s="131" t="s">
        <v>473</v>
      </c>
      <c r="D150" s="221"/>
      <c r="E150" s="131" t="s">
        <v>474</v>
      </c>
      <c r="F150" s="116">
        <f>F151</f>
        <v>1677.3619200000001</v>
      </c>
      <c r="G150" s="116">
        <f>G151</f>
        <v>1677.3619200000001</v>
      </c>
      <c r="H150" s="168">
        <f t="shared" si="12"/>
        <v>100</v>
      </c>
    </row>
    <row r="151" spans="1:8" ht="15.75">
      <c r="A151" s="80"/>
      <c r="B151" s="221"/>
      <c r="C151" s="131"/>
      <c r="D151" s="221" t="s">
        <v>0</v>
      </c>
      <c r="E151" s="131" t="s">
        <v>32</v>
      </c>
      <c r="F151" s="109">
        <v>1677.3619200000001</v>
      </c>
      <c r="G151" s="109">
        <v>1677.3619200000001</v>
      </c>
      <c r="H151" s="168">
        <f t="shared" si="12"/>
        <v>100</v>
      </c>
    </row>
    <row r="152" spans="1:8" ht="31.5">
      <c r="A152" s="81"/>
      <c r="B152" s="209"/>
      <c r="C152" s="143" t="s">
        <v>330</v>
      </c>
      <c r="D152" s="143"/>
      <c r="E152" s="119" t="s">
        <v>39</v>
      </c>
      <c r="F152" s="109">
        <f>F153</f>
        <v>75.3</v>
      </c>
      <c r="G152" s="109">
        <f>G153</f>
        <v>75.3</v>
      </c>
      <c r="H152" s="168">
        <f t="shared" si="12"/>
        <v>100</v>
      </c>
    </row>
    <row r="153" spans="1:8" ht="15.75">
      <c r="A153" s="81"/>
      <c r="B153" s="209"/>
      <c r="C153" s="143"/>
      <c r="D153" s="143" t="s">
        <v>0</v>
      </c>
      <c r="E153" s="119" t="s">
        <v>32</v>
      </c>
      <c r="F153" s="109">
        <v>75.3</v>
      </c>
      <c r="G153" s="109">
        <v>75.3</v>
      </c>
      <c r="H153" s="168">
        <f t="shared" si="12"/>
        <v>100</v>
      </c>
    </row>
    <row r="154" spans="1:8" ht="31.5">
      <c r="A154" s="81"/>
      <c r="B154" s="209"/>
      <c r="C154" s="143" t="s">
        <v>331</v>
      </c>
      <c r="D154" s="143"/>
      <c r="E154" s="119" t="s">
        <v>38</v>
      </c>
      <c r="F154" s="109">
        <f>F155</f>
        <v>53.1</v>
      </c>
      <c r="G154" s="109">
        <f>G155</f>
        <v>53.1</v>
      </c>
      <c r="H154" s="168">
        <f t="shared" si="12"/>
        <v>100</v>
      </c>
    </row>
    <row r="155" spans="1:8" ht="15.75">
      <c r="A155" s="81"/>
      <c r="B155" s="209"/>
      <c r="C155" s="143"/>
      <c r="D155" s="143" t="s">
        <v>0</v>
      </c>
      <c r="E155" s="119" t="s">
        <v>32</v>
      </c>
      <c r="F155" s="109">
        <v>53.1</v>
      </c>
      <c r="G155" s="109">
        <v>53.1</v>
      </c>
      <c r="H155" s="168">
        <f t="shared" si="12"/>
        <v>100</v>
      </c>
    </row>
    <row r="156" spans="1:8" ht="31.5">
      <c r="A156" s="81"/>
      <c r="B156" s="209"/>
      <c r="C156" s="115" t="s">
        <v>361</v>
      </c>
      <c r="D156" s="209"/>
      <c r="E156" s="115" t="s">
        <v>67</v>
      </c>
      <c r="F156" s="116">
        <f>F157</f>
        <v>2.2999999999999998</v>
      </c>
      <c r="G156" s="116">
        <f>G157</f>
        <v>0</v>
      </c>
      <c r="H156" s="168">
        <f t="shared" si="12"/>
        <v>0</v>
      </c>
    </row>
    <row r="157" spans="1:8" ht="31.5">
      <c r="A157" s="81"/>
      <c r="B157" s="209"/>
      <c r="C157" s="115"/>
      <c r="D157" s="209" t="s">
        <v>35</v>
      </c>
      <c r="E157" s="115" t="s">
        <v>151</v>
      </c>
      <c r="F157" s="116">
        <v>2.2999999999999998</v>
      </c>
      <c r="G157" s="116">
        <v>0</v>
      </c>
      <c r="H157" s="168">
        <f t="shared" si="12"/>
        <v>0</v>
      </c>
    </row>
    <row r="158" spans="1:8" ht="78.75">
      <c r="A158" s="81"/>
      <c r="B158" s="209"/>
      <c r="C158" s="152" t="s">
        <v>360</v>
      </c>
      <c r="D158" s="209"/>
      <c r="E158" s="152" t="s">
        <v>152</v>
      </c>
      <c r="F158" s="116">
        <f>F159</f>
        <v>6</v>
      </c>
      <c r="G158" s="116">
        <f>G159</f>
        <v>5.9996</v>
      </c>
      <c r="H158" s="168">
        <f t="shared" si="12"/>
        <v>99.993333333333339</v>
      </c>
    </row>
    <row r="159" spans="1:8" ht="31.5">
      <c r="A159" s="81"/>
      <c r="B159" s="209"/>
      <c r="C159" s="115"/>
      <c r="D159" s="209" t="s">
        <v>35</v>
      </c>
      <c r="E159" s="115" t="s">
        <v>151</v>
      </c>
      <c r="F159" s="116">
        <v>6</v>
      </c>
      <c r="G159" s="168">
        <v>5.9996</v>
      </c>
      <c r="H159" s="168">
        <f t="shared" si="12"/>
        <v>99.993333333333339</v>
      </c>
    </row>
    <row r="160" spans="1:8" ht="15.75">
      <c r="A160" s="81"/>
      <c r="B160" s="213" t="s">
        <v>28</v>
      </c>
      <c r="C160" s="214"/>
      <c r="D160" s="215"/>
      <c r="E160" s="120" t="s">
        <v>90</v>
      </c>
      <c r="F160" s="116">
        <f>F161</f>
        <v>180.9</v>
      </c>
      <c r="G160" s="116">
        <f>G161</f>
        <v>180.9</v>
      </c>
      <c r="H160" s="168">
        <f t="shared" ref="H160:H192" si="17">SUM((G160/F160)*100)</f>
        <v>100</v>
      </c>
    </row>
    <row r="161" spans="1:8" ht="15.75">
      <c r="A161" s="81"/>
      <c r="B161" s="213"/>
      <c r="C161" s="210" t="s">
        <v>321</v>
      </c>
      <c r="D161" s="209" t="s">
        <v>10</v>
      </c>
      <c r="E161" s="117" t="s">
        <v>322</v>
      </c>
      <c r="F161" s="116">
        <f>F162+F167</f>
        <v>180.9</v>
      </c>
      <c r="G161" s="116">
        <f>G162+G167</f>
        <v>180.9</v>
      </c>
      <c r="H161" s="168">
        <f t="shared" si="17"/>
        <v>100</v>
      </c>
    </row>
    <row r="162" spans="1:8" ht="31.5">
      <c r="A162" s="81"/>
      <c r="B162" s="213"/>
      <c r="C162" s="210" t="s">
        <v>323</v>
      </c>
      <c r="D162" s="209" t="s">
        <v>10</v>
      </c>
      <c r="E162" s="118" t="s">
        <v>324</v>
      </c>
      <c r="F162" s="116">
        <f>F163+F165</f>
        <v>174.4</v>
      </c>
      <c r="G162" s="116">
        <f>G163+G165</f>
        <v>174.4</v>
      </c>
      <c r="H162" s="168">
        <f t="shared" si="17"/>
        <v>100</v>
      </c>
    </row>
    <row r="163" spans="1:8" ht="31.5">
      <c r="A163" s="81"/>
      <c r="B163" s="213"/>
      <c r="C163" s="143" t="s">
        <v>329</v>
      </c>
      <c r="D163" s="209"/>
      <c r="E163" s="115" t="s">
        <v>147</v>
      </c>
      <c r="F163" s="116">
        <f>F164</f>
        <v>25</v>
      </c>
      <c r="G163" s="116">
        <f>G164</f>
        <v>25</v>
      </c>
      <c r="H163" s="168">
        <f t="shared" si="17"/>
        <v>100</v>
      </c>
    </row>
    <row r="164" spans="1:8" ht="15.75">
      <c r="A164" s="81"/>
      <c r="B164" s="213"/>
      <c r="C164" s="115"/>
      <c r="D164" s="140">
        <v>800</v>
      </c>
      <c r="E164" s="140" t="s">
        <v>37</v>
      </c>
      <c r="F164" s="116">
        <v>25</v>
      </c>
      <c r="G164" s="116">
        <v>25</v>
      </c>
      <c r="H164" s="168">
        <f t="shared" si="17"/>
        <v>100</v>
      </c>
    </row>
    <row r="165" spans="1:8" ht="31.5">
      <c r="A165" s="81"/>
      <c r="B165" s="213"/>
      <c r="C165" s="115" t="s">
        <v>475</v>
      </c>
      <c r="D165" s="140"/>
      <c r="E165" s="140" t="s">
        <v>476</v>
      </c>
      <c r="F165" s="116">
        <f>F166</f>
        <v>149.4</v>
      </c>
      <c r="G165" s="116">
        <f>G166</f>
        <v>149.4</v>
      </c>
      <c r="H165" s="168">
        <f t="shared" si="17"/>
        <v>100</v>
      </c>
    </row>
    <row r="166" spans="1:8" ht="15.75">
      <c r="A166" s="81"/>
      <c r="B166" s="213"/>
      <c r="C166" s="115"/>
      <c r="D166" s="143" t="s">
        <v>0</v>
      </c>
      <c r="E166" s="119" t="s">
        <v>32</v>
      </c>
      <c r="F166" s="116">
        <v>149.4</v>
      </c>
      <c r="G166" s="116">
        <v>149.4</v>
      </c>
      <c r="H166" s="168">
        <f t="shared" si="17"/>
        <v>100</v>
      </c>
    </row>
    <row r="167" spans="1:8" ht="47.25">
      <c r="A167" s="81"/>
      <c r="B167" s="209"/>
      <c r="C167" s="143" t="s">
        <v>334</v>
      </c>
      <c r="D167" s="86"/>
      <c r="E167" s="86" t="s">
        <v>335</v>
      </c>
      <c r="F167" s="116">
        <f>+F168</f>
        <v>6.5</v>
      </c>
      <c r="G167" s="116">
        <f>+G168</f>
        <v>6.5</v>
      </c>
      <c r="H167" s="168">
        <f t="shared" si="17"/>
        <v>100</v>
      </c>
    </row>
    <row r="168" spans="1:8" ht="47.25">
      <c r="A168" s="81"/>
      <c r="B168" s="209"/>
      <c r="C168" s="140" t="s">
        <v>341</v>
      </c>
      <c r="D168" s="143"/>
      <c r="E168" s="121" t="s">
        <v>121</v>
      </c>
      <c r="F168" s="109">
        <f>F169</f>
        <v>6.5</v>
      </c>
      <c r="G168" s="109">
        <f>G169</f>
        <v>6.5</v>
      </c>
      <c r="H168" s="168">
        <f t="shared" si="17"/>
        <v>100</v>
      </c>
    </row>
    <row r="169" spans="1:8" ht="31.5">
      <c r="A169" s="81"/>
      <c r="B169" s="209"/>
      <c r="C169" s="140"/>
      <c r="D169" s="143" t="s">
        <v>35</v>
      </c>
      <c r="E169" s="119" t="s">
        <v>151</v>
      </c>
      <c r="F169" s="109">
        <v>6.5</v>
      </c>
      <c r="G169" s="109">
        <v>6.5</v>
      </c>
      <c r="H169" s="168">
        <f t="shared" si="17"/>
        <v>100</v>
      </c>
    </row>
    <row r="170" spans="1:8" ht="15.75">
      <c r="A170" s="81"/>
      <c r="B170" s="122" t="s">
        <v>60</v>
      </c>
      <c r="C170" s="135"/>
      <c r="D170" s="122"/>
      <c r="E170" s="122" t="s">
        <v>61</v>
      </c>
      <c r="F170" s="123">
        <f t="shared" ref="F170:G174" si="18">F171</f>
        <v>170.23697000000001</v>
      </c>
      <c r="G170" s="123">
        <f t="shared" si="18"/>
        <v>170.23697000000001</v>
      </c>
      <c r="H170" s="168">
        <f t="shared" si="17"/>
        <v>100</v>
      </c>
    </row>
    <row r="171" spans="1:8" ht="15.75">
      <c r="A171" s="81"/>
      <c r="B171" s="122" t="s">
        <v>62</v>
      </c>
      <c r="C171" s="216"/>
      <c r="D171" s="217"/>
      <c r="E171" s="122" t="s">
        <v>63</v>
      </c>
      <c r="F171" s="123">
        <f t="shared" si="18"/>
        <v>170.23697000000001</v>
      </c>
      <c r="G171" s="123">
        <f t="shared" si="18"/>
        <v>170.23697000000001</v>
      </c>
      <c r="H171" s="168">
        <f t="shared" si="17"/>
        <v>100</v>
      </c>
    </row>
    <row r="172" spans="1:8" ht="15.75">
      <c r="A172" s="81"/>
      <c r="B172" s="122"/>
      <c r="C172" s="210" t="s">
        <v>321</v>
      </c>
      <c r="D172" s="209" t="s">
        <v>10</v>
      </c>
      <c r="E172" s="117" t="s">
        <v>322</v>
      </c>
      <c r="F172" s="116">
        <f t="shared" si="18"/>
        <v>170.23697000000001</v>
      </c>
      <c r="G172" s="116">
        <f t="shared" si="18"/>
        <v>170.23697000000001</v>
      </c>
      <c r="H172" s="168">
        <f t="shared" si="17"/>
        <v>100</v>
      </c>
    </row>
    <row r="173" spans="1:8" ht="31.5">
      <c r="A173" s="81"/>
      <c r="B173" s="122"/>
      <c r="C173" s="210" t="s">
        <v>323</v>
      </c>
      <c r="D173" s="209" t="s">
        <v>10</v>
      </c>
      <c r="E173" s="118" t="s">
        <v>324</v>
      </c>
      <c r="F173" s="123">
        <f t="shared" si="18"/>
        <v>170.23697000000001</v>
      </c>
      <c r="G173" s="123">
        <f t="shared" si="18"/>
        <v>170.23697000000001</v>
      </c>
      <c r="H173" s="168">
        <f t="shared" si="17"/>
        <v>100</v>
      </c>
    </row>
    <row r="174" spans="1:8" ht="31.5">
      <c r="A174" s="81"/>
      <c r="B174" s="122"/>
      <c r="C174" s="122" t="s">
        <v>332</v>
      </c>
      <c r="D174" s="122"/>
      <c r="E174" s="122" t="s">
        <v>64</v>
      </c>
      <c r="F174" s="123">
        <f t="shared" si="18"/>
        <v>170.23697000000001</v>
      </c>
      <c r="G174" s="123">
        <f t="shared" si="18"/>
        <v>170.23697000000001</v>
      </c>
      <c r="H174" s="168">
        <f t="shared" si="17"/>
        <v>100</v>
      </c>
    </row>
    <row r="175" spans="1:8" ht="78.75">
      <c r="A175" s="81"/>
      <c r="B175" s="122"/>
      <c r="C175" s="122"/>
      <c r="D175" s="122" t="s">
        <v>31</v>
      </c>
      <c r="E175" s="115" t="s">
        <v>150</v>
      </c>
      <c r="F175" s="123">
        <v>170.23697000000001</v>
      </c>
      <c r="G175" s="123">
        <v>170.23697000000001</v>
      </c>
      <c r="H175" s="168">
        <f t="shared" si="17"/>
        <v>100</v>
      </c>
    </row>
    <row r="176" spans="1:8" ht="31.5">
      <c r="A176" s="81"/>
      <c r="B176" s="209" t="s">
        <v>16</v>
      </c>
      <c r="C176" s="115" t="s">
        <v>10</v>
      </c>
      <c r="D176" s="209" t="s">
        <v>10</v>
      </c>
      <c r="E176" s="115" t="s">
        <v>53</v>
      </c>
      <c r="F176" s="116">
        <f>+F177</f>
        <v>2137.9396299999999</v>
      </c>
      <c r="G176" s="116">
        <f>+G177</f>
        <v>2102.2968999999998</v>
      </c>
      <c r="H176" s="168">
        <f t="shared" si="17"/>
        <v>98.332846751149845</v>
      </c>
    </row>
    <row r="177" spans="1:8" ht="15.75">
      <c r="A177" s="81"/>
      <c r="B177" s="209" t="s">
        <v>156</v>
      </c>
      <c r="C177" s="115"/>
      <c r="D177" s="209"/>
      <c r="E177" s="115" t="s">
        <v>157</v>
      </c>
      <c r="F177" s="116">
        <f t="shared" ref="F177:G179" si="19">F178</f>
        <v>2137.9396299999999</v>
      </c>
      <c r="G177" s="116">
        <f t="shared" si="19"/>
        <v>2102.2968999999998</v>
      </c>
      <c r="H177" s="168">
        <f t="shared" si="17"/>
        <v>98.332846751149845</v>
      </c>
    </row>
    <row r="178" spans="1:8" ht="47.25">
      <c r="A178" s="81"/>
      <c r="B178" s="209"/>
      <c r="C178" s="219" t="s">
        <v>306</v>
      </c>
      <c r="D178" s="220"/>
      <c r="E178" s="125" t="s">
        <v>307</v>
      </c>
      <c r="F178" s="116">
        <f t="shared" si="19"/>
        <v>2137.9396299999999</v>
      </c>
      <c r="G178" s="116">
        <f t="shared" si="19"/>
        <v>2102.2968999999998</v>
      </c>
      <c r="H178" s="168">
        <f t="shared" si="17"/>
        <v>98.332846751149845</v>
      </c>
    </row>
    <row r="179" spans="1:8" ht="47.25">
      <c r="A179" s="81"/>
      <c r="B179" s="209"/>
      <c r="C179" s="190" t="s">
        <v>308</v>
      </c>
      <c r="D179" s="126"/>
      <c r="E179" s="126" t="s">
        <v>309</v>
      </c>
      <c r="F179" s="116">
        <f t="shared" si="19"/>
        <v>2137.9396299999999</v>
      </c>
      <c r="G179" s="116">
        <f t="shared" si="19"/>
        <v>2102.2968999999998</v>
      </c>
      <c r="H179" s="168">
        <f t="shared" si="17"/>
        <v>98.332846751149845</v>
      </c>
    </row>
    <row r="180" spans="1:8" ht="47.25">
      <c r="A180" s="81"/>
      <c r="B180" s="209"/>
      <c r="C180" s="127" t="s">
        <v>159</v>
      </c>
      <c r="D180" s="220"/>
      <c r="E180" s="127" t="s">
        <v>486</v>
      </c>
      <c r="F180" s="116">
        <f>F181+F185</f>
        <v>2137.9396299999999</v>
      </c>
      <c r="G180" s="116">
        <f>G181+G185</f>
        <v>2102.2968999999998</v>
      </c>
      <c r="H180" s="168">
        <f t="shared" si="17"/>
        <v>98.332846751149845</v>
      </c>
    </row>
    <row r="181" spans="1:8" ht="31.5">
      <c r="A181" s="81"/>
      <c r="B181" s="209"/>
      <c r="C181" s="190" t="s">
        <v>313</v>
      </c>
      <c r="D181" s="190"/>
      <c r="E181" s="128" t="s">
        <v>314</v>
      </c>
      <c r="F181" s="109">
        <f>F182+F183+F184</f>
        <v>1509.7237399999999</v>
      </c>
      <c r="G181" s="109">
        <f>G182+G183+G184</f>
        <v>1474.0810099999999</v>
      </c>
      <c r="H181" s="168">
        <f t="shared" si="17"/>
        <v>97.639122373474763</v>
      </c>
    </row>
    <row r="182" spans="1:8" ht="31.5">
      <c r="A182" s="81"/>
      <c r="B182" s="209"/>
      <c r="C182" s="190"/>
      <c r="D182" s="190" t="s">
        <v>35</v>
      </c>
      <c r="E182" s="128" t="s">
        <v>151</v>
      </c>
      <c r="F182" s="109">
        <v>78.17474</v>
      </c>
      <c r="G182" s="168">
        <v>60.281010000000002</v>
      </c>
      <c r="H182" s="168">
        <f t="shared" si="17"/>
        <v>77.110598640942072</v>
      </c>
    </row>
    <row r="183" spans="1:8" ht="15.75">
      <c r="A183" s="81"/>
      <c r="B183" s="209"/>
      <c r="C183" s="190"/>
      <c r="D183" s="190" t="s">
        <v>0</v>
      </c>
      <c r="E183" s="128" t="s">
        <v>32</v>
      </c>
      <c r="F183" s="109">
        <v>1413.8</v>
      </c>
      <c r="G183" s="109">
        <v>1413.8</v>
      </c>
      <c r="H183" s="168">
        <f t="shared" si="17"/>
        <v>100</v>
      </c>
    </row>
    <row r="184" spans="1:8" ht="15.75">
      <c r="A184" s="81"/>
      <c r="B184" s="209"/>
      <c r="C184" s="190"/>
      <c r="D184" s="130">
        <v>800</v>
      </c>
      <c r="E184" s="130" t="s">
        <v>37</v>
      </c>
      <c r="F184" s="109">
        <v>17.748999999999999</v>
      </c>
      <c r="G184" s="168">
        <v>0</v>
      </c>
      <c r="H184" s="168">
        <f t="shared" si="17"/>
        <v>0</v>
      </c>
    </row>
    <row r="185" spans="1:8" ht="31.5">
      <c r="A185" s="81"/>
      <c r="B185" s="209"/>
      <c r="C185" s="143" t="s">
        <v>457</v>
      </c>
      <c r="D185" s="143"/>
      <c r="E185" s="119" t="s">
        <v>458</v>
      </c>
      <c r="F185" s="109">
        <f>F186</f>
        <v>628.21588999999994</v>
      </c>
      <c r="G185" s="109">
        <f>G186</f>
        <v>628.21588999999994</v>
      </c>
      <c r="H185" s="168">
        <f t="shared" si="17"/>
        <v>100</v>
      </c>
    </row>
    <row r="186" spans="1:8" ht="31.5">
      <c r="A186" s="81"/>
      <c r="B186" s="209"/>
      <c r="C186" s="143"/>
      <c r="D186" s="143" t="s">
        <v>35</v>
      </c>
      <c r="E186" s="119" t="s">
        <v>151</v>
      </c>
      <c r="F186" s="109">
        <v>628.21588999999994</v>
      </c>
      <c r="G186" s="109">
        <v>628.21588999999994</v>
      </c>
      <c r="H186" s="168">
        <f t="shared" si="17"/>
        <v>100</v>
      </c>
    </row>
    <row r="187" spans="1:8" ht="15.75">
      <c r="A187" s="81"/>
      <c r="B187" s="221" t="s">
        <v>33</v>
      </c>
      <c r="C187" s="131"/>
      <c r="D187" s="221"/>
      <c r="E187" s="131" t="s">
        <v>54</v>
      </c>
      <c r="F187" s="116">
        <f>F193+F188</f>
        <v>1308.3268</v>
      </c>
      <c r="G187" s="116">
        <f>G193+G188</f>
        <v>1188.4434200000001</v>
      </c>
      <c r="H187" s="168">
        <f t="shared" si="17"/>
        <v>90.836893351110746</v>
      </c>
    </row>
    <row r="188" spans="1:8" ht="15.75">
      <c r="A188" s="81"/>
      <c r="B188" s="221" t="s">
        <v>482</v>
      </c>
      <c r="C188" s="131"/>
      <c r="D188" s="221"/>
      <c r="E188" s="153" t="s">
        <v>483</v>
      </c>
      <c r="F188" s="116">
        <f t="shared" ref="F188:G191" si="20">F189</f>
        <v>96.8</v>
      </c>
      <c r="G188" s="116">
        <f t="shared" si="20"/>
        <v>96</v>
      </c>
      <c r="H188" s="168">
        <f t="shared" si="17"/>
        <v>99.173553719008268</v>
      </c>
    </row>
    <row r="189" spans="1:8" ht="15.75">
      <c r="A189" s="81"/>
      <c r="B189" s="221"/>
      <c r="C189" s="143" t="s">
        <v>321</v>
      </c>
      <c r="D189" s="143"/>
      <c r="E189" s="145" t="s">
        <v>322</v>
      </c>
      <c r="F189" s="116">
        <f t="shared" si="20"/>
        <v>96.8</v>
      </c>
      <c r="G189" s="116">
        <f t="shared" si="20"/>
        <v>96</v>
      </c>
      <c r="H189" s="168">
        <f t="shared" si="17"/>
        <v>99.173553719008268</v>
      </c>
    </row>
    <row r="190" spans="1:8" ht="47.25">
      <c r="A190" s="81"/>
      <c r="B190" s="221"/>
      <c r="C190" s="143" t="s">
        <v>334</v>
      </c>
      <c r="D190" s="86"/>
      <c r="E190" s="86" t="s">
        <v>335</v>
      </c>
      <c r="F190" s="116">
        <f t="shared" si="20"/>
        <v>96.8</v>
      </c>
      <c r="G190" s="116">
        <f t="shared" si="20"/>
        <v>96</v>
      </c>
      <c r="H190" s="168">
        <f t="shared" si="17"/>
        <v>99.173553719008268</v>
      </c>
    </row>
    <row r="191" spans="1:8" ht="63">
      <c r="A191" s="81"/>
      <c r="B191" s="221"/>
      <c r="C191" s="131" t="s">
        <v>359</v>
      </c>
      <c r="D191" s="221"/>
      <c r="E191" s="131" t="s">
        <v>158</v>
      </c>
      <c r="F191" s="109">
        <f t="shared" si="20"/>
        <v>96.8</v>
      </c>
      <c r="G191" s="109">
        <f t="shared" si="20"/>
        <v>96</v>
      </c>
      <c r="H191" s="168">
        <f t="shared" si="17"/>
        <v>99.173553719008268</v>
      </c>
    </row>
    <row r="192" spans="1:8" ht="31.5">
      <c r="A192" s="81"/>
      <c r="B192" s="221"/>
      <c r="C192" s="124"/>
      <c r="D192" s="143" t="s">
        <v>35</v>
      </c>
      <c r="E192" s="119" t="s">
        <v>151</v>
      </c>
      <c r="F192" s="109">
        <v>96.8</v>
      </c>
      <c r="G192" s="109">
        <v>96</v>
      </c>
      <c r="H192" s="168">
        <f t="shared" si="17"/>
        <v>99.173553719008268</v>
      </c>
    </row>
    <row r="193" spans="1:8" ht="15.75">
      <c r="A193" s="81"/>
      <c r="B193" s="209" t="s">
        <v>34</v>
      </c>
      <c r="C193" s="222"/>
      <c r="D193" s="223"/>
      <c r="E193" s="131" t="s">
        <v>69</v>
      </c>
      <c r="F193" s="116">
        <f>F194</f>
        <v>1211.5268000000001</v>
      </c>
      <c r="G193" s="116">
        <f>G194</f>
        <v>1092.4434200000001</v>
      </c>
      <c r="H193" s="168">
        <f t="shared" ref="H193:H231" si="21">SUM((G193/F193)*100)</f>
        <v>90.170801009106853</v>
      </c>
    </row>
    <row r="194" spans="1:8" ht="47.25">
      <c r="A194" s="81"/>
      <c r="B194" s="209"/>
      <c r="C194" s="143" t="s">
        <v>275</v>
      </c>
      <c r="D194" s="86"/>
      <c r="E194" s="124" t="s">
        <v>276</v>
      </c>
      <c r="F194" s="109">
        <f>F195</f>
        <v>1211.5268000000001</v>
      </c>
      <c r="G194" s="109">
        <f>G195</f>
        <v>1092.4434200000001</v>
      </c>
      <c r="H194" s="168">
        <f t="shared" si="21"/>
        <v>90.170801009106853</v>
      </c>
    </row>
    <row r="195" spans="1:8" ht="15.75">
      <c r="A195" s="81"/>
      <c r="B195" s="209"/>
      <c r="C195" s="143" t="s">
        <v>277</v>
      </c>
      <c r="D195" s="86"/>
      <c r="E195" s="86" t="s">
        <v>278</v>
      </c>
      <c r="F195" s="109">
        <f>F196+F199</f>
        <v>1211.5268000000001</v>
      </c>
      <c r="G195" s="109">
        <f>G196+G199</f>
        <v>1092.4434200000001</v>
      </c>
      <c r="H195" s="168">
        <f t="shared" si="21"/>
        <v>90.170801009106853</v>
      </c>
    </row>
    <row r="196" spans="1:8" ht="31.5">
      <c r="A196" s="81"/>
      <c r="B196" s="209"/>
      <c r="C196" s="143" t="s">
        <v>279</v>
      </c>
      <c r="D196" s="132"/>
      <c r="E196" s="132" t="s">
        <v>344</v>
      </c>
      <c r="F196" s="109">
        <f>F197</f>
        <v>621.52679999999998</v>
      </c>
      <c r="G196" s="109">
        <f>G197</f>
        <v>502.44342</v>
      </c>
      <c r="H196" s="168">
        <f t="shared" si="21"/>
        <v>80.840185813387293</v>
      </c>
    </row>
    <row r="197" spans="1:8" ht="31.5">
      <c r="A197" s="81"/>
      <c r="B197" s="209"/>
      <c r="C197" s="143" t="s">
        <v>280</v>
      </c>
      <c r="D197" s="124"/>
      <c r="E197" s="124" t="s">
        <v>65</v>
      </c>
      <c r="F197" s="109">
        <f>F198</f>
        <v>621.52679999999998</v>
      </c>
      <c r="G197" s="109">
        <f>G198</f>
        <v>502.44342</v>
      </c>
      <c r="H197" s="168">
        <f t="shared" si="21"/>
        <v>80.840185813387293</v>
      </c>
    </row>
    <row r="198" spans="1:8" ht="31.5">
      <c r="A198" s="81"/>
      <c r="B198" s="209"/>
      <c r="C198" s="143"/>
      <c r="D198" s="143" t="s">
        <v>35</v>
      </c>
      <c r="E198" s="119" t="s">
        <v>151</v>
      </c>
      <c r="F198" s="109">
        <v>621.52679999999998</v>
      </c>
      <c r="G198" s="168">
        <v>502.44342</v>
      </c>
      <c r="H198" s="168">
        <f t="shared" si="21"/>
        <v>80.840185813387293</v>
      </c>
    </row>
    <row r="199" spans="1:8" ht="47.25">
      <c r="A199" s="208"/>
      <c r="B199" s="209"/>
      <c r="C199" s="143" t="s">
        <v>283</v>
      </c>
      <c r="D199" s="86"/>
      <c r="E199" s="126" t="s">
        <v>345</v>
      </c>
      <c r="F199" s="109">
        <f>F200</f>
        <v>590</v>
      </c>
      <c r="G199" s="109">
        <f>G200</f>
        <v>590</v>
      </c>
      <c r="H199" s="168">
        <f t="shared" si="21"/>
        <v>100</v>
      </c>
    </row>
    <row r="200" spans="1:8" ht="31.5">
      <c r="A200" s="208"/>
      <c r="B200" s="209"/>
      <c r="C200" s="143" t="s">
        <v>284</v>
      </c>
      <c r="D200" s="124"/>
      <c r="E200" s="124" t="s">
        <v>285</v>
      </c>
      <c r="F200" s="109">
        <f>F201</f>
        <v>590</v>
      </c>
      <c r="G200" s="109">
        <f>G201</f>
        <v>590</v>
      </c>
      <c r="H200" s="168">
        <f t="shared" si="21"/>
        <v>100</v>
      </c>
    </row>
    <row r="201" spans="1:8" ht="31.5">
      <c r="A201" s="208"/>
      <c r="B201" s="209"/>
      <c r="C201" s="143"/>
      <c r="D201" s="124" t="s">
        <v>35</v>
      </c>
      <c r="E201" s="124" t="s">
        <v>151</v>
      </c>
      <c r="F201" s="109">
        <v>590</v>
      </c>
      <c r="G201" s="109">
        <v>590</v>
      </c>
      <c r="H201" s="168">
        <f t="shared" si="21"/>
        <v>100</v>
      </c>
    </row>
    <row r="202" spans="1:8" ht="15.75">
      <c r="A202" s="81"/>
      <c r="B202" s="209" t="s">
        <v>17</v>
      </c>
      <c r="C202" s="115" t="s">
        <v>10</v>
      </c>
      <c r="D202" s="209" t="s">
        <v>10</v>
      </c>
      <c r="E202" s="115" t="s">
        <v>55</v>
      </c>
      <c r="F202" s="116">
        <f>F203+F209+F236</f>
        <v>6825.4398099999999</v>
      </c>
      <c r="G202" s="116">
        <f>G203+G209+G236</f>
        <v>6416.6928200000002</v>
      </c>
      <c r="H202" s="168">
        <f t="shared" si="21"/>
        <v>94.011419023853364</v>
      </c>
    </row>
    <row r="203" spans="1:8" ht="15.75">
      <c r="A203" s="208"/>
      <c r="B203" s="209" t="s">
        <v>48</v>
      </c>
      <c r="C203" s="115"/>
      <c r="D203" s="209"/>
      <c r="E203" s="115" t="s">
        <v>49</v>
      </c>
      <c r="F203" s="116">
        <f t="shared" ref="F203:G205" si="22">F204</f>
        <v>1533.79701</v>
      </c>
      <c r="G203" s="116">
        <f t="shared" si="22"/>
        <v>1378.1454200000001</v>
      </c>
      <c r="H203" s="168">
        <f t="shared" si="21"/>
        <v>89.851878117822125</v>
      </c>
    </row>
    <row r="204" spans="1:8" ht="15.75">
      <c r="A204" s="208"/>
      <c r="B204" s="209"/>
      <c r="C204" s="210" t="s">
        <v>321</v>
      </c>
      <c r="D204" s="209" t="s">
        <v>10</v>
      </c>
      <c r="E204" s="117" t="s">
        <v>322</v>
      </c>
      <c r="F204" s="116">
        <f t="shared" si="22"/>
        <v>1533.79701</v>
      </c>
      <c r="G204" s="116">
        <f t="shared" si="22"/>
        <v>1378.1454200000001</v>
      </c>
      <c r="H204" s="168">
        <f t="shared" si="21"/>
        <v>89.851878117822125</v>
      </c>
    </row>
    <row r="205" spans="1:8" ht="47.25">
      <c r="A205" s="208"/>
      <c r="B205" s="209"/>
      <c r="C205" s="143" t="s">
        <v>334</v>
      </c>
      <c r="D205" s="86"/>
      <c r="E205" s="86" t="s">
        <v>335</v>
      </c>
      <c r="F205" s="116">
        <f t="shared" si="22"/>
        <v>1533.79701</v>
      </c>
      <c r="G205" s="116">
        <f t="shared" si="22"/>
        <v>1378.1454200000001</v>
      </c>
      <c r="H205" s="168">
        <f t="shared" si="21"/>
        <v>89.851878117822125</v>
      </c>
    </row>
    <row r="206" spans="1:8" ht="47.25">
      <c r="A206" s="208"/>
      <c r="B206" s="209"/>
      <c r="C206" s="140" t="s">
        <v>340</v>
      </c>
      <c r="D206" s="143"/>
      <c r="E206" s="115" t="s">
        <v>70</v>
      </c>
      <c r="F206" s="116">
        <f>F207+F208</f>
        <v>1533.79701</v>
      </c>
      <c r="G206" s="116">
        <f>G207+G208</f>
        <v>1378.1454200000001</v>
      </c>
      <c r="H206" s="168">
        <f t="shared" si="21"/>
        <v>89.851878117822125</v>
      </c>
    </row>
    <row r="207" spans="1:8" ht="31.5">
      <c r="A207" s="208"/>
      <c r="B207" s="209"/>
      <c r="C207" s="140"/>
      <c r="D207" s="143" t="s">
        <v>35</v>
      </c>
      <c r="E207" s="119" t="s">
        <v>151</v>
      </c>
      <c r="F207" s="116">
        <v>1376.2538099999999</v>
      </c>
      <c r="G207" s="168">
        <v>1276.4730300000001</v>
      </c>
      <c r="H207" s="168">
        <f t="shared" si="21"/>
        <v>92.749827155791863</v>
      </c>
    </row>
    <row r="208" spans="1:8" ht="15.75">
      <c r="A208" s="208"/>
      <c r="B208" s="209"/>
      <c r="C208" s="115"/>
      <c r="D208" s="209" t="s">
        <v>36</v>
      </c>
      <c r="E208" s="115" t="s">
        <v>37</v>
      </c>
      <c r="F208" s="116">
        <v>157.54320000000001</v>
      </c>
      <c r="G208" s="168">
        <v>101.67238999999999</v>
      </c>
      <c r="H208" s="168">
        <f t="shared" si="21"/>
        <v>64.536197055791661</v>
      </c>
    </row>
    <row r="209" spans="1:8" ht="15.75">
      <c r="A209" s="208"/>
      <c r="B209" s="209" t="s">
        <v>2</v>
      </c>
      <c r="C209" s="115"/>
      <c r="D209" s="209"/>
      <c r="E209" s="115" t="s">
        <v>3</v>
      </c>
      <c r="F209" s="116">
        <f>F210+F225</f>
        <v>2006.1070400000001</v>
      </c>
      <c r="G209" s="116">
        <f>G210+G225</f>
        <v>1981.63789</v>
      </c>
      <c r="H209" s="168">
        <f t="shared" si="21"/>
        <v>98.780266979173746</v>
      </c>
    </row>
    <row r="210" spans="1:8" ht="47.25">
      <c r="A210" s="81"/>
      <c r="B210" s="209"/>
      <c r="C210" s="143" t="s">
        <v>275</v>
      </c>
      <c r="D210" s="86"/>
      <c r="E210" s="124" t="s">
        <v>276</v>
      </c>
      <c r="F210" s="116">
        <f>F211</f>
        <v>871.3594700000001</v>
      </c>
      <c r="G210" s="116">
        <f>G211</f>
        <v>859.13454999999999</v>
      </c>
      <c r="H210" s="168">
        <f t="shared" si="21"/>
        <v>98.597029076874549</v>
      </c>
    </row>
    <row r="211" spans="1:8" ht="15.75">
      <c r="A211" s="212"/>
      <c r="B211" s="209"/>
      <c r="C211" s="143" t="s">
        <v>287</v>
      </c>
      <c r="D211" s="86"/>
      <c r="E211" s="86" t="s">
        <v>497</v>
      </c>
      <c r="F211" s="109">
        <f>F212+F218+F215</f>
        <v>871.3594700000001</v>
      </c>
      <c r="G211" s="109">
        <f>G212+G218+G215</f>
        <v>859.13454999999999</v>
      </c>
      <c r="H211" s="168">
        <f t="shared" si="21"/>
        <v>98.597029076874549</v>
      </c>
    </row>
    <row r="212" spans="1:8" ht="15.75">
      <c r="A212" s="81"/>
      <c r="B212" s="209"/>
      <c r="C212" s="143" t="s">
        <v>288</v>
      </c>
      <c r="D212" s="86"/>
      <c r="E212" s="86" t="s">
        <v>498</v>
      </c>
      <c r="F212" s="109">
        <f>F213</f>
        <v>529.14724000000001</v>
      </c>
      <c r="G212" s="109">
        <f>G213</f>
        <v>524.22059999999999</v>
      </c>
      <c r="H212" s="168">
        <f t="shared" si="21"/>
        <v>99.068947236689723</v>
      </c>
    </row>
    <row r="213" spans="1:8" ht="15.75">
      <c r="A213" s="81"/>
      <c r="B213" s="209"/>
      <c r="C213" s="143" t="s">
        <v>289</v>
      </c>
      <c r="D213" s="124"/>
      <c r="E213" s="124" t="s">
        <v>4</v>
      </c>
      <c r="F213" s="109">
        <f>F214</f>
        <v>529.14724000000001</v>
      </c>
      <c r="G213" s="109">
        <f>G214</f>
        <v>524.22059999999999</v>
      </c>
      <c r="H213" s="168">
        <f t="shared" si="21"/>
        <v>99.068947236689723</v>
      </c>
    </row>
    <row r="214" spans="1:8" ht="31.5">
      <c r="A214" s="81"/>
      <c r="B214" s="209"/>
      <c r="C214" s="189"/>
      <c r="D214" s="143" t="s">
        <v>35</v>
      </c>
      <c r="E214" s="119" t="s">
        <v>151</v>
      </c>
      <c r="F214" s="109">
        <v>529.14724000000001</v>
      </c>
      <c r="G214" s="168">
        <v>524.22059999999999</v>
      </c>
      <c r="H214" s="168">
        <f t="shared" si="21"/>
        <v>99.068947236689723</v>
      </c>
    </row>
    <row r="215" spans="1:8" ht="31.5">
      <c r="A215" s="81"/>
      <c r="B215" s="209"/>
      <c r="C215" s="143" t="s">
        <v>290</v>
      </c>
      <c r="D215" s="86"/>
      <c r="E215" s="86" t="s">
        <v>499</v>
      </c>
      <c r="F215" s="109">
        <f>F216</f>
        <v>39.200000000000003</v>
      </c>
      <c r="G215" s="109">
        <f>G216</f>
        <v>39.200000000000003</v>
      </c>
      <c r="H215" s="168">
        <f t="shared" si="21"/>
        <v>100</v>
      </c>
    </row>
    <row r="216" spans="1:8" ht="15.75">
      <c r="A216" s="81"/>
      <c r="B216" s="209"/>
      <c r="C216" s="190" t="s">
        <v>291</v>
      </c>
      <c r="D216" s="124"/>
      <c r="E216" s="124" t="s">
        <v>292</v>
      </c>
      <c r="F216" s="109">
        <f>F217</f>
        <v>39.200000000000003</v>
      </c>
      <c r="G216" s="109">
        <f>G217</f>
        <v>39.200000000000003</v>
      </c>
      <c r="H216" s="168">
        <f t="shared" si="21"/>
        <v>100</v>
      </c>
    </row>
    <row r="217" spans="1:8" ht="31.5">
      <c r="A217" s="81"/>
      <c r="B217" s="209"/>
      <c r="C217" s="189"/>
      <c r="D217" s="143" t="s">
        <v>35</v>
      </c>
      <c r="E217" s="119" t="s">
        <v>151</v>
      </c>
      <c r="F217" s="109">
        <v>39.200000000000003</v>
      </c>
      <c r="G217" s="168">
        <v>39.200000000000003</v>
      </c>
      <c r="H217" s="168">
        <f t="shared" si="21"/>
        <v>100</v>
      </c>
    </row>
    <row r="218" spans="1:8" ht="31.5">
      <c r="A218" s="212"/>
      <c r="B218" s="209"/>
      <c r="C218" s="143" t="s">
        <v>293</v>
      </c>
      <c r="D218" s="124"/>
      <c r="E218" s="124" t="s">
        <v>500</v>
      </c>
      <c r="F218" s="109">
        <f>F219+F221+F223</f>
        <v>303.01223000000005</v>
      </c>
      <c r="G218" s="109">
        <f>G219+G221+G223</f>
        <v>295.71395000000001</v>
      </c>
      <c r="H218" s="168">
        <f t="shared" si="21"/>
        <v>97.591423950115797</v>
      </c>
    </row>
    <row r="219" spans="1:8" ht="31.5">
      <c r="A219" s="81"/>
      <c r="B219" s="209"/>
      <c r="C219" s="143" t="s">
        <v>294</v>
      </c>
      <c r="D219" s="124"/>
      <c r="E219" s="124" t="s">
        <v>295</v>
      </c>
      <c r="F219" s="109">
        <f>F220</f>
        <v>6.1882799999999998</v>
      </c>
      <c r="G219" s="109">
        <f>G220</f>
        <v>0</v>
      </c>
      <c r="H219" s="168">
        <f t="shared" si="21"/>
        <v>0</v>
      </c>
    </row>
    <row r="220" spans="1:8" ht="31.5">
      <c r="A220" s="81"/>
      <c r="B220" s="209"/>
      <c r="C220" s="189"/>
      <c r="D220" s="143" t="s">
        <v>35</v>
      </c>
      <c r="E220" s="119" t="s">
        <v>151</v>
      </c>
      <c r="F220" s="109">
        <v>6.1882799999999998</v>
      </c>
      <c r="G220" s="109">
        <v>0</v>
      </c>
      <c r="H220" s="168">
        <f t="shared" si="21"/>
        <v>0</v>
      </c>
    </row>
    <row r="221" spans="1:8" ht="31.5">
      <c r="A221" s="81"/>
      <c r="B221" s="209"/>
      <c r="C221" s="143" t="s">
        <v>296</v>
      </c>
      <c r="D221" s="140"/>
      <c r="E221" s="140" t="s">
        <v>297</v>
      </c>
      <c r="F221" s="109">
        <f>F222</f>
        <v>4.3849499999999999</v>
      </c>
      <c r="G221" s="109">
        <f>G222</f>
        <v>4.3849499999999999</v>
      </c>
      <c r="H221" s="168">
        <f t="shared" si="21"/>
        <v>100</v>
      </c>
    </row>
    <row r="222" spans="1:8" ht="31.5">
      <c r="A222" s="81"/>
      <c r="B222" s="209"/>
      <c r="C222" s="143"/>
      <c r="D222" s="143" t="s">
        <v>35</v>
      </c>
      <c r="E222" s="119" t="s">
        <v>151</v>
      </c>
      <c r="F222" s="109">
        <v>4.3849499999999999</v>
      </c>
      <c r="G222" s="109">
        <v>4.3849499999999999</v>
      </c>
      <c r="H222" s="168">
        <f t="shared" si="21"/>
        <v>100</v>
      </c>
    </row>
    <row r="223" spans="1:8" ht="31.5">
      <c r="A223" s="81"/>
      <c r="B223" s="209"/>
      <c r="C223" s="143" t="s">
        <v>298</v>
      </c>
      <c r="D223" s="137"/>
      <c r="E223" s="138" t="s">
        <v>299</v>
      </c>
      <c r="F223" s="109">
        <f>F224</f>
        <v>292.43900000000002</v>
      </c>
      <c r="G223" s="109">
        <f>G224</f>
        <v>291.32900000000001</v>
      </c>
      <c r="H223" s="168">
        <f t="shared" si="21"/>
        <v>99.620433663088704</v>
      </c>
    </row>
    <row r="224" spans="1:8" ht="31.5">
      <c r="A224" s="81"/>
      <c r="B224" s="209"/>
      <c r="C224" s="143"/>
      <c r="D224" s="143" t="s">
        <v>35</v>
      </c>
      <c r="E224" s="119" t="s">
        <v>151</v>
      </c>
      <c r="F224" s="109">
        <v>292.43900000000002</v>
      </c>
      <c r="G224" s="109">
        <v>291.32900000000001</v>
      </c>
      <c r="H224" s="168">
        <f t="shared" si="21"/>
        <v>99.620433663088704</v>
      </c>
    </row>
    <row r="225" spans="1:8" ht="47.25">
      <c r="A225" s="81"/>
      <c r="B225" s="209"/>
      <c r="C225" s="198" t="s">
        <v>353</v>
      </c>
      <c r="D225" s="143"/>
      <c r="E225" s="133" t="s">
        <v>459</v>
      </c>
      <c r="F225" s="109">
        <f>F226</f>
        <v>1134.74757</v>
      </c>
      <c r="G225" s="109">
        <f>G226</f>
        <v>1122.50334</v>
      </c>
      <c r="H225" s="168">
        <f t="shared" si="21"/>
        <v>98.9209732346023</v>
      </c>
    </row>
    <row r="226" spans="1:8" ht="31.5">
      <c r="A226" s="81"/>
      <c r="B226" s="209"/>
      <c r="C226" s="198" t="s">
        <v>354</v>
      </c>
      <c r="D226" s="143"/>
      <c r="E226" s="133" t="s">
        <v>355</v>
      </c>
      <c r="F226" s="109">
        <f>F227+F230+F233</f>
        <v>1134.74757</v>
      </c>
      <c r="G226" s="109">
        <f>G227+G230+G233</f>
        <v>1122.50334</v>
      </c>
      <c r="H226" s="168">
        <f t="shared" si="21"/>
        <v>98.9209732346023</v>
      </c>
    </row>
    <row r="227" spans="1:8" ht="31.5">
      <c r="A227" s="81"/>
      <c r="B227" s="209"/>
      <c r="C227" s="198" t="s">
        <v>356</v>
      </c>
      <c r="D227" s="143"/>
      <c r="E227" s="133" t="s">
        <v>484</v>
      </c>
      <c r="F227" s="109">
        <f>F228</f>
        <v>234.92957000000001</v>
      </c>
      <c r="G227" s="109">
        <f>G228</f>
        <v>234.92957000000001</v>
      </c>
      <c r="H227" s="168">
        <f t="shared" si="21"/>
        <v>100</v>
      </c>
    </row>
    <row r="228" spans="1:8" ht="47.25">
      <c r="A228" s="81"/>
      <c r="B228" s="209"/>
      <c r="C228" s="198" t="s">
        <v>357</v>
      </c>
      <c r="D228" s="143"/>
      <c r="E228" s="133" t="s">
        <v>485</v>
      </c>
      <c r="F228" s="109">
        <f>F229</f>
        <v>234.92957000000001</v>
      </c>
      <c r="G228" s="109">
        <f>G229</f>
        <v>234.92957000000001</v>
      </c>
      <c r="H228" s="168">
        <f t="shared" si="21"/>
        <v>100</v>
      </c>
    </row>
    <row r="229" spans="1:8" ht="31.5">
      <c r="A229" s="81"/>
      <c r="B229" s="209"/>
      <c r="C229" s="198"/>
      <c r="D229" s="143" t="s">
        <v>35</v>
      </c>
      <c r="E229" s="133" t="s">
        <v>151</v>
      </c>
      <c r="F229" s="109">
        <v>234.92957000000001</v>
      </c>
      <c r="G229" s="109">
        <v>234.92957000000001</v>
      </c>
      <c r="H229" s="168">
        <f t="shared" si="21"/>
        <v>100</v>
      </c>
    </row>
    <row r="230" spans="1:8" ht="37.5" customHeight="1">
      <c r="A230" s="199"/>
      <c r="B230" s="199"/>
      <c r="C230" s="199" t="s">
        <v>464</v>
      </c>
      <c r="D230" s="199"/>
      <c r="E230" s="154" t="s">
        <v>465</v>
      </c>
      <c r="F230" s="109">
        <f>F231</f>
        <v>876.18154000000004</v>
      </c>
      <c r="G230" s="109">
        <f>G231</f>
        <v>864.05548999999996</v>
      </c>
      <c r="H230" s="168">
        <f t="shared" si="21"/>
        <v>98.616034526360821</v>
      </c>
    </row>
    <row r="231" spans="1:8" ht="31.5">
      <c r="A231" s="81"/>
      <c r="B231" s="209"/>
      <c r="C231" s="198" t="s">
        <v>466</v>
      </c>
      <c r="D231" s="143"/>
      <c r="E231" s="133" t="s">
        <v>467</v>
      </c>
      <c r="F231" s="109">
        <f>F232</f>
        <v>876.18154000000004</v>
      </c>
      <c r="G231" s="109">
        <f>G232</f>
        <v>864.05548999999996</v>
      </c>
      <c r="H231" s="168">
        <f t="shared" si="21"/>
        <v>98.616034526360821</v>
      </c>
    </row>
    <row r="232" spans="1:8" ht="31.5">
      <c r="A232" s="81"/>
      <c r="B232" s="209"/>
      <c r="C232" s="198"/>
      <c r="D232" s="143" t="s">
        <v>35</v>
      </c>
      <c r="E232" s="133" t="s">
        <v>151</v>
      </c>
      <c r="F232" s="109">
        <v>876.18154000000004</v>
      </c>
      <c r="G232" s="168">
        <v>864.05548999999996</v>
      </c>
      <c r="H232" s="168">
        <f t="shared" ref="H232:H274" si="23">SUM((G232/F232)*100)</f>
        <v>98.616034526360821</v>
      </c>
    </row>
    <row r="233" spans="1:8" ht="31.5">
      <c r="A233" s="81"/>
      <c r="B233" s="209"/>
      <c r="C233" s="198" t="s">
        <v>468</v>
      </c>
      <c r="D233" s="143"/>
      <c r="E233" s="133" t="s">
        <v>469</v>
      </c>
      <c r="F233" s="109">
        <f>F234</f>
        <v>23.63646</v>
      </c>
      <c r="G233" s="109">
        <f>G234</f>
        <v>23.518280000000001</v>
      </c>
      <c r="H233" s="168">
        <f t="shared" si="23"/>
        <v>99.500009730729573</v>
      </c>
    </row>
    <row r="234" spans="1:8" ht="31.5">
      <c r="A234" s="81"/>
      <c r="B234" s="209"/>
      <c r="C234" s="198" t="s">
        <v>470</v>
      </c>
      <c r="D234" s="143"/>
      <c r="E234" s="133" t="s">
        <v>471</v>
      </c>
      <c r="F234" s="109">
        <f>F235</f>
        <v>23.63646</v>
      </c>
      <c r="G234" s="109">
        <f>G235</f>
        <v>23.518280000000001</v>
      </c>
      <c r="H234" s="168">
        <f t="shared" si="23"/>
        <v>99.500009730729573</v>
      </c>
    </row>
    <row r="235" spans="1:8" ht="31.5">
      <c r="A235" s="81"/>
      <c r="B235" s="209"/>
      <c r="C235" s="198"/>
      <c r="D235" s="143" t="s">
        <v>35</v>
      </c>
      <c r="E235" s="133" t="s">
        <v>151</v>
      </c>
      <c r="F235" s="109">
        <v>23.63646</v>
      </c>
      <c r="G235" s="109">
        <v>23.518280000000001</v>
      </c>
      <c r="H235" s="168">
        <f t="shared" si="23"/>
        <v>99.500009730729573</v>
      </c>
    </row>
    <row r="236" spans="1:8" ht="31.5">
      <c r="A236" s="81"/>
      <c r="B236" s="209" t="s">
        <v>347</v>
      </c>
      <c r="C236" s="198"/>
      <c r="D236" s="143"/>
      <c r="E236" s="133" t="s">
        <v>348</v>
      </c>
      <c r="F236" s="109">
        <f t="shared" ref="F236:G238" si="24">F237</f>
        <v>3285.5357600000002</v>
      </c>
      <c r="G236" s="109">
        <f t="shared" si="24"/>
        <v>3056.90951</v>
      </c>
      <c r="H236" s="168">
        <f t="shared" si="23"/>
        <v>93.041431696363574</v>
      </c>
    </row>
    <row r="237" spans="1:8" ht="31.5">
      <c r="A237" s="81"/>
      <c r="B237" s="209"/>
      <c r="C237" s="143" t="s">
        <v>300</v>
      </c>
      <c r="D237" s="143"/>
      <c r="E237" s="119" t="s">
        <v>301</v>
      </c>
      <c r="F237" s="109">
        <f t="shared" si="24"/>
        <v>3285.5357600000002</v>
      </c>
      <c r="G237" s="109">
        <f t="shared" si="24"/>
        <v>3056.90951</v>
      </c>
      <c r="H237" s="168">
        <f t="shared" si="23"/>
        <v>93.041431696363574</v>
      </c>
    </row>
    <row r="238" spans="1:8" ht="31.5">
      <c r="A238" s="81"/>
      <c r="B238" s="209"/>
      <c r="C238" s="190" t="s">
        <v>302</v>
      </c>
      <c r="D238" s="190"/>
      <c r="E238" s="128" t="s">
        <v>303</v>
      </c>
      <c r="F238" s="109">
        <f t="shared" si="24"/>
        <v>3285.5357600000002</v>
      </c>
      <c r="G238" s="109">
        <f t="shared" si="24"/>
        <v>3056.90951</v>
      </c>
      <c r="H238" s="168">
        <f t="shared" si="23"/>
        <v>93.041431696363574</v>
      </c>
    </row>
    <row r="239" spans="1:8" ht="31.5">
      <c r="A239" s="81"/>
      <c r="B239" s="209"/>
      <c r="C239" s="190" t="s">
        <v>304</v>
      </c>
      <c r="D239" s="190"/>
      <c r="E239" s="128" t="s">
        <v>305</v>
      </c>
      <c r="F239" s="109">
        <f>F240+F241+F242</f>
        <v>3285.5357600000002</v>
      </c>
      <c r="G239" s="109">
        <f>G240+G241+G242</f>
        <v>3056.90951</v>
      </c>
      <c r="H239" s="168">
        <f t="shared" si="23"/>
        <v>93.041431696363574</v>
      </c>
    </row>
    <row r="240" spans="1:8" ht="78.75">
      <c r="A240" s="81"/>
      <c r="B240" s="209"/>
      <c r="C240" s="190"/>
      <c r="D240" s="190" t="s">
        <v>31</v>
      </c>
      <c r="E240" s="128" t="s">
        <v>150</v>
      </c>
      <c r="F240" s="109">
        <v>2794.9744000000001</v>
      </c>
      <c r="G240" s="168">
        <v>2649.8282899999999</v>
      </c>
      <c r="H240" s="168">
        <f t="shared" si="23"/>
        <v>94.806889465606545</v>
      </c>
    </row>
    <row r="241" spans="1:8" ht="31.5">
      <c r="A241" s="81"/>
      <c r="B241" s="209"/>
      <c r="C241" s="190"/>
      <c r="D241" s="190" t="s">
        <v>35</v>
      </c>
      <c r="E241" s="128" t="s">
        <v>151</v>
      </c>
      <c r="F241" s="109">
        <v>480.08888000000002</v>
      </c>
      <c r="G241" s="168">
        <v>400.11023999999998</v>
      </c>
      <c r="H241" s="168">
        <f t="shared" si="23"/>
        <v>83.340868049266206</v>
      </c>
    </row>
    <row r="242" spans="1:8" ht="15.75">
      <c r="A242" s="81"/>
      <c r="B242" s="209"/>
      <c r="C242" s="198"/>
      <c r="D242" s="143" t="s">
        <v>36</v>
      </c>
      <c r="E242" s="115" t="s">
        <v>37</v>
      </c>
      <c r="F242" s="109">
        <v>10.472479999999999</v>
      </c>
      <c r="G242" s="168">
        <v>6.97098</v>
      </c>
      <c r="H242" s="168">
        <f t="shared" si="23"/>
        <v>66.564748751012175</v>
      </c>
    </row>
    <row r="243" spans="1:8" ht="15.75">
      <c r="A243" s="81"/>
      <c r="B243" s="209" t="s">
        <v>18</v>
      </c>
      <c r="C243" s="115" t="s">
        <v>10</v>
      </c>
      <c r="D243" s="209" t="s">
        <v>10</v>
      </c>
      <c r="E243" s="115" t="s">
        <v>59</v>
      </c>
      <c r="F243" s="116">
        <f>F244</f>
        <v>7344.6700300000002</v>
      </c>
      <c r="G243" s="116">
        <f>G244</f>
        <v>7344.6700300000002</v>
      </c>
      <c r="H243" s="168">
        <f t="shared" si="23"/>
        <v>100</v>
      </c>
    </row>
    <row r="244" spans="1:8" ht="15.75">
      <c r="A244" s="212"/>
      <c r="B244" s="209" t="s">
        <v>19</v>
      </c>
      <c r="C244" s="115"/>
      <c r="D244" s="209"/>
      <c r="E244" s="115" t="s">
        <v>20</v>
      </c>
      <c r="F244" s="116">
        <f>F245</f>
        <v>7344.6700300000002</v>
      </c>
      <c r="G244" s="116">
        <f>G245</f>
        <v>7344.6700300000002</v>
      </c>
      <c r="H244" s="168">
        <f t="shared" si="23"/>
        <v>100</v>
      </c>
    </row>
    <row r="245" spans="1:8" ht="31.5">
      <c r="A245" s="81"/>
      <c r="B245" s="209"/>
      <c r="C245" s="143" t="s">
        <v>258</v>
      </c>
      <c r="D245" s="139"/>
      <c r="E245" s="139" t="s">
        <v>501</v>
      </c>
      <c r="F245" s="109">
        <f>F246+F254+F258</f>
        <v>7344.6700300000002</v>
      </c>
      <c r="G245" s="109">
        <f>G246+G254+G258</f>
        <v>7344.6700300000002</v>
      </c>
      <c r="H245" s="168">
        <f t="shared" si="23"/>
        <v>100</v>
      </c>
    </row>
    <row r="246" spans="1:8" ht="15.75">
      <c r="A246" s="212"/>
      <c r="B246" s="209"/>
      <c r="C246" s="143" t="s">
        <v>259</v>
      </c>
      <c r="D246" s="139"/>
      <c r="E246" s="139" t="s">
        <v>489</v>
      </c>
      <c r="F246" s="109">
        <f>F247</f>
        <v>6084.6700300000002</v>
      </c>
      <c r="G246" s="109">
        <f>G247</f>
        <v>6084.6700300000002</v>
      </c>
      <c r="H246" s="168">
        <f t="shared" si="23"/>
        <v>100</v>
      </c>
    </row>
    <row r="247" spans="1:8" ht="31.5">
      <c r="A247" s="81"/>
      <c r="B247" s="209"/>
      <c r="C247" s="143" t="s">
        <v>260</v>
      </c>
      <c r="D247" s="139"/>
      <c r="E247" s="140" t="s">
        <v>490</v>
      </c>
      <c r="F247" s="109">
        <f>F248+F250+F252</f>
        <v>6084.6700300000002</v>
      </c>
      <c r="G247" s="109">
        <f>G248+G250+G252</f>
        <v>6084.6700300000002</v>
      </c>
      <c r="H247" s="168">
        <f t="shared" si="23"/>
        <v>100</v>
      </c>
    </row>
    <row r="248" spans="1:8" ht="31.5">
      <c r="A248" s="81"/>
      <c r="B248" s="209"/>
      <c r="C248" s="143" t="s">
        <v>261</v>
      </c>
      <c r="D248" s="124"/>
      <c r="E248" s="124" t="s">
        <v>349</v>
      </c>
      <c r="F248" s="109">
        <f>F249</f>
        <v>3360</v>
      </c>
      <c r="G248" s="109">
        <f>G249</f>
        <v>3360</v>
      </c>
      <c r="H248" s="168">
        <f t="shared" si="23"/>
        <v>100</v>
      </c>
    </row>
    <row r="249" spans="1:8" ht="31.5">
      <c r="A249" s="81"/>
      <c r="B249" s="209"/>
      <c r="C249" s="143"/>
      <c r="D249" s="186" t="s">
        <v>40</v>
      </c>
      <c r="E249" s="141" t="s">
        <v>41</v>
      </c>
      <c r="F249" s="109">
        <v>3360</v>
      </c>
      <c r="G249" s="109">
        <v>3360</v>
      </c>
      <c r="H249" s="168">
        <f t="shared" si="23"/>
        <v>100</v>
      </c>
    </row>
    <row r="250" spans="1:8" ht="31.5">
      <c r="A250" s="81"/>
      <c r="B250" s="209"/>
      <c r="C250" s="143" t="s">
        <v>363</v>
      </c>
      <c r="D250" s="186"/>
      <c r="E250" s="155" t="s">
        <v>364</v>
      </c>
      <c r="F250" s="109">
        <f>F251</f>
        <v>751.25762999999995</v>
      </c>
      <c r="G250" s="109">
        <f>G251</f>
        <v>751.25762999999995</v>
      </c>
      <c r="H250" s="168">
        <f t="shared" si="23"/>
        <v>100</v>
      </c>
    </row>
    <row r="251" spans="1:8" ht="31.5">
      <c r="A251" s="81"/>
      <c r="B251" s="209"/>
      <c r="C251" s="143"/>
      <c r="D251" s="186" t="s">
        <v>40</v>
      </c>
      <c r="E251" s="155" t="s">
        <v>41</v>
      </c>
      <c r="F251" s="109">
        <v>751.25762999999995</v>
      </c>
      <c r="G251" s="109">
        <v>751.25762999999995</v>
      </c>
      <c r="H251" s="168">
        <f t="shared" si="23"/>
        <v>100</v>
      </c>
    </row>
    <row r="252" spans="1:8" ht="31.5">
      <c r="A252" s="81"/>
      <c r="B252" s="209"/>
      <c r="C252" s="143" t="s">
        <v>455</v>
      </c>
      <c r="D252" s="186"/>
      <c r="E252" s="141" t="s">
        <v>456</v>
      </c>
      <c r="F252" s="109">
        <f>F253</f>
        <v>1973.4123999999999</v>
      </c>
      <c r="G252" s="109">
        <f>G253</f>
        <v>1973.4123999999999</v>
      </c>
      <c r="H252" s="168">
        <f t="shared" si="23"/>
        <v>100</v>
      </c>
    </row>
    <row r="253" spans="1:8" ht="31.5">
      <c r="A253" s="81"/>
      <c r="B253" s="209"/>
      <c r="C253" s="143"/>
      <c r="D253" s="186" t="s">
        <v>40</v>
      </c>
      <c r="E253" s="141" t="s">
        <v>41</v>
      </c>
      <c r="F253" s="109">
        <v>1973.4123999999999</v>
      </c>
      <c r="G253" s="109">
        <v>1973.4123999999999</v>
      </c>
      <c r="H253" s="168">
        <f t="shared" si="23"/>
        <v>100</v>
      </c>
    </row>
    <row r="254" spans="1:8" ht="31.5">
      <c r="A254" s="81"/>
      <c r="B254" s="209"/>
      <c r="C254" s="143" t="s">
        <v>262</v>
      </c>
      <c r="D254" s="142"/>
      <c r="E254" s="142" t="s">
        <v>492</v>
      </c>
      <c r="F254" s="110">
        <f t="shared" ref="F254:G256" si="25">F255</f>
        <v>1210</v>
      </c>
      <c r="G254" s="110">
        <f t="shared" si="25"/>
        <v>1210</v>
      </c>
      <c r="H254" s="168">
        <f t="shared" si="23"/>
        <v>100</v>
      </c>
    </row>
    <row r="255" spans="1:8" ht="31.5">
      <c r="A255" s="81"/>
      <c r="B255" s="209"/>
      <c r="C255" s="143" t="s">
        <v>263</v>
      </c>
      <c r="D255" s="143"/>
      <c r="E255" s="143" t="s">
        <v>264</v>
      </c>
      <c r="F255" s="110">
        <f t="shared" si="25"/>
        <v>1210</v>
      </c>
      <c r="G255" s="110">
        <f t="shared" si="25"/>
        <v>1210</v>
      </c>
      <c r="H255" s="168">
        <f t="shared" si="23"/>
        <v>100</v>
      </c>
    </row>
    <row r="256" spans="1:8" ht="31.5">
      <c r="A256" s="208"/>
      <c r="B256" s="209"/>
      <c r="C256" s="143" t="s">
        <v>265</v>
      </c>
      <c r="D256" s="124"/>
      <c r="E256" s="124" t="s">
        <v>350</v>
      </c>
      <c r="F256" s="110">
        <f t="shared" si="25"/>
        <v>1210</v>
      </c>
      <c r="G256" s="110">
        <f t="shared" si="25"/>
        <v>1210</v>
      </c>
      <c r="H256" s="168">
        <f t="shared" si="23"/>
        <v>100</v>
      </c>
    </row>
    <row r="257" spans="1:8" ht="31.5">
      <c r="A257" s="208"/>
      <c r="B257" s="209"/>
      <c r="C257" s="143"/>
      <c r="D257" s="186" t="s">
        <v>40</v>
      </c>
      <c r="E257" s="141" t="s">
        <v>41</v>
      </c>
      <c r="F257" s="110">
        <v>1210</v>
      </c>
      <c r="G257" s="110">
        <v>1210</v>
      </c>
      <c r="H257" s="168">
        <f t="shared" si="23"/>
        <v>100</v>
      </c>
    </row>
    <row r="258" spans="1:8" ht="31.5">
      <c r="A258" s="208"/>
      <c r="B258" s="209"/>
      <c r="C258" s="86" t="s">
        <v>269</v>
      </c>
      <c r="D258" s="186"/>
      <c r="E258" s="146" t="s">
        <v>270</v>
      </c>
      <c r="F258" s="110">
        <f t="shared" ref="F258:G260" si="26">F259</f>
        <v>50</v>
      </c>
      <c r="G258" s="110">
        <f t="shared" si="26"/>
        <v>50</v>
      </c>
      <c r="H258" s="168">
        <f t="shared" si="23"/>
        <v>100</v>
      </c>
    </row>
    <row r="259" spans="1:8" ht="47.25">
      <c r="A259" s="208"/>
      <c r="B259" s="209"/>
      <c r="C259" s="86" t="s">
        <v>271</v>
      </c>
      <c r="D259" s="186"/>
      <c r="E259" s="146" t="s">
        <v>272</v>
      </c>
      <c r="F259" s="110">
        <f t="shared" si="26"/>
        <v>50</v>
      </c>
      <c r="G259" s="110">
        <f t="shared" si="26"/>
        <v>50</v>
      </c>
      <c r="H259" s="168">
        <f t="shared" si="23"/>
        <v>100</v>
      </c>
    </row>
    <row r="260" spans="1:8" ht="31.5">
      <c r="A260" s="208"/>
      <c r="B260" s="209"/>
      <c r="C260" s="86" t="s">
        <v>273</v>
      </c>
      <c r="D260" s="186"/>
      <c r="E260" s="146" t="s">
        <v>274</v>
      </c>
      <c r="F260" s="110">
        <f t="shared" si="26"/>
        <v>50</v>
      </c>
      <c r="G260" s="110">
        <f t="shared" si="26"/>
        <v>50</v>
      </c>
      <c r="H260" s="168">
        <f t="shared" si="23"/>
        <v>100</v>
      </c>
    </row>
    <row r="261" spans="1:8" ht="31.5">
      <c r="A261" s="208"/>
      <c r="B261" s="209"/>
      <c r="C261" s="86"/>
      <c r="D261" s="186" t="s">
        <v>40</v>
      </c>
      <c r="E261" s="146" t="s">
        <v>41</v>
      </c>
      <c r="F261" s="110">
        <v>50</v>
      </c>
      <c r="G261" s="110">
        <v>50</v>
      </c>
      <c r="H261" s="168">
        <f t="shared" si="23"/>
        <v>100</v>
      </c>
    </row>
    <row r="262" spans="1:8" ht="15.75">
      <c r="A262" s="81"/>
      <c r="B262" s="209" t="s">
        <v>21</v>
      </c>
      <c r="C262" s="115" t="s">
        <v>10</v>
      </c>
      <c r="D262" s="209" t="s">
        <v>10</v>
      </c>
      <c r="E262" s="115" t="s">
        <v>56</v>
      </c>
      <c r="F262" s="116">
        <f>F263+F268</f>
        <v>486.51875000000001</v>
      </c>
      <c r="G262" s="116">
        <f>G263+G268</f>
        <v>475.93525999999997</v>
      </c>
      <c r="H262" s="168">
        <f t="shared" si="23"/>
        <v>97.824649101396389</v>
      </c>
    </row>
    <row r="263" spans="1:8" ht="15.75">
      <c r="A263" s="81"/>
      <c r="B263" s="225" t="s">
        <v>29</v>
      </c>
      <c r="C263" s="226"/>
      <c r="D263" s="227"/>
      <c r="E263" s="144" t="s">
        <v>30</v>
      </c>
      <c r="F263" s="116">
        <f t="shared" ref="F263:G266" si="27">F264</f>
        <v>391.21875</v>
      </c>
      <c r="G263" s="116">
        <f t="shared" si="27"/>
        <v>391.21875</v>
      </c>
      <c r="H263" s="168">
        <f t="shared" si="23"/>
        <v>100</v>
      </c>
    </row>
    <row r="264" spans="1:8" ht="15.75">
      <c r="A264" s="81"/>
      <c r="B264" s="225"/>
      <c r="C264" s="143" t="s">
        <v>321</v>
      </c>
      <c r="D264" s="143"/>
      <c r="E264" s="145" t="s">
        <v>322</v>
      </c>
      <c r="F264" s="116">
        <f t="shared" si="27"/>
        <v>391.21875</v>
      </c>
      <c r="G264" s="116">
        <f t="shared" si="27"/>
        <v>391.21875</v>
      </c>
      <c r="H264" s="168">
        <f t="shared" si="23"/>
        <v>100</v>
      </c>
    </row>
    <row r="265" spans="1:8" ht="47.25">
      <c r="A265" s="81"/>
      <c r="B265" s="225"/>
      <c r="C265" s="143" t="s">
        <v>334</v>
      </c>
      <c r="D265" s="86"/>
      <c r="E265" s="86" t="s">
        <v>335</v>
      </c>
      <c r="F265" s="116">
        <f t="shared" si="27"/>
        <v>391.21875</v>
      </c>
      <c r="G265" s="116">
        <f t="shared" si="27"/>
        <v>391.21875</v>
      </c>
      <c r="H265" s="168">
        <f t="shared" si="23"/>
        <v>100</v>
      </c>
    </row>
    <row r="266" spans="1:8" ht="47.25">
      <c r="A266" s="81"/>
      <c r="B266" s="225"/>
      <c r="C266" s="143" t="s">
        <v>342</v>
      </c>
      <c r="D266" s="86"/>
      <c r="E266" s="86" t="s">
        <v>343</v>
      </c>
      <c r="F266" s="116">
        <f t="shared" si="27"/>
        <v>391.21875</v>
      </c>
      <c r="G266" s="116">
        <f t="shared" si="27"/>
        <v>391.21875</v>
      </c>
      <c r="H266" s="168">
        <f t="shared" si="23"/>
        <v>100</v>
      </c>
    </row>
    <row r="267" spans="1:8" ht="15.75">
      <c r="A267" s="81"/>
      <c r="B267" s="209"/>
      <c r="C267" s="140"/>
      <c r="D267" s="186" t="s">
        <v>42</v>
      </c>
      <c r="E267" s="146" t="s">
        <v>43</v>
      </c>
      <c r="F267" s="116">
        <v>391.21875</v>
      </c>
      <c r="G267" s="116">
        <v>391.21875</v>
      </c>
      <c r="H267" s="168">
        <f t="shared" si="23"/>
        <v>100</v>
      </c>
    </row>
    <row r="268" spans="1:8" ht="15.75">
      <c r="A268" s="81"/>
      <c r="B268" s="228" t="s">
        <v>22</v>
      </c>
      <c r="C268" s="229"/>
      <c r="D268" s="228"/>
      <c r="E268" s="147" t="s">
        <v>23</v>
      </c>
      <c r="F268" s="116">
        <f t="shared" ref="F268:G271" si="28">F269</f>
        <v>95.300000000000011</v>
      </c>
      <c r="G268" s="116">
        <f t="shared" si="28"/>
        <v>84.71651</v>
      </c>
      <c r="H268" s="168">
        <f t="shared" si="23"/>
        <v>88.89455403987408</v>
      </c>
    </row>
    <row r="269" spans="1:8" ht="31.5">
      <c r="A269" s="81"/>
      <c r="B269" s="209"/>
      <c r="C269" s="143" t="s">
        <v>258</v>
      </c>
      <c r="D269" s="139"/>
      <c r="E269" s="139" t="s">
        <v>501</v>
      </c>
      <c r="F269" s="116">
        <f t="shared" si="28"/>
        <v>95.300000000000011</v>
      </c>
      <c r="G269" s="116">
        <f t="shared" si="28"/>
        <v>84.71651</v>
      </c>
      <c r="H269" s="168">
        <f t="shared" si="23"/>
        <v>88.89455403987408</v>
      </c>
    </row>
    <row r="270" spans="1:8" ht="31.5">
      <c r="A270" s="81"/>
      <c r="B270" s="209"/>
      <c r="C270" s="143" t="s">
        <v>267</v>
      </c>
      <c r="D270" s="148"/>
      <c r="E270" s="148" t="s">
        <v>493</v>
      </c>
      <c r="F270" s="110">
        <f t="shared" si="28"/>
        <v>95.300000000000011</v>
      </c>
      <c r="G270" s="110">
        <f t="shared" si="28"/>
        <v>84.71651</v>
      </c>
      <c r="H270" s="168">
        <f t="shared" si="23"/>
        <v>88.89455403987408</v>
      </c>
    </row>
    <row r="271" spans="1:8" ht="110.25">
      <c r="A271" s="81"/>
      <c r="B271" s="209"/>
      <c r="C271" s="143" t="s">
        <v>268</v>
      </c>
      <c r="D271" s="86"/>
      <c r="E271" s="149" t="s">
        <v>494</v>
      </c>
      <c r="F271" s="110">
        <f t="shared" si="28"/>
        <v>95.300000000000011</v>
      </c>
      <c r="G271" s="110">
        <f t="shared" si="28"/>
        <v>84.71651</v>
      </c>
      <c r="H271" s="168">
        <f t="shared" si="23"/>
        <v>88.89455403987408</v>
      </c>
    </row>
    <row r="272" spans="1:8" ht="94.5">
      <c r="A272" s="176"/>
      <c r="B272" s="209"/>
      <c r="C272" s="143" t="s">
        <v>352</v>
      </c>
      <c r="D272" s="124"/>
      <c r="E272" s="124" t="s">
        <v>160</v>
      </c>
      <c r="F272" s="110">
        <f>F273+F274</f>
        <v>95.300000000000011</v>
      </c>
      <c r="G272" s="110">
        <f>G273+G274</f>
        <v>84.71651</v>
      </c>
      <c r="H272" s="168">
        <f t="shared" si="23"/>
        <v>88.89455403987408</v>
      </c>
    </row>
    <row r="273" spans="1:8" ht="23.25" customHeight="1">
      <c r="A273" s="176"/>
      <c r="B273" s="209"/>
      <c r="C273" s="143"/>
      <c r="D273" s="124">
        <v>300</v>
      </c>
      <c r="E273" s="146" t="s">
        <v>43</v>
      </c>
      <c r="F273" s="110">
        <v>29.89378</v>
      </c>
      <c r="G273" s="110">
        <v>29.89378</v>
      </c>
      <c r="H273" s="168">
        <f t="shared" si="23"/>
        <v>100</v>
      </c>
    </row>
    <row r="274" spans="1:8" ht="36" customHeight="1">
      <c r="A274" s="81"/>
      <c r="B274" s="209"/>
      <c r="C274" s="86"/>
      <c r="D274" s="186" t="s">
        <v>40</v>
      </c>
      <c r="E274" s="146" t="s">
        <v>41</v>
      </c>
      <c r="F274" s="110">
        <v>65.406220000000005</v>
      </c>
      <c r="G274" s="110">
        <v>54.82273</v>
      </c>
      <c r="H274" s="168">
        <f t="shared" si="23"/>
        <v>83.818832520821402</v>
      </c>
    </row>
    <row r="275" spans="1:8" ht="31.5">
      <c r="A275" s="208">
        <v>782</v>
      </c>
      <c r="B275" s="221"/>
      <c r="C275" s="131"/>
      <c r="D275" s="221"/>
      <c r="E275" s="107" t="s">
        <v>487</v>
      </c>
      <c r="F275" s="150">
        <f t="shared" ref="F275:G279" si="29">F276</f>
        <v>51.5</v>
      </c>
      <c r="G275" s="150">
        <f t="shared" si="29"/>
        <v>0</v>
      </c>
      <c r="H275" s="207">
        <f t="shared" ref="H275:H281" si="30">SUM((G275/F275)*100)</f>
        <v>0</v>
      </c>
    </row>
    <row r="276" spans="1:8" ht="15.75">
      <c r="A276" s="81"/>
      <c r="B276" s="221" t="s">
        <v>153</v>
      </c>
      <c r="C276" s="120"/>
      <c r="D276" s="80"/>
      <c r="E276" s="80" t="s">
        <v>154</v>
      </c>
      <c r="F276" s="116">
        <f t="shared" si="29"/>
        <v>51.5</v>
      </c>
      <c r="G276" s="116">
        <f t="shared" si="29"/>
        <v>0</v>
      </c>
      <c r="H276" s="168">
        <f t="shared" si="30"/>
        <v>0</v>
      </c>
    </row>
    <row r="277" spans="1:8" ht="15.75">
      <c r="A277" s="81"/>
      <c r="B277" s="221"/>
      <c r="C277" s="210" t="s">
        <v>321</v>
      </c>
      <c r="D277" s="221" t="s">
        <v>10</v>
      </c>
      <c r="E277" s="117" t="s">
        <v>322</v>
      </c>
      <c r="F277" s="116">
        <f t="shared" si="29"/>
        <v>51.5</v>
      </c>
      <c r="G277" s="116">
        <f t="shared" si="29"/>
        <v>0</v>
      </c>
      <c r="H277" s="168">
        <f t="shared" si="30"/>
        <v>0</v>
      </c>
    </row>
    <row r="278" spans="1:8" ht="47.25">
      <c r="A278" s="81"/>
      <c r="B278" s="221"/>
      <c r="C278" s="143" t="s">
        <v>334</v>
      </c>
      <c r="D278" s="86"/>
      <c r="E278" s="86" t="s">
        <v>335</v>
      </c>
      <c r="F278" s="116">
        <f t="shared" si="29"/>
        <v>51.5</v>
      </c>
      <c r="G278" s="116">
        <f t="shared" si="29"/>
        <v>0</v>
      </c>
      <c r="H278" s="168">
        <f t="shared" si="30"/>
        <v>0</v>
      </c>
    </row>
    <row r="279" spans="1:8" ht="15.75">
      <c r="A279" s="81"/>
      <c r="B279" s="221"/>
      <c r="C279" s="140" t="s">
        <v>337</v>
      </c>
      <c r="D279" s="80"/>
      <c r="E279" s="80" t="s">
        <v>155</v>
      </c>
      <c r="F279" s="116">
        <f t="shared" si="29"/>
        <v>51.5</v>
      </c>
      <c r="G279" s="116">
        <f t="shared" si="29"/>
        <v>0</v>
      </c>
      <c r="H279" s="168">
        <f t="shared" si="30"/>
        <v>0</v>
      </c>
    </row>
    <row r="280" spans="1:8" ht="15.75">
      <c r="A280" s="81"/>
      <c r="B280" s="80"/>
      <c r="C280" s="120"/>
      <c r="D280" s="80">
        <v>800</v>
      </c>
      <c r="E280" s="80" t="s">
        <v>37</v>
      </c>
      <c r="F280" s="116">
        <v>51.5</v>
      </c>
      <c r="G280" s="116">
        <v>0</v>
      </c>
      <c r="H280" s="168">
        <f t="shared" si="30"/>
        <v>0</v>
      </c>
    </row>
    <row r="281" spans="1:8" ht="15.75">
      <c r="A281" s="161"/>
      <c r="B281" s="218" t="s">
        <v>10</v>
      </c>
      <c r="C281" s="113"/>
      <c r="D281" s="218"/>
      <c r="E281" s="113" t="s">
        <v>58</v>
      </c>
      <c r="F281" s="114">
        <f>F128+F11+F137+F275</f>
        <v>28188.752400000001</v>
      </c>
      <c r="G281" s="114">
        <f>G128+G11+G137+G275</f>
        <v>27486.160259999997</v>
      </c>
      <c r="H281" s="207">
        <f t="shared" si="30"/>
        <v>97.507544392067516</v>
      </c>
    </row>
  </sheetData>
  <mergeCells count="4">
    <mergeCell ref="A6:H6"/>
    <mergeCell ref="E2:H2"/>
    <mergeCell ref="E3:H3"/>
    <mergeCell ref="G1:H1"/>
  </mergeCells>
  <pageMargins left="0.70866141732283472" right="0.51181102362204722" top="0.55118110236220474" bottom="0.55118110236220474" header="0.11811023622047245" footer="0.11811023622047245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tabSelected="1" topLeftCell="A16" workbookViewId="0">
      <selection activeCell="B15" sqref="B15"/>
    </sheetView>
  </sheetViews>
  <sheetFormatPr defaultColWidth="9.140625" defaultRowHeight="15.75"/>
  <cols>
    <col min="1" max="1" width="24.140625" style="232" customWidth="1"/>
    <col min="2" max="2" width="52.42578125" style="232" bestFit="1" customWidth="1"/>
    <col min="3" max="3" width="13.42578125" style="232" customWidth="1"/>
    <col min="4" max="4" width="12.7109375" style="232" customWidth="1"/>
    <col min="5" max="16384" width="9.140625" style="232"/>
  </cols>
  <sheetData>
    <row r="1" spans="1:4">
      <c r="A1" s="160"/>
      <c r="B1" s="160"/>
      <c r="C1" s="304" t="s">
        <v>448</v>
      </c>
      <c r="D1" s="304"/>
    </row>
    <row r="2" spans="1:4">
      <c r="A2" s="304" t="s">
        <v>410</v>
      </c>
      <c r="B2" s="304"/>
      <c r="C2" s="304"/>
      <c r="D2" s="304"/>
    </row>
    <row r="3" spans="1:4">
      <c r="A3" s="304" t="s">
        <v>411</v>
      </c>
      <c r="B3" s="304"/>
      <c r="C3" s="304"/>
      <c r="D3" s="304"/>
    </row>
    <row r="4" spans="1:4">
      <c r="B4" s="325"/>
      <c r="C4" s="325"/>
      <c r="D4" s="326"/>
    </row>
    <row r="5" spans="1:4">
      <c r="A5" s="233"/>
      <c r="B5" s="233"/>
      <c r="C5" s="234"/>
      <c r="D5" s="233"/>
    </row>
    <row r="6" spans="1:4" ht="46.5" customHeight="1">
      <c r="A6" s="323" t="s">
        <v>454</v>
      </c>
      <c r="B6" s="323"/>
      <c r="C6" s="324"/>
      <c r="D6" s="314"/>
    </row>
    <row r="7" spans="1:4" ht="16.5" customHeight="1">
      <c r="A7" s="235"/>
      <c r="B7" s="235"/>
      <c r="C7" s="236"/>
      <c r="D7" s="233"/>
    </row>
    <row r="8" spans="1:4" ht="15.75" customHeight="1">
      <c r="A8" s="321" t="s">
        <v>452</v>
      </c>
      <c r="B8" s="327" t="s">
        <v>453</v>
      </c>
      <c r="C8" s="327" t="s">
        <v>217</v>
      </c>
      <c r="D8" s="330" t="s">
        <v>218</v>
      </c>
    </row>
    <row r="9" spans="1:4" ht="50.1" customHeight="1">
      <c r="A9" s="322"/>
      <c r="B9" s="328"/>
      <c r="C9" s="329"/>
      <c r="D9" s="331"/>
    </row>
    <row r="10" spans="1:4" ht="13.5" customHeight="1">
      <c r="A10" s="296">
        <v>1</v>
      </c>
      <c r="B10" s="300" t="s">
        <v>24</v>
      </c>
      <c r="C10" s="301">
        <v>3</v>
      </c>
      <c r="D10" s="302">
        <v>4</v>
      </c>
    </row>
    <row r="11" spans="1:4" ht="50.1" customHeight="1">
      <c r="A11" s="95" t="s">
        <v>450</v>
      </c>
      <c r="B11" s="280" t="s">
        <v>451</v>
      </c>
      <c r="C11" s="207">
        <f>C12</f>
        <v>-639.79999999999927</v>
      </c>
      <c r="D11" s="207">
        <f>D12</f>
        <v>240.5</v>
      </c>
    </row>
    <row r="12" spans="1:4" ht="35.1" customHeight="1">
      <c r="A12" s="237" t="s">
        <v>71</v>
      </c>
      <c r="B12" s="95" t="s">
        <v>72</v>
      </c>
      <c r="C12" s="168">
        <f>C13+C17</f>
        <v>-639.79999999999927</v>
      </c>
      <c r="D12" s="168">
        <f>D13+D17</f>
        <v>240.5</v>
      </c>
    </row>
    <row r="13" spans="1:4" ht="31.5">
      <c r="A13" s="238" t="s">
        <v>81</v>
      </c>
      <c r="B13" s="239" t="s">
        <v>82</v>
      </c>
      <c r="C13" s="240">
        <f t="shared" ref="C13:D15" si="0">SUM(C14)</f>
        <v>-28828.6</v>
      </c>
      <c r="D13" s="240">
        <f t="shared" si="0"/>
        <v>-27245.7</v>
      </c>
    </row>
    <row r="14" spans="1:4" ht="31.5">
      <c r="A14" s="238" t="s">
        <v>83</v>
      </c>
      <c r="B14" s="239" t="s">
        <v>84</v>
      </c>
      <c r="C14" s="240">
        <f t="shared" si="0"/>
        <v>-28828.6</v>
      </c>
      <c r="D14" s="240">
        <f t="shared" si="0"/>
        <v>-27245.7</v>
      </c>
    </row>
    <row r="15" spans="1:4" ht="35.1" customHeight="1">
      <c r="A15" s="238" t="s">
        <v>85</v>
      </c>
      <c r="B15" s="239" t="s">
        <v>86</v>
      </c>
      <c r="C15" s="240">
        <f t="shared" si="0"/>
        <v>-28828.6</v>
      </c>
      <c r="D15" s="240">
        <f t="shared" si="0"/>
        <v>-27245.7</v>
      </c>
    </row>
    <row r="16" spans="1:4" ht="35.1" customHeight="1">
      <c r="A16" s="238" t="s">
        <v>87</v>
      </c>
      <c r="B16" s="239" t="s">
        <v>88</v>
      </c>
      <c r="C16" s="240">
        <v>-28828.6</v>
      </c>
      <c r="D16" s="240">
        <v>-27245.7</v>
      </c>
    </row>
    <row r="17" spans="1:4" ht="20.25" customHeight="1">
      <c r="A17" s="238" t="s">
        <v>73</v>
      </c>
      <c r="B17" s="239" t="s">
        <v>74</v>
      </c>
      <c r="C17" s="241">
        <f t="shared" ref="C17:D19" si="1">SUM(C18)</f>
        <v>28188.799999999999</v>
      </c>
      <c r="D17" s="241">
        <f t="shared" si="1"/>
        <v>27486.2</v>
      </c>
    </row>
    <row r="18" spans="1:4" ht="20.25" customHeight="1">
      <c r="A18" s="238" t="s">
        <v>75</v>
      </c>
      <c r="B18" s="239" t="s">
        <v>76</v>
      </c>
      <c r="C18" s="241">
        <f t="shared" si="1"/>
        <v>28188.799999999999</v>
      </c>
      <c r="D18" s="241">
        <f t="shared" si="1"/>
        <v>27486.2</v>
      </c>
    </row>
    <row r="19" spans="1:4" ht="35.1" customHeight="1">
      <c r="A19" s="238" t="s">
        <v>77</v>
      </c>
      <c r="B19" s="239" t="s">
        <v>78</v>
      </c>
      <c r="C19" s="240">
        <f t="shared" si="1"/>
        <v>28188.799999999999</v>
      </c>
      <c r="D19" s="240">
        <f t="shared" si="1"/>
        <v>27486.2</v>
      </c>
    </row>
    <row r="20" spans="1:4" ht="35.1" customHeight="1">
      <c r="A20" s="238" t="s">
        <v>79</v>
      </c>
      <c r="B20" s="239" t="s">
        <v>80</v>
      </c>
      <c r="C20" s="240">
        <v>28188.799999999999</v>
      </c>
      <c r="D20" s="240">
        <v>27486.2</v>
      </c>
    </row>
    <row r="21" spans="1:4" ht="20.25" customHeight="1"/>
    <row r="22" spans="1:4" ht="35.1" customHeight="1"/>
    <row r="23" spans="1:4" ht="35.1" customHeight="1"/>
  </sheetData>
  <mergeCells count="9">
    <mergeCell ref="A2:D2"/>
    <mergeCell ref="A3:D3"/>
    <mergeCell ref="C1:D1"/>
    <mergeCell ref="A8:A9"/>
    <mergeCell ref="A6:D6"/>
    <mergeCell ref="B4:D4"/>
    <mergeCell ref="B8:B9"/>
    <mergeCell ref="C8:C9"/>
    <mergeCell ref="D8:D9"/>
  </mergeCells>
  <phoneticPr fontId="48" type="noConversion"/>
  <pageMargins left="0.78740157480314965" right="0.59055118110236227" top="0.59055118110236227" bottom="0.27559055118110237" header="0.15748031496062992" footer="0.35433070866141736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view="pageBreakPreview" topLeftCell="A7" zoomScaleNormal="75" zoomScaleSheetLayoutView="100" workbookViewId="0">
      <selection activeCell="B12" sqref="B12"/>
    </sheetView>
  </sheetViews>
  <sheetFormatPr defaultColWidth="8.85546875" defaultRowHeight="12.75"/>
  <cols>
    <col min="1" max="1" width="46.7109375" style="242" customWidth="1"/>
    <col min="2" max="2" width="16.85546875" style="242" customWidth="1"/>
    <col min="3" max="3" width="23.85546875" style="242" customWidth="1"/>
    <col min="4" max="4" width="8.85546875" style="242" hidden="1" customWidth="1"/>
    <col min="5" max="256" width="8.85546875" style="242"/>
    <col min="257" max="257" width="46.7109375" style="242" customWidth="1"/>
    <col min="258" max="258" width="16.85546875" style="242" customWidth="1"/>
    <col min="259" max="259" width="23.85546875" style="242" customWidth="1"/>
    <col min="260" max="512" width="8.85546875" style="242"/>
    <col min="513" max="513" width="46.7109375" style="242" customWidth="1"/>
    <col min="514" max="514" width="16.85546875" style="242" customWidth="1"/>
    <col min="515" max="515" width="23.85546875" style="242" customWidth="1"/>
    <col min="516" max="768" width="8.85546875" style="242"/>
    <col min="769" max="769" width="46.7109375" style="242" customWidth="1"/>
    <col min="770" max="770" width="16.85546875" style="242" customWidth="1"/>
    <col min="771" max="771" width="23.85546875" style="242" customWidth="1"/>
    <col min="772" max="1024" width="8.85546875" style="242"/>
    <col min="1025" max="1025" width="46.7109375" style="242" customWidth="1"/>
    <col min="1026" max="1026" width="16.85546875" style="242" customWidth="1"/>
    <col min="1027" max="1027" width="23.85546875" style="242" customWidth="1"/>
    <col min="1028" max="1280" width="8.85546875" style="242"/>
    <col min="1281" max="1281" width="46.7109375" style="242" customWidth="1"/>
    <col min="1282" max="1282" width="16.85546875" style="242" customWidth="1"/>
    <col min="1283" max="1283" width="23.85546875" style="242" customWidth="1"/>
    <col min="1284" max="1536" width="8.85546875" style="242"/>
    <col min="1537" max="1537" width="46.7109375" style="242" customWidth="1"/>
    <col min="1538" max="1538" width="16.85546875" style="242" customWidth="1"/>
    <col min="1539" max="1539" width="23.85546875" style="242" customWidth="1"/>
    <col min="1540" max="1792" width="8.85546875" style="242"/>
    <col min="1793" max="1793" width="46.7109375" style="242" customWidth="1"/>
    <col min="1794" max="1794" width="16.85546875" style="242" customWidth="1"/>
    <col min="1795" max="1795" width="23.85546875" style="242" customWidth="1"/>
    <col min="1796" max="2048" width="8.85546875" style="242"/>
    <col min="2049" max="2049" width="46.7109375" style="242" customWidth="1"/>
    <col min="2050" max="2050" width="16.85546875" style="242" customWidth="1"/>
    <col min="2051" max="2051" width="23.85546875" style="242" customWidth="1"/>
    <col min="2052" max="2304" width="8.85546875" style="242"/>
    <col min="2305" max="2305" width="46.7109375" style="242" customWidth="1"/>
    <col min="2306" max="2306" width="16.85546875" style="242" customWidth="1"/>
    <col min="2307" max="2307" width="23.85546875" style="242" customWidth="1"/>
    <col min="2308" max="2560" width="8.85546875" style="242"/>
    <col min="2561" max="2561" width="46.7109375" style="242" customWidth="1"/>
    <col min="2562" max="2562" width="16.85546875" style="242" customWidth="1"/>
    <col min="2563" max="2563" width="23.85546875" style="242" customWidth="1"/>
    <col min="2564" max="2816" width="8.85546875" style="242"/>
    <col min="2817" max="2817" width="46.7109375" style="242" customWidth="1"/>
    <col min="2818" max="2818" width="16.85546875" style="242" customWidth="1"/>
    <col min="2819" max="2819" width="23.85546875" style="242" customWidth="1"/>
    <col min="2820" max="3072" width="8.85546875" style="242"/>
    <col min="3073" max="3073" width="46.7109375" style="242" customWidth="1"/>
    <col min="3074" max="3074" width="16.85546875" style="242" customWidth="1"/>
    <col min="3075" max="3075" width="23.85546875" style="242" customWidth="1"/>
    <col min="3076" max="3328" width="8.85546875" style="242"/>
    <col min="3329" max="3329" width="46.7109375" style="242" customWidth="1"/>
    <col min="3330" max="3330" width="16.85546875" style="242" customWidth="1"/>
    <col min="3331" max="3331" width="23.85546875" style="242" customWidth="1"/>
    <col min="3332" max="3584" width="8.85546875" style="242"/>
    <col min="3585" max="3585" width="46.7109375" style="242" customWidth="1"/>
    <col min="3586" max="3586" width="16.85546875" style="242" customWidth="1"/>
    <col min="3587" max="3587" width="23.85546875" style="242" customWidth="1"/>
    <col min="3588" max="3840" width="8.85546875" style="242"/>
    <col min="3841" max="3841" width="46.7109375" style="242" customWidth="1"/>
    <col min="3842" max="3842" width="16.85546875" style="242" customWidth="1"/>
    <col min="3843" max="3843" width="23.85546875" style="242" customWidth="1"/>
    <col min="3844" max="4096" width="8.85546875" style="242"/>
    <col min="4097" max="4097" width="46.7109375" style="242" customWidth="1"/>
    <col min="4098" max="4098" width="16.85546875" style="242" customWidth="1"/>
    <col min="4099" max="4099" width="23.85546875" style="242" customWidth="1"/>
    <col min="4100" max="4352" width="8.85546875" style="242"/>
    <col min="4353" max="4353" width="46.7109375" style="242" customWidth="1"/>
    <col min="4354" max="4354" width="16.85546875" style="242" customWidth="1"/>
    <col min="4355" max="4355" width="23.85546875" style="242" customWidth="1"/>
    <col min="4356" max="4608" width="8.85546875" style="242"/>
    <col min="4609" max="4609" width="46.7109375" style="242" customWidth="1"/>
    <col min="4610" max="4610" width="16.85546875" style="242" customWidth="1"/>
    <col min="4611" max="4611" width="23.85546875" style="242" customWidth="1"/>
    <col min="4612" max="4864" width="8.85546875" style="242"/>
    <col min="4865" max="4865" width="46.7109375" style="242" customWidth="1"/>
    <col min="4866" max="4866" width="16.85546875" style="242" customWidth="1"/>
    <col min="4867" max="4867" width="23.85546875" style="242" customWidth="1"/>
    <col min="4868" max="5120" width="8.85546875" style="242"/>
    <col min="5121" max="5121" width="46.7109375" style="242" customWidth="1"/>
    <col min="5122" max="5122" width="16.85546875" style="242" customWidth="1"/>
    <col min="5123" max="5123" width="23.85546875" style="242" customWidth="1"/>
    <col min="5124" max="5376" width="8.85546875" style="242"/>
    <col min="5377" max="5377" width="46.7109375" style="242" customWidth="1"/>
    <col min="5378" max="5378" width="16.85546875" style="242" customWidth="1"/>
    <col min="5379" max="5379" width="23.85546875" style="242" customWidth="1"/>
    <col min="5380" max="5632" width="8.85546875" style="242"/>
    <col min="5633" max="5633" width="46.7109375" style="242" customWidth="1"/>
    <col min="5634" max="5634" width="16.85546875" style="242" customWidth="1"/>
    <col min="5635" max="5635" width="23.85546875" style="242" customWidth="1"/>
    <col min="5636" max="5888" width="8.85546875" style="242"/>
    <col min="5889" max="5889" width="46.7109375" style="242" customWidth="1"/>
    <col min="5890" max="5890" width="16.85546875" style="242" customWidth="1"/>
    <col min="5891" max="5891" width="23.85546875" style="242" customWidth="1"/>
    <col min="5892" max="6144" width="8.85546875" style="242"/>
    <col min="6145" max="6145" width="46.7109375" style="242" customWidth="1"/>
    <col min="6146" max="6146" width="16.85546875" style="242" customWidth="1"/>
    <col min="6147" max="6147" width="23.85546875" style="242" customWidth="1"/>
    <col min="6148" max="6400" width="8.85546875" style="242"/>
    <col min="6401" max="6401" width="46.7109375" style="242" customWidth="1"/>
    <col min="6402" max="6402" width="16.85546875" style="242" customWidth="1"/>
    <col min="6403" max="6403" width="23.85546875" style="242" customWidth="1"/>
    <col min="6404" max="6656" width="8.85546875" style="242"/>
    <col min="6657" max="6657" width="46.7109375" style="242" customWidth="1"/>
    <col min="6658" max="6658" width="16.85546875" style="242" customWidth="1"/>
    <col min="6659" max="6659" width="23.85546875" style="242" customWidth="1"/>
    <col min="6660" max="6912" width="8.85546875" style="242"/>
    <col min="6913" max="6913" width="46.7109375" style="242" customWidth="1"/>
    <col min="6914" max="6914" width="16.85546875" style="242" customWidth="1"/>
    <col min="6915" max="6915" width="23.85546875" style="242" customWidth="1"/>
    <col min="6916" max="7168" width="8.85546875" style="242"/>
    <col min="7169" max="7169" width="46.7109375" style="242" customWidth="1"/>
    <col min="7170" max="7170" width="16.85546875" style="242" customWidth="1"/>
    <col min="7171" max="7171" width="23.85546875" style="242" customWidth="1"/>
    <col min="7172" max="7424" width="8.85546875" style="242"/>
    <col min="7425" max="7425" width="46.7109375" style="242" customWidth="1"/>
    <col min="7426" max="7426" width="16.85546875" style="242" customWidth="1"/>
    <col min="7427" max="7427" width="23.85546875" style="242" customWidth="1"/>
    <col min="7428" max="7680" width="8.85546875" style="242"/>
    <col min="7681" max="7681" width="46.7109375" style="242" customWidth="1"/>
    <col min="7682" max="7682" width="16.85546875" style="242" customWidth="1"/>
    <col min="7683" max="7683" width="23.85546875" style="242" customWidth="1"/>
    <col min="7684" max="7936" width="8.85546875" style="242"/>
    <col min="7937" max="7937" width="46.7109375" style="242" customWidth="1"/>
    <col min="7938" max="7938" width="16.85546875" style="242" customWidth="1"/>
    <col min="7939" max="7939" width="23.85546875" style="242" customWidth="1"/>
    <col min="7940" max="8192" width="8.85546875" style="242"/>
    <col min="8193" max="8193" width="46.7109375" style="242" customWidth="1"/>
    <col min="8194" max="8194" width="16.85546875" style="242" customWidth="1"/>
    <col min="8195" max="8195" width="23.85546875" style="242" customWidth="1"/>
    <col min="8196" max="8448" width="8.85546875" style="242"/>
    <col min="8449" max="8449" width="46.7109375" style="242" customWidth="1"/>
    <col min="8450" max="8450" width="16.85546875" style="242" customWidth="1"/>
    <col min="8451" max="8451" width="23.85546875" style="242" customWidth="1"/>
    <col min="8452" max="8704" width="8.85546875" style="242"/>
    <col min="8705" max="8705" width="46.7109375" style="242" customWidth="1"/>
    <col min="8706" max="8706" width="16.85546875" style="242" customWidth="1"/>
    <col min="8707" max="8707" width="23.85546875" style="242" customWidth="1"/>
    <col min="8708" max="8960" width="8.85546875" style="242"/>
    <col min="8961" max="8961" width="46.7109375" style="242" customWidth="1"/>
    <col min="8962" max="8962" width="16.85546875" style="242" customWidth="1"/>
    <col min="8963" max="8963" width="23.85546875" style="242" customWidth="1"/>
    <col min="8964" max="9216" width="8.85546875" style="242"/>
    <col min="9217" max="9217" width="46.7109375" style="242" customWidth="1"/>
    <col min="9218" max="9218" width="16.85546875" style="242" customWidth="1"/>
    <col min="9219" max="9219" width="23.85546875" style="242" customWidth="1"/>
    <col min="9220" max="9472" width="8.85546875" style="242"/>
    <col min="9473" max="9473" width="46.7109375" style="242" customWidth="1"/>
    <col min="9474" max="9474" width="16.85546875" style="242" customWidth="1"/>
    <col min="9475" max="9475" width="23.85546875" style="242" customWidth="1"/>
    <col min="9476" max="9728" width="8.85546875" style="242"/>
    <col min="9729" max="9729" width="46.7109375" style="242" customWidth="1"/>
    <col min="9730" max="9730" width="16.85546875" style="242" customWidth="1"/>
    <col min="9731" max="9731" width="23.85546875" style="242" customWidth="1"/>
    <col min="9732" max="9984" width="8.85546875" style="242"/>
    <col min="9985" max="9985" width="46.7109375" style="242" customWidth="1"/>
    <col min="9986" max="9986" width="16.85546875" style="242" customWidth="1"/>
    <col min="9987" max="9987" width="23.85546875" style="242" customWidth="1"/>
    <col min="9988" max="10240" width="8.85546875" style="242"/>
    <col min="10241" max="10241" width="46.7109375" style="242" customWidth="1"/>
    <col min="10242" max="10242" width="16.85546875" style="242" customWidth="1"/>
    <col min="10243" max="10243" width="23.85546875" style="242" customWidth="1"/>
    <col min="10244" max="10496" width="8.85546875" style="242"/>
    <col min="10497" max="10497" width="46.7109375" style="242" customWidth="1"/>
    <col min="10498" max="10498" width="16.85546875" style="242" customWidth="1"/>
    <col min="10499" max="10499" width="23.85546875" style="242" customWidth="1"/>
    <col min="10500" max="10752" width="8.85546875" style="242"/>
    <col min="10753" max="10753" width="46.7109375" style="242" customWidth="1"/>
    <col min="10754" max="10754" width="16.85546875" style="242" customWidth="1"/>
    <col min="10755" max="10755" width="23.85546875" style="242" customWidth="1"/>
    <col min="10756" max="11008" width="8.85546875" style="242"/>
    <col min="11009" max="11009" width="46.7109375" style="242" customWidth="1"/>
    <col min="11010" max="11010" width="16.85546875" style="242" customWidth="1"/>
    <col min="11011" max="11011" width="23.85546875" style="242" customWidth="1"/>
    <col min="11012" max="11264" width="8.85546875" style="242"/>
    <col min="11265" max="11265" width="46.7109375" style="242" customWidth="1"/>
    <col min="11266" max="11266" width="16.85546875" style="242" customWidth="1"/>
    <col min="11267" max="11267" width="23.85546875" style="242" customWidth="1"/>
    <col min="11268" max="11520" width="8.85546875" style="242"/>
    <col min="11521" max="11521" width="46.7109375" style="242" customWidth="1"/>
    <col min="11522" max="11522" width="16.85546875" style="242" customWidth="1"/>
    <col min="11523" max="11523" width="23.85546875" style="242" customWidth="1"/>
    <col min="11524" max="11776" width="8.85546875" style="242"/>
    <col min="11777" max="11777" width="46.7109375" style="242" customWidth="1"/>
    <col min="11778" max="11778" width="16.85546875" style="242" customWidth="1"/>
    <col min="11779" max="11779" width="23.85546875" style="242" customWidth="1"/>
    <col min="11780" max="12032" width="8.85546875" style="242"/>
    <col min="12033" max="12033" width="46.7109375" style="242" customWidth="1"/>
    <col min="12034" max="12034" width="16.85546875" style="242" customWidth="1"/>
    <col min="12035" max="12035" width="23.85546875" style="242" customWidth="1"/>
    <col min="12036" max="12288" width="8.85546875" style="242"/>
    <col min="12289" max="12289" width="46.7109375" style="242" customWidth="1"/>
    <col min="12290" max="12290" width="16.85546875" style="242" customWidth="1"/>
    <col min="12291" max="12291" width="23.85546875" style="242" customWidth="1"/>
    <col min="12292" max="12544" width="8.85546875" style="242"/>
    <col min="12545" max="12545" width="46.7109375" style="242" customWidth="1"/>
    <col min="12546" max="12546" width="16.85546875" style="242" customWidth="1"/>
    <col min="12547" max="12547" width="23.85546875" style="242" customWidth="1"/>
    <col min="12548" max="12800" width="8.85546875" style="242"/>
    <col min="12801" max="12801" width="46.7109375" style="242" customWidth="1"/>
    <col min="12802" max="12802" width="16.85546875" style="242" customWidth="1"/>
    <col min="12803" max="12803" width="23.85546875" style="242" customWidth="1"/>
    <col min="12804" max="13056" width="8.85546875" style="242"/>
    <col min="13057" max="13057" width="46.7109375" style="242" customWidth="1"/>
    <col min="13058" max="13058" width="16.85546875" style="242" customWidth="1"/>
    <col min="13059" max="13059" width="23.85546875" style="242" customWidth="1"/>
    <col min="13060" max="13312" width="8.85546875" style="242"/>
    <col min="13313" max="13313" width="46.7109375" style="242" customWidth="1"/>
    <col min="13314" max="13314" width="16.85546875" style="242" customWidth="1"/>
    <col min="13315" max="13315" width="23.85546875" style="242" customWidth="1"/>
    <col min="13316" max="13568" width="8.85546875" style="242"/>
    <col min="13569" max="13569" width="46.7109375" style="242" customWidth="1"/>
    <col min="13570" max="13570" width="16.85546875" style="242" customWidth="1"/>
    <col min="13571" max="13571" width="23.85546875" style="242" customWidth="1"/>
    <col min="13572" max="13824" width="8.85546875" style="242"/>
    <col min="13825" max="13825" width="46.7109375" style="242" customWidth="1"/>
    <col min="13826" max="13826" width="16.85546875" style="242" customWidth="1"/>
    <col min="13827" max="13827" width="23.85546875" style="242" customWidth="1"/>
    <col min="13828" max="14080" width="8.85546875" style="242"/>
    <col min="14081" max="14081" width="46.7109375" style="242" customWidth="1"/>
    <col min="14082" max="14082" width="16.85546875" style="242" customWidth="1"/>
    <col min="14083" max="14083" width="23.85546875" style="242" customWidth="1"/>
    <col min="14084" max="14336" width="8.85546875" style="242"/>
    <col min="14337" max="14337" width="46.7109375" style="242" customWidth="1"/>
    <col min="14338" max="14338" width="16.85546875" style="242" customWidth="1"/>
    <col min="14339" max="14339" width="23.85546875" style="242" customWidth="1"/>
    <col min="14340" max="14592" width="8.85546875" style="242"/>
    <col min="14593" max="14593" width="46.7109375" style="242" customWidth="1"/>
    <col min="14594" max="14594" width="16.85546875" style="242" customWidth="1"/>
    <col min="14595" max="14595" width="23.85546875" style="242" customWidth="1"/>
    <col min="14596" max="14848" width="8.85546875" style="242"/>
    <col min="14849" max="14849" width="46.7109375" style="242" customWidth="1"/>
    <col min="14850" max="14850" width="16.85546875" style="242" customWidth="1"/>
    <col min="14851" max="14851" width="23.85546875" style="242" customWidth="1"/>
    <col min="14852" max="15104" width="8.85546875" style="242"/>
    <col min="15105" max="15105" width="46.7109375" style="242" customWidth="1"/>
    <col min="15106" max="15106" width="16.85546875" style="242" customWidth="1"/>
    <col min="15107" max="15107" width="23.85546875" style="242" customWidth="1"/>
    <col min="15108" max="15360" width="8.85546875" style="242"/>
    <col min="15361" max="15361" width="46.7109375" style="242" customWidth="1"/>
    <col min="15362" max="15362" width="16.85546875" style="242" customWidth="1"/>
    <col min="15363" max="15363" width="23.85546875" style="242" customWidth="1"/>
    <col min="15364" max="15616" width="8.85546875" style="242"/>
    <col min="15617" max="15617" width="46.7109375" style="242" customWidth="1"/>
    <col min="15618" max="15618" width="16.85546875" style="242" customWidth="1"/>
    <col min="15619" max="15619" width="23.85546875" style="242" customWidth="1"/>
    <col min="15620" max="15872" width="8.85546875" style="242"/>
    <col min="15873" max="15873" width="46.7109375" style="242" customWidth="1"/>
    <col min="15874" max="15874" width="16.85546875" style="242" customWidth="1"/>
    <col min="15875" max="15875" width="23.85546875" style="242" customWidth="1"/>
    <col min="15876" max="16128" width="8.85546875" style="242"/>
    <col min="16129" max="16129" width="46.7109375" style="242" customWidth="1"/>
    <col min="16130" max="16130" width="16.85546875" style="242" customWidth="1"/>
    <col min="16131" max="16131" width="23.85546875" style="242" customWidth="1"/>
    <col min="16132" max="16384" width="8.85546875" style="242"/>
  </cols>
  <sheetData>
    <row r="1" spans="1:4" ht="15.75">
      <c r="A1" s="160"/>
      <c r="B1" s="304" t="s">
        <v>447</v>
      </c>
      <c r="C1" s="304"/>
      <c r="D1" s="160"/>
    </row>
    <row r="2" spans="1:4" ht="15.75">
      <c r="A2" s="304" t="s">
        <v>410</v>
      </c>
      <c r="B2" s="304"/>
      <c r="C2" s="304"/>
      <c r="D2" s="304"/>
    </row>
    <row r="3" spans="1:4" ht="15.75">
      <c r="A3" s="304" t="s">
        <v>411</v>
      </c>
      <c r="B3" s="304"/>
      <c r="C3" s="304"/>
      <c r="D3" s="304"/>
    </row>
    <row r="6" spans="1:4" ht="51" customHeight="1">
      <c r="A6" s="332" t="s">
        <v>429</v>
      </c>
      <c r="B6" s="332"/>
      <c r="C6" s="332"/>
    </row>
    <row r="7" spans="1:4" ht="22.5" customHeight="1"/>
    <row r="8" spans="1:4" ht="70.5" customHeight="1">
      <c r="A8" s="57" t="s">
        <v>192</v>
      </c>
      <c r="B8" s="303" t="s">
        <v>542</v>
      </c>
      <c r="C8" s="243" t="s">
        <v>219</v>
      </c>
    </row>
    <row r="9" spans="1:4">
      <c r="A9" s="57">
        <v>1</v>
      </c>
      <c r="B9" s="57">
        <v>2</v>
      </c>
      <c r="C9" s="57">
        <v>3</v>
      </c>
    </row>
    <row r="10" spans="1:4" ht="20.25" customHeight="1">
      <c r="A10" s="59" t="s">
        <v>203</v>
      </c>
      <c r="B10" s="57">
        <v>0</v>
      </c>
      <c r="C10" s="57">
        <v>0</v>
      </c>
    </row>
    <row r="11" spans="1:4" ht="60">
      <c r="A11" s="59" t="s">
        <v>543</v>
      </c>
      <c r="B11" s="57">
        <v>0</v>
      </c>
      <c r="C11" s="57">
        <v>0</v>
      </c>
    </row>
    <row r="12" spans="1:4" ht="44.25" customHeight="1">
      <c r="A12" s="59" t="s">
        <v>210</v>
      </c>
      <c r="B12" s="57">
        <v>0</v>
      </c>
      <c r="C12" s="57">
        <v>0</v>
      </c>
    </row>
    <row r="13" spans="1:4" ht="34.5" customHeight="1">
      <c r="A13" s="59" t="s">
        <v>211</v>
      </c>
      <c r="B13" s="57">
        <v>0</v>
      </c>
      <c r="C13" s="57">
        <v>0</v>
      </c>
    </row>
    <row r="14" spans="1:4" ht="48" customHeight="1">
      <c r="A14" s="59" t="s">
        <v>221</v>
      </c>
      <c r="B14" s="57">
        <v>0</v>
      </c>
      <c r="C14" s="57">
        <v>0</v>
      </c>
    </row>
    <row r="15" spans="1:4" ht="21.75" customHeight="1">
      <c r="A15" s="244" t="s">
        <v>220</v>
      </c>
      <c r="B15" s="66">
        <v>0</v>
      </c>
      <c r="C15" s="66">
        <v>0</v>
      </c>
    </row>
    <row r="16" spans="1:4" ht="24.75" customHeight="1">
      <c r="A16" s="245"/>
      <c r="B16" s="246"/>
      <c r="C16" s="246"/>
    </row>
    <row r="17" spans="1:3" ht="13.5" customHeight="1">
      <c r="B17" s="246"/>
      <c r="C17" s="246"/>
    </row>
    <row r="18" spans="1:3">
      <c r="A18" s="333"/>
      <c r="B18" s="334"/>
      <c r="C18" s="334"/>
    </row>
    <row r="19" spans="1:3">
      <c r="A19" s="247"/>
    </row>
    <row r="20" spans="1:3">
      <c r="A20" s="248"/>
    </row>
    <row r="21" spans="1:3">
      <c r="A21" s="248"/>
    </row>
    <row r="22" spans="1:3">
      <c r="A22" s="249"/>
    </row>
    <row r="23" spans="1:3">
      <c r="A23" s="247"/>
    </row>
    <row r="24" spans="1:3">
      <c r="A24" s="250"/>
    </row>
    <row r="25" spans="1:3">
      <c r="A25" s="249"/>
    </row>
    <row r="26" spans="1:3">
      <c r="A26" s="248"/>
    </row>
    <row r="27" spans="1:3">
      <c r="A27" s="249"/>
    </row>
    <row r="28" spans="1:3">
      <c r="A28" s="247"/>
    </row>
    <row r="29" spans="1:3">
      <c r="A29" s="250"/>
    </row>
    <row r="30" spans="1:3">
      <c r="A30" s="249"/>
    </row>
    <row r="31" spans="1:3">
      <c r="A31" s="248"/>
    </row>
    <row r="32" spans="1:3">
      <c r="A32" s="249"/>
    </row>
    <row r="33" spans="1:3">
      <c r="A33" s="250"/>
    </row>
    <row r="34" spans="1:3">
      <c r="A34" s="247"/>
    </row>
    <row r="35" spans="1:3">
      <c r="A35" s="249"/>
    </row>
    <row r="36" spans="1:3">
      <c r="A36" s="249"/>
    </row>
    <row r="37" spans="1:3">
      <c r="A37" s="249"/>
      <c r="B37" s="245"/>
      <c r="C37" s="245"/>
    </row>
    <row r="38" spans="1:3">
      <c r="A38" s="247"/>
      <c r="B38" s="245"/>
      <c r="C38" s="245"/>
    </row>
    <row r="39" spans="1:3">
      <c r="A39" s="245"/>
      <c r="B39" s="245"/>
      <c r="C39" s="245"/>
    </row>
    <row r="40" spans="1:3">
      <c r="A40" s="245"/>
      <c r="B40" s="245"/>
      <c r="C40" s="245"/>
    </row>
    <row r="41" spans="1:3">
      <c r="A41" s="245"/>
      <c r="B41" s="245"/>
      <c r="C41" s="245"/>
    </row>
    <row r="42" spans="1:3">
      <c r="A42" s="245"/>
      <c r="B42" s="245"/>
      <c r="C42" s="245"/>
    </row>
    <row r="43" spans="1:3">
      <c r="A43" s="245"/>
      <c r="B43" s="245"/>
      <c r="C43" s="245"/>
    </row>
  </sheetData>
  <mergeCells count="5">
    <mergeCell ref="A6:C6"/>
    <mergeCell ref="A18:C18"/>
    <mergeCell ref="A2:D2"/>
    <mergeCell ref="A3:D3"/>
    <mergeCell ref="B1:C1"/>
  </mergeCells>
  <pageMargins left="0.86614173228346458" right="0.15748031496062992" top="0.47244094488188981" bottom="0.19685039370078741" header="0.23622047244094491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20" sqref="G20:G21"/>
    </sheetView>
  </sheetViews>
  <sheetFormatPr defaultRowHeight="12.75"/>
  <cols>
    <col min="1" max="1" width="8.5703125" style="6" customWidth="1"/>
    <col min="2" max="2" width="33.42578125" style="6" customWidth="1"/>
    <col min="3" max="3" width="8.7109375" style="6" bestFit="1" customWidth="1"/>
    <col min="4" max="4" width="7.7109375" style="6" bestFit="1" customWidth="1"/>
    <col min="5" max="5" width="10.140625" style="6" customWidth="1"/>
    <col min="6" max="6" width="7.7109375" style="6" bestFit="1" customWidth="1"/>
    <col min="7" max="7" width="13.7109375" style="6" customWidth="1"/>
    <col min="8" max="256" width="9.140625" style="6"/>
    <col min="257" max="257" width="6.5703125" style="6" customWidth="1"/>
    <col min="258" max="258" width="33.42578125" style="6" customWidth="1"/>
    <col min="259" max="259" width="8.7109375" style="6" bestFit="1" customWidth="1"/>
    <col min="260" max="260" width="9.7109375" style="6" customWidth="1"/>
    <col min="261" max="261" width="10.140625" style="6" customWidth="1"/>
    <col min="262" max="262" width="10.42578125" style="6" customWidth="1"/>
    <col min="263" max="263" width="13.7109375" style="6" customWidth="1"/>
    <col min="264" max="512" width="9.140625" style="6"/>
    <col min="513" max="513" width="6.5703125" style="6" customWidth="1"/>
    <col min="514" max="514" width="33.42578125" style="6" customWidth="1"/>
    <col min="515" max="515" width="8.7109375" style="6" bestFit="1" customWidth="1"/>
    <col min="516" max="516" width="9.7109375" style="6" customWidth="1"/>
    <col min="517" max="517" width="10.140625" style="6" customWidth="1"/>
    <col min="518" max="518" width="10.42578125" style="6" customWidth="1"/>
    <col min="519" max="519" width="13.7109375" style="6" customWidth="1"/>
    <col min="520" max="768" width="9.140625" style="6"/>
    <col min="769" max="769" width="6.5703125" style="6" customWidth="1"/>
    <col min="770" max="770" width="33.42578125" style="6" customWidth="1"/>
    <col min="771" max="771" width="8.7109375" style="6" bestFit="1" customWidth="1"/>
    <col min="772" max="772" width="9.7109375" style="6" customWidth="1"/>
    <col min="773" max="773" width="10.140625" style="6" customWidth="1"/>
    <col min="774" max="774" width="10.42578125" style="6" customWidth="1"/>
    <col min="775" max="775" width="13.7109375" style="6" customWidth="1"/>
    <col min="776" max="1024" width="9.140625" style="6"/>
    <col min="1025" max="1025" width="6.5703125" style="6" customWidth="1"/>
    <col min="1026" max="1026" width="33.42578125" style="6" customWidth="1"/>
    <col min="1027" max="1027" width="8.7109375" style="6" bestFit="1" customWidth="1"/>
    <col min="1028" max="1028" width="9.7109375" style="6" customWidth="1"/>
    <col min="1029" max="1029" width="10.140625" style="6" customWidth="1"/>
    <col min="1030" max="1030" width="10.42578125" style="6" customWidth="1"/>
    <col min="1031" max="1031" width="13.7109375" style="6" customWidth="1"/>
    <col min="1032" max="1280" width="9.140625" style="6"/>
    <col min="1281" max="1281" width="6.5703125" style="6" customWidth="1"/>
    <col min="1282" max="1282" width="33.42578125" style="6" customWidth="1"/>
    <col min="1283" max="1283" width="8.7109375" style="6" bestFit="1" customWidth="1"/>
    <col min="1284" max="1284" width="9.7109375" style="6" customWidth="1"/>
    <col min="1285" max="1285" width="10.140625" style="6" customWidth="1"/>
    <col min="1286" max="1286" width="10.42578125" style="6" customWidth="1"/>
    <col min="1287" max="1287" width="13.7109375" style="6" customWidth="1"/>
    <col min="1288" max="1536" width="9.140625" style="6"/>
    <col min="1537" max="1537" width="6.5703125" style="6" customWidth="1"/>
    <col min="1538" max="1538" width="33.42578125" style="6" customWidth="1"/>
    <col min="1539" max="1539" width="8.7109375" style="6" bestFit="1" customWidth="1"/>
    <col min="1540" max="1540" width="9.7109375" style="6" customWidth="1"/>
    <col min="1541" max="1541" width="10.140625" style="6" customWidth="1"/>
    <col min="1542" max="1542" width="10.42578125" style="6" customWidth="1"/>
    <col min="1543" max="1543" width="13.7109375" style="6" customWidth="1"/>
    <col min="1544" max="1792" width="9.140625" style="6"/>
    <col min="1793" max="1793" width="6.5703125" style="6" customWidth="1"/>
    <col min="1794" max="1794" width="33.42578125" style="6" customWidth="1"/>
    <col min="1795" max="1795" width="8.7109375" style="6" bestFit="1" customWidth="1"/>
    <col min="1796" max="1796" width="9.7109375" style="6" customWidth="1"/>
    <col min="1797" max="1797" width="10.140625" style="6" customWidth="1"/>
    <col min="1798" max="1798" width="10.42578125" style="6" customWidth="1"/>
    <col min="1799" max="1799" width="13.7109375" style="6" customWidth="1"/>
    <col min="1800" max="2048" width="9.140625" style="6"/>
    <col min="2049" max="2049" width="6.5703125" style="6" customWidth="1"/>
    <col min="2050" max="2050" width="33.42578125" style="6" customWidth="1"/>
    <col min="2051" max="2051" width="8.7109375" style="6" bestFit="1" customWidth="1"/>
    <col min="2052" max="2052" width="9.7109375" style="6" customWidth="1"/>
    <col min="2053" max="2053" width="10.140625" style="6" customWidth="1"/>
    <col min="2054" max="2054" width="10.42578125" style="6" customWidth="1"/>
    <col min="2055" max="2055" width="13.7109375" style="6" customWidth="1"/>
    <col min="2056" max="2304" width="9.140625" style="6"/>
    <col min="2305" max="2305" width="6.5703125" style="6" customWidth="1"/>
    <col min="2306" max="2306" width="33.42578125" style="6" customWidth="1"/>
    <col min="2307" max="2307" width="8.7109375" style="6" bestFit="1" customWidth="1"/>
    <col min="2308" max="2308" width="9.7109375" style="6" customWidth="1"/>
    <col min="2309" max="2309" width="10.140625" style="6" customWidth="1"/>
    <col min="2310" max="2310" width="10.42578125" style="6" customWidth="1"/>
    <col min="2311" max="2311" width="13.7109375" style="6" customWidth="1"/>
    <col min="2312" max="2560" width="9.140625" style="6"/>
    <col min="2561" max="2561" width="6.5703125" style="6" customWidth="1"/>
    <col min="2562" max="2562" width="33.42578125" style="6" customWidth="1"/>
    <col min="2563" max="2563" width="8.7109375" style="6" bestFit="1" customWidth="1"/>
    <col min="2564" max="2564" width="9.7109375" style="6" customWidth="1"/>
    <col min="2565" max="2565" width="10.140625" style="6" customWidth="1"/>
    <col min="2566" max="2566" width="10.42578125" style="6" customWidth="1"/>
    <col min="2567" max="2567" width="13.7109375" style="6" customWidth="1"/>
    <col min="2568" max="2816" width="9.140625" style="6"/>
    <col min="2817" max="2817" width="6.5703125" style="6" customWidth="1"/>
    <col min="2818" max="2818" width="33.42578125" style="6" customWidth="1"/>
    <col min="2819" max="2819" width="8.7109375" style="6" bestFit="1" customWidth="1"/>
    <col min="2820" max="2820" width="9.7109375" style="6" customWidth="1"/>
    <col min="2821" max="2821" width="10.140625" style="6" customWidth="1"/>
    <col min="2822" max="2822" width="10.42578125" style="6" customWidth="1"/>
    <col min="2823" max="2823" width="13.7109375" style="6" customWidth="1"/>
    <col min="2824" max="3072" width="9.140625" style="6"/>
    <col min="3073" max="3073" width="6.5703125" style="6" customWidth="1"/>
    <col min="3074" max="3074" width="33.42578125" style="6" customWidth="1"/>
    <col min="3075" max="3075" width="8.7109375" style="6" bestFit="1" customWidth="1"/>
    <col min="3076" max="3076" width="9.7109375" style="6" customWidth="1"/>
    <col min="3077" max="3077" width="10.140625" style="6" customWidth="1"/>
    <col min="3078" max="3078" width="10.42578125" style="6" customWidth="1"/>
    <col min="3079" max="3079" width="13.7109375" style="6" customWidth="1"/>
    <col min="3080" max="3328" width="9.140625" style="6"/>
    <col min="3329" max="3329" width="6.5703125" style="6" customWidth="1"/>
    <col min="3330" max="3330" width="33.42578125" style="6" customWidth="1"/>
    <col min="3331" max="3331" width="8.7109375" style="6" bestFit="1" customWidth="1"/>
    <col min="3332" max="3332" width="9.7109375" style="6" customWidth="1"/>
    <col min="3333" max="3333" width="10.140625" style="6" customWidth="1"/>
    <col min="3334" max="3334" width="10.42578125" style="6" customWidth="1"/>
    <col min="3335" max="3335" width="13.7109375" style="6" customWidth="1"/>
    <col min="3336" max="3584" width="9.140625" style="6"/>
    <col min="3585" max="3585" width="6.5703125" style="6" customWidth="1"/>
    <col min="3586" max="3586" width="33.42578125" style="6" customWidth="1"/>
    <col min="3587" max="3587" width="8.7109375" style="6" bestFit="1" customWidth="1"/>
    <col min="3588" max="3588" width="9.7109375" style="6" customWidth="1"/>
    <col min="3589" max="3589" width="10.140625" style="6" customWidth="1"/>
    <col min="3590" max="3590" width="10.42578125" style="6" customWidth="1"/>
    <col min="3591" max="3591" width="13.7109375" style="6" customWidth="1"/>
    <col min="3592" max="3840" width="9.140625" style="6"/>
    <col min="3841" max="3841" width="6.5703125" style="6" customWidth="1"/>
    <col min="3842" max="3842" width="33.42578125" style="6" customWidth="1"/>
    <col min="3843" max="3843" width="8.7109375" style="6" bestFit="1" customWidth="1"/>
    <col min="3844" max="3844" width="9.7109375" style="6" customWidth="1"/>
    <col min="3845" max="3845" width="10.140625" style="6" customWidth="1"/>
    <col min="3846" max="3846" width="10.42578125" style="6" customWidth="1"/>
    <col min="3847" max="3847" width="13.7109375" style="6" customWidth="1"/>
    <col min="3848" max="4096" width="9.140625" style="6"/>
    <col min="4097" max="4097" width="6.5703125" style="6" customWidth="1"/>
    <col min="4098" max="4098" width="33.42578125" style="6" customWidth="1"/>
    <col min="4099" max="4099" width="8.7109375" style="6" bestFit="1" customWidth="1"/>
    <col min="4100" max="4100" width="9.7109375" style="6" customWidth="1"/>
    <col min="4101" max="4101" width="10.140625" style="6" customWidth="1"/>
    <col min="4102" max="4102" width="10.42578125" style="6" customWidth="1"/>
    <col min="4103" max="4103" width="13.7109375" style="6" customWidth="1"/>
    <col min="4104" max="4352" width="9.140625" style="6"/>
    <col min="4353" max="4353" width="6.5703125" style="6" customWidth="1"/>
    <col min="4354" max="4354" width="33.42578125" style="6" customWidth="1"/>
    <col min="4355" max="4355" width="8.7109375" style="6" bestFit="1" customWidth="1"/>
    <col min="4356" max="4356" width="9.7109375" style="6" customWidth="1"/>
    <col min="4357" max="4357" width="10.140625" style="6" customWidth="1"/>
    <col min="4358" max="4358" width="10.42578125" style="6" customWidth="1"/>
    <col min="4359" max="4359" width="13.7109375" style="6" customWidth="1"/>
    <col min="4360" max="4608" width="9.140625" style="6"/>
    <col min="4609" max="4609" width="6.5703125" style="6" customWidth="1"/>
    <col min="4610" max="4610" width="33.42578125" style="6" customWidth="1"/>
    <col min="4611" max="4611" width="8.7109375" style="6" bestFit="1" customWidth="1"/>
    <col min="4612" max="4612" width="9.7109375" style="6" customWidth="1"/>
    <col min="4613" max="4613" width="10.140625" style="6" customWidth="1"/>
    <col min="4614" max="4614" width="10.42578125" style="6" customWidth="1"/>
    <col min="4615" max="4615" width="13.7109375" style="6" customWidth="1"/>
    <col min="4616" max="4864" width="9.140625" style="6"/>
    <col min="4865" max="4865" width="6.5703125" style="6" customWidth="1"/>
    <col min="4866" max="4866" width="33.42578125" style="6" customWidth="1"/>
    <col min="4867" max="4867" width="8.7109375" style="6" bestFit="1" customWidth="1"/>
    <col min="4868" max="4868" width="9.7109375" style="6" customWidth="1"/>
    <col min="4869" max="4869" width="10.140625" style="6" customWidth="1"/>
    <col min="4870" max="4870" width="10.42578125" style="6" customWidth="1"/>
    <col min="4871" max="4871" width="13.7109375" style="6" customWidth="1"/>
    <col min="4872" max="5120" width="9.140625" style="6"/>
    <col min="5121" max="5121" width="6.5703125" style="6" customWidth="1"/>
    <col min="5122" max="5122" width="33.42578125" style="6" customWidth="1"/>
    <col min="5123" max="5123" width="8.7109375" style="6" bestFit="1" customWidth="1"/>
    <col min="5124" max="5124" width="9.7109375" style="6" customWidth="1"/>
    <col min="5125" max="5125" width="10.140625" style="6" customWidth="1"/>
    <col min="5126" max="5126" width="10.42578125" style="6" customWidth="1"/>
    <col min="5127" max="5127" width="13.7109375" style="6" customWidth="1"/>
    <col min="5128" max="5376" width="9.140625" style="6"/>
    <col min="5377" max="5377" width="6.5703125" style="6" customWidth="1"/>
    <col min="5378" max="5378" width="33.42578125" style="6" customWidth="1"/>
    <col min="5379" max="5379" width="8.7109375" style="6" bestFit="1" customWidth="1"/>
    <col min="5380" max="5380" width="9.7109375" style="6" customWidth="1"/>
    <col min="5381" max="5381" width="10.140625" style="6" customWidth="1"/>
    <col min="5382" max="5382" width="10.42578125" style="6" customWidth="1"/>
    <col min="5383" max="5383" width="13.7109375" style="6" customWidth="1"/>
    <col min="5384" max="5632" width="9.140625" style="6"/>
    <col min="5633" max="5633" width="6.5703125" style="6" customWidth="1"/>
    <col min="5634" max="5634" width="33.42578125" style="6" customWidth="1"/>
    <col min="5635" max="5635" width="8.7109375" style="6" bestFit="1" customWidth="1"/>
    <col min="5636" max="5636" width="9.7109375" style="6" customWidth="1"/>
    <col min="5637" max="5637" width="10.140625" style="6" customWidth="1"/>
    <col min="5638" max="5638" width="10.42578125" style="6" customWidth="1"/>
    <col min="5639" max="5639" width="13.7109375" style="6" customWidth="1"/>
    <col min="5640" max="5888" width="9.140625" style="6"/>
    <col min="5889" max="5889" width="6.5703125" style="6" customWidth="1"/>
    <col min="5890" max="5890" width="33.42578125" style="6" customWidth="1"/>
    <col min="5891" max="5891" width="8.7109375" style="6" bestFit="1" customWidth="1"/>
    <col min="5892" max="5892" width="9.7109375" style="6" customWidth="1"/>
    <col min="5893" max="5893" width="10.140625" style="6" customWidth="1"/>
    <col min="5894" max="5894" width="10.42578125" style="6" customWidth="1"/>
    <col min="5895" max="5895" width="13.7109375" style="6" customWidth="1"/>
    <col min="5896" max="6144" width="9.140625" style="6"/>
    <col min="6145" max="6145" width="6.5703125" style="6" customWidth="1"/>
    <col min="6146" max="6146" width="33.42578125" style="6" customWidth="1"/>
    <col min="6147" max="6147" width="8.7109375" style="6" bestFit="1" customWidth="1"/>
    <col min="6148" max="6148" width="9.7109375" style="6" customWidth="1"/>
    <col min="6149" max="6149" width="10.140625" style="6" customWidth="1"/>
    <col min="6150" max="6150" width="10.42578125" style="6" customWidth="1"/>
    <col min="6151" max="6151" width="13.7109375" style="6" customWidth="1"/>
    <col min="6152" max="6400" width="9.140625" style="6"/>
    <col min="6401" max="6401" width="6.5703125" style="6" customWidth="1"/>
    <col min="6402" max="6402" width="33.42578125" style="6" customWidth="1"/>
    <col min="6403" max="6403" width="8.7109375" style="6" bestFit="1" customWidth="1"/>
    <col min="6404" max="6404" width="9.7109375" style="6" customWidth="1"/>
    <col min="6405" max="6405" width="10.140625" style="6" customWidth="1"/>
    <col min="6406" max="6406" width="10.42578125" style="6" customWidth="1"/>
    <col min="6407" max="6407" width="13.7109375" style="6" customWidth="1"/>
    <col min="6408" max="6656" width="9.140625" style="6"/>
    <col min="6657" max="6657" width="6.5703125" style="6" customWidth="1"/>
    <col min="6658" max="6658" width="33.42578125" style="6" customWidth="1"/>
    <col min="6659" max="6659" width="8.7109375" style="6" bestFit="1" customWidth="1"/>
    <col min="6660" max="6660" width="9.7109375" style="6" customWidth="1"/>
    <col min="6661" max="6661" width="10.140625" style="6" customWidth="1"/>
    <col min="6662" max="6662" width="10.42578125" style="6" customWidth="1"/>
    <col min="6663" max="6663" width="13.7109375" style="6" customWidth="1"/>
    <col min="6664" max="6912" width="9.140625" style="6"/>
    <col min="6913" max="6913" width="6.5703125" style="6" customWidth="1"/>
    <col min="6914" max="6914" width="33.42578125" style="6" customWidth="1"/>
    <col min="6915" max="6915" width="8.7109375" style="6" bestFit="1" customWidth="1"/>
    <col min="6916" max="6916" width="9.7109375" style="6" customWidth="1"/>
    <col min="6917" max="6917" width="10.140625" style="6" customWidth="1"/>
    <col min="6918" max="6918" width="10.42578125" style="6" customWidth="1"/>
    <col min="6919" max="6919" width="13.7109375" style="6" customWidth="1"/>
    <col min="6920" max="7168" width="9.140625" style="6"/>
    <col min="7169" max="7169" width="6.5703125" style="6" customWidth="1"/>
    <col min="7170" max="7170" width="33.42578125" style="6" customWidth="1"/>
    <col min="7171" max="7171" width="8.7109375" style="6" bestFit="1" customWidth="1"/>
    <col min="7172" max="7172" width="9.7109375" style="6" customWidth="1"/>
    <col min="7173" max="7173" width="10.140625" style="6" customWidth="1"/>
    <col min="7174" max="7174" width="10.42578125" style="6" customWidth="1"/>
    <col min="7175" max="7175" width="13.7109375" style="6" customWidth="1"/>
    <col min="7176" max="7424" width="9.140625" style="6"/>
    <col min="7425" max="7425" width="6.5703125" style="6" customWidth="1"/>
    <col min="7426" max="7426" width="33.42578125" style="6" customWidth="1"/>
    <col min="7427" max="7427" width="8.7109375" style="6" bestFit="1" customWidth="1"/>
    <col min="7428" max="7428" width="9.7109375" style="6" customWidth="1"/>
    <col min="7429" max="7429" width="10.140625" style="6" customWidth="1"/>
    <col min="7430" max="7430" width="10.42578125" style="6" customWidth="1"/>
    <col min="7431" max="7431" width="13.7109375" style="6" customWidth="1"/>
    <col min="7432" max="7680" width="9.140625" style="6"/>
    <col min="7681" max="7681" width="6.5703125" style="6" customWidth="1"/>
    <col min="7682" max="7682" width="33.42578125" style="6" customWidth="1"/>
    <col min="7683" max="7683" width="8.7109375" style="6" bestFit="1" customWidth="1"/>
    <col min="7684" max="7684" width="9.7109375" style="6" customWidth="1"/>
    <col min="7685" max="7685" width="10.140625" style="6" customWidth="1"/>
    <col min="7686" max="7686" width="10.42578125" style="6" customWidth="1"/>
    <col min="7687" max="7687" width="13.7109375" style="6" customWidth="1"/>
    <col min="7688" max="7936" width="9.140625" style="6"/>
    <col min="7937" max="7937" width="6.5703125" style="6" customWidth="1"/>
    <col min="7938" max="7938" width="33.42578125" style="6" customWidth="1"/>
    <col min="7939" max="7939" width="8.7109375" style="6" bestFit="1" customWidth="1"/>
    <col min="7940" max="7940" width="9.7109375" style="6" customWidth="1"/>
    <col min="7941" max="7941" width="10.140625" style="6" customWidth="1"/>
    <col min="7942" max="7942" width="10.42578125" style="6" customWidth="1"/>
    <col min="7943" max="7943" width="13.7109375" style="6" customWidth="1"/>
    <col min="7944" max="8192" width="9.140625" style="6"/>
    <col min="8193" max="8193" width="6.5703125" style="6" customWidth="1"/>
    <col min="8194" max="8194" width="33.42578125" style="6" customWidth="1"/>
    <col min="8195" max="8195" width="8.7109375" style="6" bestFit="1" customWidth="1"/>
    <col min="8196" max="8196" width="9.7109375" style="6" customWidth="1"/>
    <col min="8197" max="8197" width="10.140625" style="6" customWidth="1"/>
    <col min="8198" max="8198" width="10.42578125" style="6" customWidth="1"/>
    <col min="8199" max="8199" width="13.7109375" style="6" customWidth="1"/>
    <col min="8200" max="8448" width="9.140625" style="6"/>
    <col min="8449" max="8449" width="6.5703125" style="6" customWidth="1"/>
    <col min="8450" max="8450" width="33.42578125" style="6" customWidth="1"/>
    <col min="8451" max="8451" width="8.7109375" style="6" bestFit="1" customWidth="1"/>
    <col min="8452" max="8452" width="9.7109375" style="6" customWidth="1"/>
    <col min="8453" max="8453" width="10.140625" style="6" customWidth="1"/>
    <col min="8454" max="8454" width="10.42578125" style="6" customWidth="1"/>
    <col min="8455" max="8455" width="13.7109375" style="6" customWidth="1"/>
    <col min="8456" max="8704" width="9.140625" style="6"/>
    <col min="8705" max="8705" width="6.5703125" style="6" customWidth="1"/>
    <col min="8706" max="8706" width="33.42578125" style="6" customWidth="1"/>
    <col min="8707" max="8707" width="8.7109375" style="6" bestFit="1" customWidth="1"/>
    <col min="8708" max="8708" width="9.7109375" style="6" customWidth="1"/>
    <col min="8709" max="8709" width="10.140625" style="6" customWidth="1"/>
    <col min="8710" max="8710" width="10.42578125" style="6" customWidth="1"/>
    <col min="8711" max="8711" width="13.7109375" style="6" customWidth="1"/>
    <col min="8712" max="8960" width="9.140625" style="6"/>
    <col min="8961" max="8961" width="6.5703125" style="6" customWidth="1"/>
    <col min="8962" max="8962" width="33.42578125" style="6" customWidth="1"/>
    <col min="8963" max="8963" width="8.7109375" style="6" bestFit="1" customWidth="1"/>
    <col min="8964" max="8964" width="9.7109375" style="6" customWidth="1"/>
    <col min="8965" max="8965" width="10.140625" style="6" customWidth="1"/>
    <col min="8966" max="8966" width="10.42578125" style="6" customWidth="1"/>
    <col min="8967" max="8967" width="13.7109375" style="6" customWidth="1"/>
    <col min="8968" max="9216" width="9.140625" style="6"/>
    <col min="9217" max="9217" width="6.5703125" style="6" customWidth="1"/>
    <col min="9218" max="9218" width="33.42578125" style="6" customWidth="1"/>
    <col min="9219" max="9219" width="8.7109375" style="6" bestFit="1" customWidth="1"/>
    <col min="9220" max="9220" width="9.7109375" style="6" customWidth="1"/>
    <col min="9221" max="9221" width="10.140625" style="6" customWidth="1"/>
    <col min="9222" max="9222" width="10.42578125" style="6" customWidth="1"/>
    <col min="9223" max="9223" width="13.7109375" style="6" customWidth="1"/>
    <col min="9224" max="9472" width="9.140625" style="6"/>
    <col min="9473" max="9473" width="6.5703125" style="6" customWidth="1"/>
    <col min="9474" max="9474" width="33.42578125" style="6" customWidth="1"/>
    <col min="9475" max="9475" width="8.7109375" style="6" bestFit="1" customWidth="1"/>
    <col min="9476" max="9476" width="9.7109375" style="6" customWidth="1"/>
    <col min="9477" max="9477" width="10.140625" style="6" customWidth="1"/>
    <col min="9478" max="9478" width="10.42578125" style="6" customWidth="1"/>
    <col min="9479" max="9479" width="13.7109375" style="6" customWidth="1"/>
    <col min="9480" max="9728" width="9.140625" style="6"/>
    <col min="9729" max="9729" width="6.5703125" style="6" customWidth="1"/>
    <col min="9730" max="9730" width="33.42578125" style="6" customWidth="1"/>
    <col min="9731" max="9731" width="8.7109375" style="6" bestFit="1" customWidth="1"/>
    <col min="9732" max="9732" width="9.7109375" style="6" customWidth="1"/>
    <col min="9733" max="9733" width="10.140625" style="6" customWidth="1"/>
    <col min="9734" max="9734" width="10.42578125" style="6" customWidth="1"/>
    <col min="9735" max="9735" width="13.7109375" style="6" customWidth="1"/>
    <col min="9736" max="9984" width="9.140625" style="6"/>
    <col min="9985" max="9985" width="6.5703125" style="6" customWidth="1"/>
    <col min="9986" max="9986" width="33.42578125" style="6" customWidth="1"/>
    <col min="9987" max="9987" width="8.7109375" style="6" bestFit="1" customWidth="1"/>
    <col min="9988" max="9988" width="9.7109375" style="6" customWidth="1"/>
    <col min="9989" max="9989" width="10.140625" style="6" customWidth="1"/>
    <col min="9990" max="9990" width="10.42578125" style="6" customWidth="1"/>
    <col min="9991" max="9991" width="13.7109375" style="6" customWidth="1"/>
    <col min="9992" max="10240" width="9.140625" style="6"/>
    <col min="10241" max="10241" width="6.5703125" style="6" customWidth="1"/>
    <col min="10242" max="10242" width="33.42578125" style="6" customWidth="1"/>
    <col min="10243" max="10243" width="8.7109375" style="6" bestFit="1" customWidth="1"/>
    <col min="10244" max="10244" width="9.7109375" style="6" customWidth="1"/>
    <col min="10245" max="10245" width="10.140625" style="6" customWidth="1"/>
    <col min="10246" max="10246" width="10.42578125" style="6" customWidth="1"/>
    <col min="10247" max="10247" width="13.7109375" style="6" customWidth="1"/>
    <col min="10248" max="10496" width="9.140625" style="6"/>
    <col min="10497" max="10497" width="6.5703125" style="6" customWidth="1"/>
    <col min="10498" max="10498" width="33.42578125" style="6" customWidth="1"/>
    <col min="10499" max="10499" width="8.7109375" style="6" bestFit="1" customWidth="1"/>
    <col min="10500" max="10500" width="9.7109375" style="6" customWidth="1"/>
    <col min="10501" max="10501" width="10.140625" style="6" customWidth="1"/>
    <col min="10502" max="10502" width="10.42578125" style="6" customWidth="1"/>
    <col min="10503" max="10503" width="13.7109375" style="6" customWidth="1"/>
    <col min="10504" max="10752" width="9.140625" style="6"/>
    <col min="10753" max="10753" width="6.5703125" style="6" customWidth="1"/>
    <col min="10754" max="10754" width="33.42578125" style="6" customWidth="1"/>
    <col min="10755" max="10755" width="8.7109375" style="6" bestFit="1" customWidth="1"/>
    <col min="10756" max="10756" width="9.7109375" style="6" customWidth="1"/>
    <col min="10757" max="10757" width="10.140625" style="6" customWidth="1"/>
    <col min="10758" max="10758" width="10.42578125" style="6" customWidth="1"/>
    <col min="10759" max="10759" width="13.7109375" style="6" customWidth="1"/>
    <col min="10760" max="11008" width="9.140625" style="6"/>
    <col min="11009" max="11009" width="6.5703125" style="6" customWidth="1"/>
    <col min="11010" max="11010" width="33.42578125" style="6" customWidth="1"/>
    <col min="11011" max="11011" width="8.7109375" style="6" bestFit="1" customWidth="1"/>
    <col min="11012" max="11012" width="9.7109375" style="6" customWidth="1"/>
    <col min="11013" max="11013" width="10.140625" style="6" customWidth="1"/>
    <col min="11014" max="11014" width="10.42578125" style="6" customWidth="1"/>
    <col min="11015" max="11015" width="13.7109375" style="6" customWidth="1"/>
    <col min="11016" max="11264" width="9.140625" style="6"/>
    <col min="11265" max="11265" width="6.5703125" style="6" customWidth="1"/>
    <col min="11266" max="11266" width="33.42578125" style="6" customWidth="1"/>
    <col min="11267" max="11267" width="8.7109375" style="6" bestFit="1" customWidth="1"/>
    <col min="11268" max="11268" width="9.7109375" style="6" customWidth="1"/>
    <col min="11269" max="11269" width="10.140625" style="6" customWidth="1"/>
    <col min="11270" max="11270" width="10.42578125" style="6" customWidth="1"/>
    <col min="11271" max="11271" width="13.7109375" style="6" customWidth="1"/>
    <col min="11272" max="11520" width="9.140625" style="6"/>
    <col min="11521" max="11521" width="6.5703125" style="6" customWidth="1"/>
    <col min="11522" max="11522" width="33.42578125" style="6" customWidth="1"/>
    <col min="11523" max="11523" width="8.7109375" style="6" bestFit="1" customWidth="1"/>
    <col min="11524" max="11524" width="9.7109375" style="6" customWidth="1"/>
    <col min="11525" max="11525" width="10.140625" style="6" customWidth="1"/>
    <col min="11526" max="11526" width="10.42578125" style="6" customWidth="1"/>
    <col min="11527" max="11527" width="13.7109375" style="6" customWidth="1"/>
    <col min="11528" max="11776" width="9.140625" style="6"/>
    <col min="11777" max="11777" width="6.5703125" style="6" customWidth="1"/>
    <col min="11778" max="11778" width="33.42578125" style="6" customWidth="1"/>
    <col min="11779" max="11779" width="8.7109375" style="6" bestFit="1" customWidth="1"/>
    <col min="11780" max="11780" width="9.7109375" style="6" customWidth="1"/>
    <col min="11781" max="11781" width="10.140625" style="6" customWidth="1"/>
    <col min="11782" max="11782" width="10.42578125" style="6" customWidth="1"/>
    <col min="11783" max="11783" width="13.7109375" style="6" customWidth="1"/>
    <col min="11784" max="12032" width="9.140625" style="6"/>
    <col min="12033" max="12033" width="6.5703125" style="6" customWidth="1"/>
    <col min="12034" max="12034" width="33.42578125" style="6" customWidth="1"/>
    <col min="12035" max="12035" width="8.7109375" style="6" bestFit="1" customWidth="1"/>
    <col min="12036" max="12036" width="9.7109375" style="6" customWidth="1"/>
    <col min="12037" max="12037" width="10.140625" style="6" customWidth="1"/>
    <col min="12038" max="12038" width="10.42578125" style="6" customWidth="1"/>
    <col min="12039" max="12039" width="13.7109375" style="6" customWidth="1"/>
    <col min="12040" max="12288" width="9.140625" style="6"/>
    <col min="12289" max="12289" width="6.5703125" style="6" customWidth="1"/>
    <col min="12290" max="12290" width="33.42578125" style="6" customWidth="1"/>
    <col min="12291" max="12291" width="8.7109375" style="6" bestFit="1" customWidth="1"/>
    <col min="12292" max="12292" width="9.7109375" style="6" customWidth="1"/>
    <col min="12293" max="12293" width="10.140625" style="6" customWidth="1"/>
    <col min="12294" max="12294" width="10.42578125" style="6" customWidth="1"/>
    <col min="12295" max="12295" width="13.7109375" style="6" customWidth="1"/>
    <col min="12296" max="12544" width="9.140625" style="6"/>
    <col min="12545" max="12545" width="6.5703125" style="6" customWidth="1"/>
    <col min="12546" max="12546" width="33.42578125" style="6" customWidth="1"/>
    <col min="12547" max="12547" width="8.7109375" style="6" bestFit="1" customWidth="1"/>
    <col min="12548" max="12548" width="9.7109375" style="6" customWidth="1"/>
    <col min="12549" max="12549" width="10.140625" style="6" customWidth="1"/>
    <col min="12550" max="12550" width="10.42578125" style="6" customWidth="1"/>
    <col min="12551" max="12551" width="13.7109375" style="6" customWidth="1"/>
    <col min="12552" max="12800" width="9.140625" style="6"/>
    <col min="12801" max="12801" width="6.5703125" style="6" customWidth="1"/>
    <col min="12802" max="12802" width="33.42578125" style="6" customWidth="1"/>
    <col min="12803" max="12803" width="8.7109375" style="6" bestFit="1" customWidth="1"/>
    <col min="12804" max="12804" width="9.7109375" style="6" customWidth="1"/>
    <col min="12805" max="12805" width="10.140625" style="6" customWidth="1"/>
    <col min="12806" max="12806" width="10.42578125" style="6" customWidth="1"/>
    <col min="12807" max="12807" width="13.7109375" style="6" customWidth="1"/>
    <col min="12808" max="13056" width="9.140625" style="6"/>
    <col min="13057" max="13057" width="6.5703125" style="6" customWidth="1"/>
    <col min="13058" max="13058" width="33.42578125" style="6" customWidth="1"/>
    <col min="13059" max="13059" width="8.7109375" style="6" bestFit="1" customWidth="1"/>
    <col min="13060" max="13060" width="9.7109375" style="6" customWidth="1"/>
    <col min="13061" max="13061" width="10.140625" style="6" customWidth="1"/>
    <col min="13062" max="13062" width="10.42578125" style="6" customWidth="1"/>
    <col min="13063" max="13063" width="13.7109375" style="6" customWidth="1"/>
    <col min="13064" max="13312" width="9.140625" style="6"/>
    <col min="13313" max="13313" width="6.5703125" style="6" customWidth="1"/>
    <col min="13314" max="13314" width="33.42578125" style="6" customWidth="1"/>
    <col min="13315" max="13315" width="8.7109375" style="6" bestFit="1" customWidth="1"/>
    <col min="13316" max="13316" width="9.7109375" style="6" customWidth="1"/>
    <col min="13317" max="13317" width="10.140625" style="6" customWidth="1"/>
    <col min="13318" max="13318" width="10.42578125" style="6" customWidth="1"/>
    <col min="13319" max="13319" width="13.7109375" style="6" customWidth="1"/>
    <col min="13320" max="13568" width="9.140625" style="6"/>
    <col min="13569" max="13569" width="6.5703125" style="6" customWidth="1"/>
    <col min="13570" max="13570" width="33.42578125" style="6" customWidth="1"/>
    <col min="13571" max="13571" width="8.7109375" style="6" bestFit="1" customWidth="1"/>
    <col min="13572" max="13572" width="9.7109375" style="6" customWidth="1"/>
    <col min="13573" max="13573" width="10.140625" style="6" customWidth="1"/>
    <col min="13574" max="13574" width="10.42578125" style="6" customWidth="1"/>
    <col min="13575" max="13575" width="13.7109375" style="6" customWidth="1"/>
    <col min="13576" max="13824" width="9.140625" style="6"/>
    <col min="13825" max="13825" width="6.5703125" style="6" customWidth="1"/>
    <col min="13826" max="13826" width="33.42578125" style="6" customWidth="1"/>
    <col min="13827" max="13827" width="8.7109375" style="6" bestFit="1" customWidth="1"/>
    <col min="13828" max="13828" width="9.7109375" style="6" customWidth="1"/>
    <col min="13829" max="13829" width="10.140625" style="6" customWidth="1"/>
    <col min="13830" max="13830" width="10.42578125" style="6" customWidth="1"/>
    <col min="13831" max="13831" width="13.7109375" style="6" customWidth="1"/>
    <col min="13832" max="14080" width="9.140625" style="6"/>
    <col min="14081" max="14081" width="6.5703125" style="6" customWidth="1"/>
    <col min="14082" max="14082" width="33.42578125" style="6" customWidth="1"/>
    <col min="14083" max="14083" width="8.7109375" style="6" bestFit="1" customWidth="1"/>
    <col min="14084" max="14084" width="9.7109375" style="6" customWidth="1"/>
    <col min="14085" max="14085" width="10.140625" style="6" customWidth="1"/>
    <col min="14086" max="14086" width="10.42578125" style="6" customWidth="1"/>
    <col min="14087" max="14087" width="13.7109375" style="6" customWidth="1"/>
    <col min="14088" max="14336" width="9.140625" style="6"/>
    <col min="14337" max="14337" width="6.5703125" style="6" customWidth="1"/>
    <col min="14338" max="14338" width="33.42578125" style="6" customWidth="1"/>
    <col min="14339" max="14339" width="8.7109375" style="6" bestFit="1" customWidth="1"/>
    <col min="14340" max="14340" width="9.7109375" style="6" customWidth="1"/>
    <col min="14341" max="14341" width="10.140625" style="6" customWidth="1"/>
    <col min="14342" max="14342" width="10.42578125" style="6" customWidth="1"/>
    <col min="14343" max="14343" width="13.7109375" style="6" customWidth="1"/>
    <col min="14344" max="14592" width="9.140625" style="6"/>
    <col min="14593" max="14593" width="6.5703125" style="6" customWidth="1"/>
    <col min="14594" max="14594" width="33.42578125" style="6" customWidth="1"/>
    <col min="14595" max="14595" width="8.7109375" style="6" bestFit="1" customWidth="1"/>
    <col min="14596" max="14596" width="9.7109375" style="6" customWidth="1"/>
    <col min="14597" max="14597" width="10.140625" style="6" customWidth="1"/>
    <col min="14598" max="14598" width="10.42578125" style="6" customWidth="1"/>
    <col min="14599" max="14599" width="13.7109375" style="6" customWidth="1"/>
    <col min="14600" max="14848" width="9.140625" style="6"/>
    <col min="14849" max="14849" width="6.5703125" style="6" customWidth="1"/>
    <col min="14850" max="14850" width="33.42578125" style="6" customWidth="1"/>
    <col min="14851" max="14851" width="8.7109375" style="6" bestFit="1" customWidth="1"/>
    <col min="14852" max="14852" width="9.7109375" style="6" customWidth="1"/>
    <col min="14853" max="14853" width="10.140625" style="6" customWidth="1"/>
    <col min="14854" max="14854" width="10.42578125" style="6" customWidth="1"/>
    <col min="14855" max="14855" width="13.7109375" style="6" customWidth="1"/>
    <col min="14856" max="15104" width="9.140625" style="6"/>
    <col min="15105" max="15105" width="6.5703125" style="6" customWidth="1"/>
    <col min="15106" max="15106" width="33.42578125" style="6" customWidth="1"/>
    <col min="15107" max="15107" width="8.7109375" style="6" bestFit="1" customWidth="1"/>
    <col min="15108" max="15108" width="9.7109375" style="6" customWidth="1"/>
    <col min="15109" max="15109" width="10.140625" style="6" customWidth="1"/>
    <col min="15110" max="15110" width="10.42578125" style="6" customWidth="1"/>
    <col min="15111" max="15111" width="13.7109375" style="6" customWidth="1"/>
    <col min="15112" max="15360" width="9.140625" style="6"/>
    <col min="15361" max="15361" width="6.5703125" style="6" customWidth="1"/>
    <col min="15362" max="15362" width="33.42578125" style="6" customWidth="1"/>
    <col min="15363" max="15363" width="8.7109375" style="6" bestFit="1" customWidth="1"/>
    <col min="15364" max="15364" width="9.7109375" style="6" customWidth="1"/>
    <col min="15365" max="15365" width="10.140625" style="6" customWidth="1"/>
    <col min="15366" max="15366" width="10.42578125" style="6" customWidth="1"/>
    <col min="15367" max="15367" width="13.7109375" style="6" customWidth="1"/>
    <col min="15368" max="15616" width="9.140625" style="6"/>
    <col min="15617" max="15617" width="6.5703125" style="6" customWidth="1"/>
    <col min="15618" max="15618" width="33.42578125" style="6" customWidth="1"/>
    <col min="15619" max="15619" width="8.7109375" style="6" bestFit="1" customWidth="1"/>
    <col min="15620" max="15620" width="9.7109375" style="6" customWidth="1"/>
    <col min="15621" max="15621" width="10.140625" style="6" customWidth="1"/>
    <col min="15622" max="15622" width="10.42578125" style="6" customWidth="1"/>
    <col min="15623" max="15623" width="13.7109375" style="6" customWidth="1"/>
    <col min="15624" max="15872" width="9.140625" style="6"/>
    <col min="15873" max="15873" width="6.5703125" style="6" customWidth="1"/>
    <col min="15874" max="15874" width="33.42578125" style="6" customWidth="1"/>
    <col min="15875" max="15875" width="8.7109375" style="6" bestFit="1" customWidth="1"/>
    <col min="15876" max="15876" width="9.7109375" style="6" customWidth="1"/>
    <col min="15877" max="15877" width="10.140625" style="6" customWidth="1"/>
    <col min="15878" max="15878" width="10.42578125" style="6" customWidth="1"/>
    <col min="15879" max="15879" width="13.7109375" style="6" customWidth="1"/>
    <col min="15880" max="16128" width="9.140625" style="6"/>
    <col min="16129" max="16129" width="6.5703125" style="6" customWidth="1"/>
    <col min="16130" max="16130" width="33.42578125" style="6" customWidth="1"/>
    <col min="16131" max="16131" width="8.7109375" style="6" bestFit="1" customWidth="1"/>
    <col min="16132" max="16132" width="9.7109375" style="6" customWidth="1"/>
    <col min="16133" max="16133" width="10.140625" style="6" customWidth="1"/>
    <col min="16134" max="16134" width="10.42578125" style="6" customWidth="1"/>
    <col min="16135" max="16135" width="13.7109375" style="6" customWidth="1"/>
    <col min="16136" max="16384" width="9.140625" style="6"/>
  </cols>
  <sheetData>
    <row r="1" spans="1:7" ht="15.75">
      <c r="C1" s="96"/>
      <c r="D1" s="317" t="s">
        <v>432</v>
      </c>
      <c r="E1" s="317"/>
      <c r="F1" s="317"/>
      <c r="G1" s="317"/>
    </row>
    <row r="2" spans="1:7" ht="15.75">
      <c r="C2" s="317" t="s">
        <v>410</v>
      </c>
      <c r="D2" s="317"/>
      <c r="E2" s="317"/>
      <c r="F2" s="317"/>
      <c r="G2" s="317"/>
    </row>
    <row r="3" spans="1:7" ht="15.75">
      <c r="C3" s="317" t="s">
        <v>411</v>
      </c>
      <c r="D3" s="317"/>
      <c r="E3" s="317"/>
      <c r="F3" s="317"/>
      <c r="G3" s="317"/>
    </row>
    <row r="6" spans="1:7" ht="15.75">
      <c r="A6" s="336" t="s">
        <v>122</v>
      </c>
      <c r="B6" s="337"/>
      <c r="C6" s="337"/>
      <c r="D6" s="337"/>
      <c r="E6" s="337"/>
      <c r="F6" s="337"/>
      <c r="G6" s="337"/>
    </row>
    <row r="7" spans="1:7" ht="18.75" customHeight="1">
      <c r="A7" s="335" t="s">
        <v>536</v>
      </c>
      <c r="B7" s="335"/>
      <c r="C7" s="335"/>
      <c r="D7" s="335"/>
      <c r="E7" s="335"/>
      <c r="F7" s="335"/>
      <c r="G7" s="335"/>
    </row>
    <row r="8" spans="1:7" ht="15">
      <c r="A8" s="8"/>
      <c r="B8" s="8"/>
      <c r="C8" s="8"/>
      <c r="D8" s="8"/>
      <c r="E8" s="8"/>
      <c r="F8" s="8"/>
      <c r="G8" s="8"/>
    </row>
    <row r="9" spans="1:7" ht="15.75">
      <c r="A9" s="338" t="s">
        <v>123</v>
      </c>
      <c r="B9" s="341" t="s">
        <v>124</v>
      </c>
      <c r="C9" s="343" t="s">
        <v>125</v>
      </c>
      <c r="D9" s="344"/>
      <c r="E9" s="344"/>
      <c r="F9" s="344"/>
      <c r="G9" s="345"/>
    </row>
    <row r="10" spans="1:7" ht="15" customHeight="1">
      <c r="A10" s="339"/>
      <c r="B10" s="342"/>
      <c r="C10" s="341" t="s">
        <v>430</v>
      </c>
      <c r="D10" s="341"/>
      <c r="E10" s="341" t="s">
        <v>431</v>
      </c>
      <c r="F10" s="341"/>
      <c r="G10" s="346" t="s">
        <v>126</v>
      </c>
    </row>
    <row r="11" spans="1:7" ht="60">
      <c r="A11" s="340"/>
      <c r="B11" s="342"/>
      <c r="C11" s="9" t="s">
        <v>127</v>
      </c>
      <c r="D11" s="9" t="s">
        <v>128</v>
      </c>
      <c r="E11" s="9" t="s">
        <v>127</v>
      </c>
      <c r="F11" s="9" t="s">
        <v>128</v>
      </c>
      <c r="G11" s="341"/>
    </row>
    <row r="12" spans="1:7">
      <c r="A12" s="10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5.75">
      <c r="A13" s="12" t="s">
        <v>11</v>
      </c>
      <c r="B13" s="13" t="s">
        <v>57</v>
      </c>
      <c r="C13" s="14">
        <v>0</v>
      </c>
      <c r="D13" s="14"/>
      <c r="E13" s="14">
        <v>0</v>
      </c>
      <c r="F13" s="14"/>
      <c r="G13" s="14"/>
    </row>
    <row r="14" spans="1:7">
      <c r="A14" s="349" t="s">
        <v>16</v>
      </c>
      <c r="B14" s="351" t="s">
        <v>53</v>
      </c>
      <c r="C14" s="353">
        <v>0</v>
      </c>
      <c r="D14" s="347"/>
      <c r="E14" s="347">
        <v>0</v>
      </c>
      <c r="F14" s="347"/>
      <c r="G14" s="347"/>
    </row>
    <row r="15" spans="1:7" ht="18" customHeight="1">
      <c r="A15" s="350"/>
      <c r="B15" s="352"/>
      <c r="C15" s="348"/>
      <c r="D15" s="348"/>
      <c r="E15" s="348"/>
      <c r="F15" s="348"/>
      <c r="G15" s="348"/>
    </row>
    <row r="16" spans="1:7" ht="15.75">
      <c r="A16" s="12" t="s">
        <v>33</v>
      </c>
      <c r="B16" s="13" t="s">
        <v>54</v>
      </c>
      <c r="C16" s="15">
        <v>0</v>
      </c>
      <c r="D16" s="15"/>
      <c r="E16" s="15">
        <v>0</v>
      </c>
      <c r="F16" s="15"/>
      <c r="G16" s="15"/>
    </row>
    <row r="17" spans="1:7" ht="31.5">
      <c r="A17" s="12" t="s">
        <v>17</v>
      </c>
      <c r="B17" s="16" t="s">
        <v>55</v>
      </c>
      <c r="C17" s="15">
        <v>0</v>
      </c>
      <c r="D17" s="15"/>
      <c r="E17" s="15">
        <v>0</v>
      </c>
      <c r="F17" s="15"/>
      <c r="G17" s="14"/>
    </row>
    <row r="18" spans="1:7" ht="15" customHeight="1">
      <c r="A18" s="12" t="s">
        <v>18</v>
      </c>
      <c r="B18" s="13" t="s">
        <v>59</v>
      </c>
      <c r="C18" s="15">
        <v>0</v>
      </c>
      <c r="D18" s="14"/>
      <c r="E18" s="14">
        <v>0</v>
      </c>
      <c r="F18" s="14"/>
      <c r="G18" s="14"/>
    </row>
    <row r="19" spans="1:7" ht="15.75">
      <c r="A19" s="12">
        <v>1000</v>
      </c>
      <c r="B19" s="13" t="s">
        <v>56</v>
      </c>
      <c r="C19" s="15">
        <v>0</v>
      </c>
      <c r="D19" s="14"/>
      <c r="E19" s="14">
        <v>0</v>
      </c>
      <c r="F19" s="14"/>
      <c r="G19" s="15"/>
    </row>
    <row r="20" spans="1:7" ht="15.75">
      <c r="A20" s="12" t="s">
        <v>44</v>
      </c>
      <c r="B20" s="13" t="s">
        <v>45</v>
      </c>
      <c r="C20" s="15">
        <v>0</v>
      </c>
      <c r="D20" s="14"/>
      <c r="E20" s="14">
        <v>0</v>
      </c>
      <c r="F20" s="14"/>
      <c r="G20" s="14"/>
    </row>
    <row r="21" spans="1:7" ht="15.75">
      <c r="A21" s="15"/>
      <c r="B21" s="17" t="s">
        <v>118</v>
      </c>
      <c r="C21" s="18">
        <f>SUM(C13:C20)</f>
        <v>0</v>
      </c>
      <c r="D21" s="19">
        <v>0</v>
      </c>
      <c r="E21" s="18">
        <f>SUM(E13:E20)</f>
        <v>0</v>
      </c>
      <c r="F21" s="19">
        <v>0</v>
      </c>
      <c r="G21" s="18">
        <f>E21-C21</f>
        <v>0</v>
      </c>
    </row>
  </sheetData>
  <mergeCells count="18">
    <mergeCell ref="G14:G15"/>
    <mergeCell ref="A14:A15"/>
    <mergeCell ref="B14:B15"/>
    <mergeCell ref="C14:C15"/>
    <mergeCell ref="D14:D15"/>
    <mergeCell ref="E14:E15"/>
    <mergeCell ref="F14:F15"/>
    <mergeCell ref="A9:A11"/>
    <mergeCell ref="B9:B11"/>
    <mergeCell ref="C9:G9"/>
    <mergeCell ref="C10:D10"/>
    <mergeCell ref="E10:F10"/>
    <mergeCell ref="G10:G11"/>
    <mergeCell ref="D1:G1"/>
    <mergeCell ref="C2:G2"/>
    <mergeCell ref="C3:G3"/>
    <mergeCell ref="A7:G7"/>
    <mergeCell ref="A6:G6"/>
  </mergeCells>
  <pageMargins left="0.74803149606299213" right="0.35433070866141736" top="0.59055118110236227" bottom="0.59055118110236227" header="0.11811023622047245" footer="0.118110236220472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8" sqref="A8:G8"/>
    </sheetView>
  </sheetViews>
  <sheetFormatPr defaultRowHeight="12.75"/>
  <cols>
    <col min="1" max="1" width="7.85546875" style="6" customWidth="1"/>
    <col min="2" max="2" width="35.28515625" style="6" customWidth="1"/>
    <col min="3" max="3" width="8.7109375" style="6" bestFit="1" customWidth="1"/>
    <col min="4" max="4" width="10.7109375" style="6" customWidth="1"/>
    <col min="5" max="5" width="9.140625" style="6"/>
    <col min="6" max="6" width="9.85546875" style="6" customWidth="1"/>
    <col min="7" max="7" width="9.7109375" style="6" customWidth="1"/>
    <col min="8" max="256" width="9.140625" style="6"/>
    <col min="257" max="257" width="7.85546875" style="6" customWidth="1"/>
    <col min="258" max="258" width="35.28515625" style="6" customWidth="1"/>
    <col min="259" max="259" width="8.7109375" style="6" bestFit="1" customWidth="1"/>
    <col min="260" max="260" width="10.7109375" style="6" customWidth="1"/>
    <col min="261" max="261" width="9.140625" style="6"/>
    <col min="262" max="262" width="9.85546875" style="6" customWidth="1"/>
    <col min="263" max="263" width="9.7109375" style="6" customWidth="1"/>
    <col min="264" max="512" width="9.140625" style="6"/>
    <col min="513" max="513" width="7.85546875" style="6" customWidth="1"/>
    <col min="514" max="514" width="35.28515625" style="6" customWidth="1"/>
    <col min="515" max="515" width="8.7109375" style="6" bestFit="1" customWidth="1"/>
    <col min="516" max="516" width="10.7109375" style="6" customWidth="1"/>
    <col min="517" max="517" width="9.140625" style="6"/>
    <col min="518" max="518" width="9.85546875" style="6" customWidth="1"/>
    <col min="519" max="519" width="9.7109375" style="6" customWidth="1"/>
    <col min="520" max="768" width="9.140625" style="6"/>
    <col min="769" max="769" width="7.85546875" style="6" customWidth="1"/>
    <col min="770" max="770" width="35.28515625" style="6" customWidth="1"/>
    <col min="771" max="771" width="8.7109375" style="6" bestFit="1" customWidth="1"/>
    <col min="772" max="772" width="10.7109375" style="6" customWidth="1"/>
    <col min="773" max="773" width="9.140625" style="6"/>
    <col min="774" max="774" width="9.85546875" style="6" customWidth="1"/>
    <col min="775" max="775" width="9.7109375" style="6" customWidth="1"/>
    <col min="776" max="1024" width="9.140625" style="6"/>
    <col min="1025" max="1025" width="7.85546875" style="6" customWidth="1"/>
    <col min="1026" max="1026" width="35.28515625" style="6" customWidth="1"/>
    <col min="1027" max="1027" width="8.7109375" style="6" bestFit="1" customWidth="1"/>
    <col min="1028" max="1028" width="10.7109375" style="6" customWidth="1"/>
    <col min="1029" max="1029" width="9.140625" style="6"/>
    <col min="1030" max="1030" width="9.85546875" style="6" customWidth="1"/>
    <col min="1031" max="1031" width="9.7109375" style="6" customWidth="1"/>
    <col min="1032" max="1280" width="9.140625" style="6"/>
    <col min="1281" max="1281" width="7.85546875" style="6" customWidth="1"/>
    <col min="1282" max="1282" width="35.28515625" style="6" customWidth="1"/>
    <col min="1283" max="1283" width="8.7109375" style="6" bestFit="1" customWidth="1"/>
    <col min="1284" max="1284" width="10.7109375" style="6" customWidth="1"/>
    <col min="1285" max="1285" width="9.140625" style="6"/>
    <col min="1286" max="1286" width="9.85546875" style="6" customWidth="1"/>
    <col min="1287" max="1287" width="9.7109375" style="6" customWidth="1"/>
    <col min="1288" max="1536" width="9.140625" style="6"/>
    <col min="1537" max="1537" width="7.85546875" style="6" customWidth="1"/>
    <col min="1538" max="1538" width="35.28515625" style="6" customWidth="1"/>
    <col min="1539" max="1539" width="8.7109375" style="6" bestFit="1" customWidth="1"/>
    <col min="1540" max="1540" width="10.7109375" style="6" customWidth="1"/>
    <col min="1541" max="1541" width="9.140625" style="6"/>
    <col min="1542" max="1542" width="9.85546875" style="6" customWidth="1"/>
    <col min="1543" max="1543" width="9.7109375" style="6" customWidth="1"/>
    <col min="1544" max="1792" width="9.140625" style="6"/>
    <col min="1793" max="1793" width="7.85546875" style="6" customWidth="1"/>
    <col min="1794" max="1794" width="35.28515625" style="6" customWidth="1"/>
    <col min="1795" max="1795" width="8.7109375" style="6" bestFit="1" customWidth="1"/>
    <col min="1796" max="1796" width="10.7109375" style="6" customWidth="1"/>
    <col min="1797" max="1797" width="9.140625" style="6"/>
    <col min="1798" max="1798" width="9.85546875" style="6" customWidth="1"/>
    <col min="1799" max="1799" width="9.7109375" style="6" customWidth="1"/>
    <col min="1800" max="2048" width="9.140625" style="6"/>
    <col min="2049" max="2049" width="7.85546875" style="6" customWidth="1"/>
    <col min="2050" max="2050" width="35.28515625" style="6" customWidth="1"/>
    <col min="2051" max="2051" width="8.7109375" style="6" bestFit="1" customWidth="1"/>
    <col min="2052" max="2052" width="10.7109375" style="6" customWidth="1"/>
    <col min="2053" max="2053" width="9.140625" style="6"/>
    <col min="2054" max="2054" width="9.85546875" style="6" customWidth="1"/>
    <col min="2055" max="2055" width="9.7109375" style="6" customWidth="1"/>
    <col min="2056" max="2304" width="9.140625" style="6"/>
    <col min="2305" max="2305" width="7.85546875" style="6" customWidth="1"/>
    <col min="2306" max="2306" width="35.28515625" style="6" customWidth="1"/>
    <col min="2307" max="2307" width="8.7109375" style="6" bestFit="1" customWidth="1"/>
    <col min="2308" max="2308" width="10.7109375" style="6" customWidth="1"/>
    <col min="2309" max="2309" width="9.140625" style="6"/>
    <col min="2310" max="2310" width="9.85546875" style="6" customWidth="1"/>
    <col min="2311" max="2311" width="9.7109375" style="6" customWidth="1"/>
    <col min="2312" max="2560" width="9.140625" style="6"/>
    <col min="2561" max="2561" width="7.85546875" style="6" customWidth="1"/>
    <col min="2562" max="2562" width="35.28515625" style="6" customWidth="1"/>
    <col min="2563" max="2563" width="8.7109375" style="6" bestFit="1" customWidth="1"/>
    <col min="2564" max="2564" width="10.7109375" style="6" customWidth="1"/>
    <col min="2565" max="2565" width="9.140625" style="6"/>
    <col min="2566" max="2566" width="9.85546875" style="6" customWidth="1"/>
    <col min="2567" max="2567" width="9.7109375" style="6" customWidth="1"/>
    <col min="2568" max="2816" width="9.140625" style="6"/>
    <col min="2817" max="2817" width="7.85546875" style="6" customWidth="1"/>
    <col min="2818" max="2818" width="35.28515625" style="6" customWidth="1"/>
    <col min="2819" max="2819" width="8.7109375" style="6" bestFit="1" customWidth="1"/>
    <col min="2820" max="2820" width="10.7109375" style="6" customWidth="1"/>
    <col min="2821" max="2821" width="9.140625" style="6"/>
    <col min="2822" max="2822" width="9.85546875" style="6" customWidth="1"/>
    <col min="2823" max="2823" width="9.7109375" style="6" customWidth="1"/>
    <col min="2824" max="3072" width="9.140625" style="6"/>
    <col min="3073" max="3073" width="7.85546875" style="6" customWidth="1"/>
    <col min="3074" max="3074" width="35.28515625" style="6" customWidth="1"/>
    <col min="3075" max="3075" width="8.7109375" style="6" bestFit="1" customWidth="1"/>
    <col min="3076" max="3076" width="10.7109375" style="6" customWidth="1"/>
    <col min="3077" max="3077" width="9.140625" style="6"/>
    <col min="3078" max="3078" width="9.85546875" style="6" customWidth="1"/>
    <col min="3079" max="3079" width="9.7109375" style="6" customWidth="1"/>
    <col min="3080" max="3328" width="9.140625" style="6"/>
    <col min="3329" max="3329" width="7.85546875" style="6" customWidth="1"/>
    <col min="3330" max="3330" width="35.28515625" style="6" customWidth="1"/>
    <col min="3331" max="3331" width="8.7109375" style="6" bestFit="1" customWidth="1"/>
    <col min="3332" max="3332" width="10.7109375" style="6" customWidth="1"/>
    <col min="3333" max="3333" width="9.140625" style="6"/>
    <col min="3334" max="3334" width="9.85546875" style="6" customWidth="1"/>
    <col min="3335" max="3335" width="9.7109375" style="6" customWidth="1"/>
    <col min="3336" max="3584" width="9.140625" style="6"/>
    <col min="3585" max="3585" width="7.85546875" style="6" customWidth="1"/>
    <col min="3586" max="3586" width="35.28515625" style="6" customWidth="1"/>
    <col min="3587" max="3587" width="8.7109375" style="6" bestFit="1" customWidth="1"/>
    <col min="3588" max="3588" width="10.7109375" style="6" customWidth="1"/>
    <col min="3589" max="3589" width="9.140625" style="6"/>
    <col min="3590" max="3590" width="9.85546875" style="6" customWidth="1"/>
    <col min="3591" max="3591" width="9.7109375" style="6" customWidth="1"/>
    <col min="3592" max="3840" width="9.140625" style="6"/>
    <col min="3841" max="3841" width="7.85546875" style="6" customWidth="1"/>
    <col min="3842" max="3842" width="35.28515625" style="6" customWidth="1"/>
    <col min="3843" max="3843" width="8.7109375" style="6" bestFit="1" customWidth="1"/>
    <col min="3844" max="3844" width="10.7109375" style="6" customWidth="1"/>
    <col min="3845" max="3845" width="9.140625" style="6"/>
    <col min="3846" max="3846" width="9.85546875" style="6" customWidth="1"/>
    <col min="3847" max="3847" width="9.7109375" style="6" customWidth="1"/>
    <col min="3848" max="4096" width="9.140625" style="6"/>
    <col min="4097" max="4097" width="7.85546875" style="6" customWidth="1"/>
    <col min="4098" max="4098" width="35.28515625" style="6" customWidth="1"/>
    <col min="4099" max="4099" width="8.7109375" style="6" bestFit="1" customWidth="1"/>
    <col min="4100" max="4100" width="10.7109375" style="6" customWidth="1"/>
    <col min="4101" max="4101" width="9.140625" style="6"/>
    <col min="4102" max="4102" width="9.85546875" style="6" customWidth="1"/>
    <col min="4103" max="4103" width="9.7109375" style="6" customWidth="1"/>
    <col min="4104" max="4352" width="9.140625" style="6"/>
    <col min="4353" max="4353" width="7.85546875" style="6" customWidth="1"/>
    <col min="4354" max="4354" width="35.28515625" style="6" customWidth="1"/>
    <col min="4355" max="4355" width="8.7109375" style="6" bestFit="1" customWidth="1"/>
    <col min="4356" max="4356" width="10.7109375" style="6" customWidth="1"/>
    <col min="4357" max="4357" width="9.140625" style="6"/>
    <col min="4358" max="4358" width="9.85546875" style="6" customWidth="1"/>
    <col min="4359" max="4359" width="9.7109375" style="6" customWidth="1"/>
    <col min="4360" max="4608" width="9.140625" style="6"/>
    <col min="4609" max="4609" width="7.85546875" style="6" customWidth="1"/>
    <col min="4610" max="4610" width="35.28515625" style="6" customWidth="1"/>
    <col min="4611" max="4611" width="8.7109375" style="6" bestFit="1" customWidth="1"/>
    <col min="4612" max="4612" width="10.7109375" style="6" customWidth="1"/>
    <col min="4613" max="4613" width="9.140625" style="6"/>
    <col min="4614" max="4614" width="9.85546875" style="6" customWidth="1"/>
    <col min="4615" max="4615" width="9.7109375" style="6" customWidth="1"/>
    <col min="4616" max="4864" width="9.140625" style="6"/>
    <col min="4865" max="4865" width="7.85546875" style="6" customWidth="1"/>
    <col min="4866" max="4866" width="35.28515625" style="6" customWidth="1"/>
    <col min="4867" max="4867" width="8.7109375" style="6" bestFit="1" customWidth="1"/>
    <col min="4868" max="4868" width="10.7109375" style="6" customWidth="1"/>
    <col min="4869" max="4869" width="9.140625" style="6"/>
    <col min="4870" max="4870" width="9.85546875" style="6" customWidth="1"/>
    <col min="4871" max="4871" width="9.7109375" style="6" customWidth="1"/>
    <col min="4872" max="5120" width="9.140625" style="6"/>
    <col min="5121" max="5121" width="7.85546875" style="6" customWidth="1"/>
    <col min="5122" max="5122" width="35.28515625" style="6" customWidth="1"/>
    <col min="5123" max="5123" width="8.7109375" style="6" bestFit="1" customWidth="1"/>
    <col min="5124" max="5124" width="10.7109375" style="6" customWidth="1"/>
    <col min="5125" max="5125" width="9.140625" style="6"/>
    <col min="5126" max="5126" width="9.85546875" style="6" customWidth="1"/>
    <col min="5127" max="5127" width="9.7109375" style="6" customWidth="1"/>
    <col min="5128" max="5376" width="9.140625" style="6"/>
    <col min="5377" max="5377" width="7.85546875" style="6" customWidth="1"/>
    <col min="5378" max="5378" width="35.28515625" style="6" customWidth="1"/>
    <col min="5379" max="5379" width="8.7109375" style="6" bestFit="1" customWidth="1"/>
    <col min="5380" max="5380" width="10.7109375" style="6" customWidth="1"/>
    <col min="5381" max="5381" width="9.140625" style="6"/>
    <col min="5382" max="5382" width="9.85546875" style="6" customWidth="1"/>
    <col min="5383" max="5383" width="9.7109375" style="6" customWidth="1"/>
    <col min="5384" max="5632" width="9.140625" style="6"/>
    <col min="5633" max="5633" width="7.85546875" style="6" customWidth="1"/>
    <col min="5634" max="5634" width="35.28515625" style="6" customWidth="1"/>
    <col min="5635" max="5635" width="8.7109375" style="6" bestFit="1" customWidth="1"/>
    <col min="5636" max="5636" width="10.7109375" style="6" customWidth="1"/>
    <col min="5637" max="5637" width="9.140625" style="6"/>
    <col min="5638" max="5638" width="9.85546875" style="6" customWidth="1"/>
    <col min="5639" max="5639" width="9.7109375" style="6" customWidth="1"/>
    <col min="5640" max="5888" width="9.140625" style="6"/>
    <col min="5889" max="5889" width="7.85546875" style="6" customWidth="1"/>
    <col min="5890" max="5890" width="35.28515625" style="6" customWidth="1"/>
    <col min="5891" max="5891" width="8.7109375" style="6" bestFit="1" customWidth="1"/>
    <col min="5892" max="5892" width="10.7109375" style="6" customWidth="1"/>
    <col min="5893" max="5893" width="9.140625" style="6"/>
    <col min="5894" max="5894" width="9.85546875" style="6" customWidth="1"/>
    <col min="5895" max="5895" width="9.7109375" style="6" customWidth="1"/>
    <col min="5896" max="6144" width="9.140625" style="6"/>
    <col min="6145" max="6145" width="7.85546875" style="6" customWidth="1"/>
    <col min="6146" max="6146" width="35.28515625" style="6" customWidth="1"/>
    <col min="6147" max="6147" width="8.7109375" style="6" bestFit="1" customWidth="1"/>
    <col min="6148" max="6148" width="10.7109375" style="6" customWidth="1"/>
    <col min="6149" max="6149" width="9.140625" style="6"/>
    <col min="6150" max="6150" width="9.85546875" style="6" customWidth="1"/>
    <col min="6151" max="6151" width="9.7109375" style="6" customWidth="1"/>
    <col min="6152" max="6400" width="9.140625" style="6"/>
    <col min="6401" max="6401" width="7.85546875" style="6" customWidth="1"/>
    <col min="6402" max="6402" width="35.28515625" style="6" customWidth="1"/>
    <col min="6403" max="6403" width="8.7109375" style="6" bestFit="1" customWidth="1"/>
    <col min="6404" max="6404" width="10.7109375" style="6" customWidth="1"/>
    <col min="6405" max="6405" width="9.140625" style="6"/>
    <col min="6406" max="6406" width="9.85546875" style="6" customWidth="1"/>
    <col min="6407" max="6407" width="9.7109375" style="6" customWidth="1"/>
    <col min="6408" max="6656" width="9.140625" style="6"/>
    <col min="6657" max="6657" width="7.85546875" style="6" customWidth="1"/>
    <col min="6658" max="6658" width="35.28515625" style="6" customWidth="1"/>
    <col min="6659" max="6659" width="8.7109375" style="6" bestFit="1" customWidth="1"/>
    <col min="6660" max="6660" width="10.7109375" style="6" customWidth="1"/>
    <col min="6661" max="6661" width="9.140625" style="6"/>
    <col min="6662" max="6662" width="9.85546875" style="6" customWidth="1"/>
    <col min="6663" max="6663" width="9.7109375" style="6" customWidth="1"/>
    <col min="6664" max="6912" width="9.140625" style="6"/>
    <col min="6913" max="6913" width="7.85546875" style="6" customWidth="1"/>
    <col min="6914" max="6914" width="35.28515625" style="6" customWidth="1"/>
    <col min="6915" max="6915" width="8.7109375" style="6" bestFit="1" customWidth="1"/>
    <col min="6916" max="6916" width="10.7109375" style="6" customWidth="1"/>
    <col min="6917" max="6917" width="9.140625" style="6"/>
    <col min="6918" max="6918" width="9.85546875" style="6" customWidth="1"/>
    <col min="6919" max="6919" width="9.7109375" style="6" customWidth="1"/>
    <col min="6920" max="7168" width="9.140625" style="6"/>
    <col min="7169" max="7169" width="7.85546875" style="6" customWidth="1"/>
    <col min="7170" max="7170" width="35.28515625" style="6" customWidth="1"/>
    <col min="7171" max="7171" width="8.7109375" style="6" bestFit="1" customWidth="1"/>
    <col min="7172" max="7172" width="10.7109375" style="6" customWidth="1"/>
    <col min="7173" max="7173" width="9.140625" style="6"/>
    <col min="7174" max="7174" width="9.85546875" style="6" customWidth="1"/>
    <col min="7175" max="7175" width="9.7109375" style="6" customWidth="1"/>
    <col min="7176" max="7424" width="9.140625" style="6"/>
    <col min="7425" max="7425" width="7.85546875" style="6" customWidth="1"/>
    <col min="7426" max="7426" width="35.28515625" style="6" customWidth="1"/>
    <col min="7427" max="7427" width="8.7109375" style="6" bestFit="1" customWidth="1"/>
    <col min="7428" max="7428" width="10.7109375" style="6" customWidth="1"/>
    <col min="7429" max="7429" width="9.140625" style="6"/>
    <col min="7430" max="7430" width="9.85546875" style="6" customWidth="1"/>
    <col min="7431" max="7431" width="9.7109375" style="6" customWidth="1"/>
    <col min="7432" max="7680" width="9.140625" style="6"/>
    <col min="7681" max="7681" width="7.85546875" style="6" customWidth="1"/>
    <col min="7682" max="7682" width="35.28515625" style="6" customWidth="1"/>
    <col min="7683" max="7683" width="8.7109375" style="6" bestFit="1" customWidth="1"/>
    <col min="7684" max="7684" width="10.7109375" style="6" customWidth="1"/>
    <col min="7685" max="7685" width="9.140625" style="6"/>
    <col min="7686" max="7686" width="9.85546875" style="6" customWidth="1"/>
    <col min="7687" max="7687" width="9.7109375" style="6" customWidth="1"/>
    <col min="7688" max="7936" width="9.140625" style="6"/>
    <col min="7937" max="7937" width="7.85546875" style="6" customWidth="1"/>
    <col min="7938" max="7938" width="35.28515625" style="6" customWidth="1"/>
    <col min="7939" max="7939" width="8.7109375" style="6" bestFit="1" customWidth="1"/>
    <col min="7940" max="7940" width="10.7109375" style="6" customWidth="1"/>
    <col min="7941" max="7941" width="9.140625" style="6"/>
    <col min="7942" max="7942" width="9.85546875" style="6" customWidth="1"/>
    <col min="7943" max="7943" width="9.7109375" style="6" customWidth="1"/>
    <col min="7944" max="8192" width="9.140625" style="6"/>
    <col min="8193" max="8193" width="7.85546875" style="6" customWidth="1"/>
    <col min="8194" max="8194" width="35.28515625" style="6" customWidth="1"/>
    <col min="8195" max="8195" width="8.7109375" style="6" bestFit="1" customWidth="1"/>
    <col min="8196" max="8196" width="10.7109375" style="6" customWidth="1"/>
    <col min="8197" max="8197" width="9.140625" style="6"/>
    <col min="8198" max="8198" width="9.85546875" style="6" customWidth="1"/>
    <col min="8199" max="8199" width="9.7109375" style="6" customWidth="1"/>
    <col min="8200" max="8448" width="9.140625" style="6"/>
    <col min="8449" max="8449" width="7.85546875" style="6" customWidth="1"/>
    <col min="8450" max="8450" width="35.28515625" style="6" customWidth="1"/>
    <col min="8451" max="8451" width="8.7109375" style="6" bestFit="1" customWidth="1"/>
    <col min="8452" max="8452" width="10.7109375" style="6" customWidth="1"/>
    <col min="8453" max="8453" width="9.140625" style="6"/>
    <col min="8454" max="8454" width="9.85546875" style="6" customWidth="1"/>
    <col min="8455" max="8455" width="9.7109375" style="6" customWidth="1"/>
    <col min="8456" max="8704" width="9.140625" style="6"/>
    <col min="8705" max="8705" width="7.85546875" style="6" customWidth="1"/>
    <col min="8706" max="8706" width="35.28515625" style="6" customWidth="1"/>
    <col min="8707" max="8707" width="8.7109375" style="6" bestFit="1" customWidth="1"/>
    <col min="8708" max="8708" width="10.7109375" style="6" customWidth="1"/>
    <col min="8709" max="8709" width="9.140625" style="6"/>
    <col min="8710" max="8710" width="9.85546875" style="6" customWidth="1"/>
    <col min="8711" max="8711" width="9.7109375" style="6" customWidth="1"/>
    <col min="8712" max="8960" width="9.140625" style="6"/>
    <col min="8961" max="8961" width="7.85546875" style="6" customWidth="1"/>
    <col min="8962" max="8962" width="35.28515625" style="6" customWidth="1"/>
    <col min="8963" max="8963" width="8.7109375" style="6" bestFit="1" customWidth="1"/>
    <col min="8964" max="8964" width="10.7109375" style="6" customWidth="1"/>
    <col min="8965" max="8965" width="9.140625" style="6"/>
    <col min="8966" max="8966" width="9.85546875" style="6" customWidth="1"/>
    <col min="8967" max="8967" width="9.7109375" style="6" customWidth="1"/>
    <col min="8968" max="9216" width="9.140625" style="6"/>
    <col min="9217" max="9217" width="7.85546875" style="6" customWidth="1"/>
    <col min="9218" max="9218" width="35.28515625" style="6" customWidth="1"/>
    <col min="9219" max="9219" width="8.7109375" style="6" bestFit="1" customWidth="1"/>
    <col min="9220" max="9220" width="10.7109375" style="6" customWidth="1"/>
    <col min="9221" max="9221" width="9.140625" style="6"/>
    <col min="9222" max="9222" width="9.85546875" style="6" customWidth="1"/>
    <col min="9223" max="9223" width="9.7109375" style="6" customWidth="1"/>
    <col min="9224" max="9472" width="9.140625" style="6"/>
    <col min="9473" max="9473" width="7.85546875" style="6" customWidth="1"/>
    <col min="9474" max="9474" width="35.28515625" style="6" customWidth="1"/>
    <col min="9475" max="9475" width="8.7109375" style="6" bestFit="1" customWidth="1"/>
    <col min="9476" max="9476" width="10.7109375" style="6" customWidth="1"/>
    <col min="9477" max="9477" width="9.140625" style="6"/>
    <col min="9478" max="9478" width="9.85546875" style="6" customWidth="1"/>
    <col min="9479" max="9479" width="9.7109375" style="6" customWidth="1"/>
    <col min="9480" max="9728" width="9.140625" style="6"/>
    <col min="9729" max="9729" width="7.85546875" style="6" customWidth="1"/>
    <col min="9730" max="9730" width="35.28515625" style="6" customWidth="1"/>
    <col min="9731" max="9731" width="8.7109375" style="6" bestFit="1" customWidth="1"/>
    <col min="9732" max="9732" width="10.7109375" style="6" customWidth="1"/>
    <col min="9733" max="9733" width="9.140625" style="6"/>
    <col min="9734" max="9734" width="9.85546875" style="6" customWidth="1"/>
    <col min="9735" max="9735" width="9.7109375" style="6" customWidth="1"/>
    <col min="9736" max="9984" width="9.140625" style="6"/>
    <col min="9985" max="9985" width="7.85546875" style="6" customWidth="1"/>
    <col min="9986" max="9986" width="35.28515625" style="6" customWidth="1"/>
    <col min="9987" max="9987" width="8.7109375" style="6" bestFit="1" customWidth="1"/>
    <col min="9988" max="9988" width="10.7109375" style="6" customWidth="1"/>
    <col min="9989" max="9989" width="9.140625" style="6"/>
    <col min="9990" max="9990" width="9.85546875" style="6" customWidth="1"/>
    <col min="9991" max="9991" width="9.7109375" style="6" customWidth="1"/>
    <col min="9992" max="10240" width="9.140625" style="6"/>
    <col min="10241" max="10241" width="7.85546875" style="6" customWidth="1"/>
    <col min="10242" max="10242" width="35.28515625" style="6" customWidth="1"/>
    <col min="10243" max="10243" width="8.7109375" style="6" bestFit="1" customWidth="1"/>
    <col min="10244" max="10244" width="10.7109375" style="6" customWidth="1"/>
    <col min="10245" max="10245" width="9.140625" style="6"/>
    <col min="10246" max="10246" width="9.85546875" style="6" customWidth="1"/>
    <col min="10247" max="10247" width="9.7109375" style="6" customWidth="1"/>
    <col min="10248" max="10496" width="9.140625" style="6"/>
    <col min="10497" max="10497" width="7.85546875" style="6" customWidth="1"/>
    <col min="10498" max="10498" width="35.28515625" style="6" customWidth="1"/>
    <col min="10499" max="10499" width="8.7109375" style="6" bestFit="1" customWidth="1"/>
    <col min="10500" max="10500" width="10.7109375" style="6" customWidth="1"/>
    <col min="10501" max="10501" width="9.140625" style="6"/>
    <col min="10502" max="10502" width="9.85546875" style="6" customWidth="1"/>
    <col min="10503" max="10503" width="9.7109375" style="6" customWidth="1"/>
    <col min="10504" max="10752" width="9.140625" style="6"/>
    <col min="10753" max="10753" width="7.85546875" style="6" customWidth="1"/>
    <col min="10754" max="10754" width="35.28515625" style="6" customWidth="1"/>
    <col min="10755" max="10755" width="8.7109375" style="6" bestFit="1" customWidth="1"/>
    <col min="10756" max="10756" width="10.7109375" style="6" customWidth="1"/>
    <col min="10757" max="10757" width="9.140625" style="6"/>
    <col min="10758" max="10758" width="9.85546875" style="6" customWidth="1"/>
    <col min="10759" max="10759" width="9.7109375" style="6" customWidth="1"/>
    <col min="10760" max="11008" width="9.140625" style="6"/>
    <col min="11009" max="11009" width="7.85546875" style="6" customWidth="1"/>
    <col min="11010" max="11010" width="35.28515625" style="6" customWidth="1"/>
    <col min="11011" max="11011" width="8.7109375" style="6" bestFit="1" customWidth="1"/>
    <col min="11012" max="11012" width="10.7109375" style="6" customWidth="1"/>
    <col min="11013" max="11013" width="9.140625" style="6"/>
    <col min="11014" max="11014" width="9.85546875" style="6" customWidth="1"/>
    <col min="11015" max="11015" width="9.7109375" style="6" customWidth="1"/>
    <col min="11016" max="11264" width="9.140625" style="6"/>
    <col min="11265" max="11265" width="7.85546875" style="6" customWidth="1"/>
    <col min="11266" max="11266" width="35.28515625" style="6" customWidth="1"/>
    <col min="11267" max="11267" width="8.7109375" style="6" bestFit="1" customWidth="1"/>
    <col min="11268" max="11268" width="10.7109375" style="6" customWidth="1"/>
    <col min="11269" max="11269" width="9.140625" style="6"/>
    <col min="11270" max="11270" width="9.85546875" style="6" customWidth="1"/>
    <col min="11271" max="11271" width="9.7109375" style="6" customWidth="1"/>
    <col min="11272" max="11520" width="9.140625" style="6"/>
    <col min="11521" max="11521" width="7.85546875" style="6" customWidth="1"/>
    <col min="11522" max="11522" width="35.28515625" style="6" customWidth="1"/>
    <col min="11523" max="11523" width="8.7109375" style="6" bestFit="1" customWidth="1"/>
    <col min="11524" max="11524" width="10.7109375" style="6" customWidth="1"/>
    <col min="11525" max="11525" width="9.140625" style="6"/>
    <col min="11526" max="11526" width="9.85546875" style="6" customWidth="1"/>
    <col min="11527" max="11527" width="9.7109375" style="6" customWidth="1"/>
    <col min="11528" max="11776" width="9.140625" style="6"/>
    <col min="11777" max="11777" width="7.85546875" style="6" customWidth="1"/>
    <col min="11778" max="11778" width="35.28515625" style="6" customWidth="1"/>
    <col min="11779" max="11779" width="8.7109375" style="6" bestFit="1" customWidth="1"/>
    <col min="11780" max="11780" width="10.7109375" style="6" customWidth="1"/>
    <col min="11781" max="11781" width="9.140625" style="6"/>
    <col min="11782" max="11782" width="9.85546875" style="6" customWidth="1"/>
    <col min="11783" max="11783" width="9.7109375" style="6" customWidth="1"/>
    <col min="11784" max="12032" width="9.140625" style="6"/>
    <col min="12033" max="12033" width="7.85546875" style="6" customWidth="1"/>
    <col min="12034" max="12034" width="35.28515625" style="6" customWidth="1"/>
    <col min="12035" max="12035" width="8.7109375" style="6" bestFit="1" customWidth="1"/>
    <col min="12036" max="12036" width="10.7109375" style="6" customWidth="1"/>
    <col min="12037" max="12037" width="9.140625" style="6"/>
    <col min="12038" max="12038" width="9.85546875" style="6" customWidth="1"/>
    <col min="12039" max="12039" width="9.7109375" style="6" customWidth="1"/>
    <col min="12040" max="12288" width="9.140625" style="6"/>
    <col min="12289" max="12289" width="7.85546875" style="6" customWidth="1"/>
    <col min="12290" max="12290" width="35.28515625" style="6" customWidth="1"/>
    <col min="12291" max="12291" width="8.7109375" style="6" bestFit="1" customWidth="1"/>
    <col min="12292" max="12292" width="10.7109375" style="6" customWidth="1"/>
    <col min="12293" max="12293" width="9.140625" style="6"/>
    <col min="12294" max="12294" width="9.85546875" style="6" customWidth="1"/>
    <col min="12295" max="12295" width="9.7109375" style="6" customWidth="1"/>
    <col min="12296" max="12544" width="9.140625" style="6"/>
    <col min="12545" max="12545" width="7.85546875" style="6" customWidth="1"/>
    <col min="12546" max="12546" width="35.28515625" style="6" customWidth="1"/>
    <col min="12547" max="12547" width="8.7109375" style="6" bestFit="1" customWidth="1"/>
    <col min="12548" max="12548" width="10.7109375" style="6" customWidth="1"/>
    <col min="12549" max="12549" width="9.140625" style="6"/>
    <col min="12550" max="12550" width="9.85546875" style="6" customWidth="1"/>
    <col min="12551" max="12551" width="9.7109375" style="6" customWidth="1"/>
    <col min="12552" max="12800" width="9.140625" style="6"/>
    <col min="12801" max="12801" width="7.85546875" style="6" customWidth="1"/>
    <col min="12802" max="12802" width="35.28515625" style="6" customWidth="1"/>
    <col min="12803" max="12803" width="8.7109375" style="6" bestFit="1" customWidth="1"/>
    <col min="12804" max="12804" width="10.7109375" style="6" customWidth="1"/>
    <col min="12805" max="12805" width="9.140625" style="6"/>
    <col min="12806" max="12806" width="9.85546875" style="6" customWidth="1"/>
    <col min="12807" max="12807" width="9.7109375" style="6" customWidth="1"/>
    <col min="12808" max="13056" width="9.140625" style="6"/>
    <col min="13057" max="13057" width="7.85546875" style="6" customWidth="1"/>
    <col min="13058" max="13058" width="35.28515625" style="6" customWidth="1"/>
    <col min="13059" max="13059" width="8.7109375" style="6" bestFit="1" customWidth="1"/>
    <col min="13060" max="13060" width="10.7109375" style="6" customWidth="1"/>
    <col min="13061" max="13061" width="9.140625" style="6"/>
    <col min="13062" max="13062" width="9.85546875" style="6" customWidth="1"/>
    <col min="13063" max="13063" width="9.7109375" style="6" customWidth="1"/>
    <col min="13064" max="13312" width="9.140625" style="6"/>
    <col min="13313" max="13313" width="7.85546875" style="6" customWidth="1"/>
    <col min="13314" max="13314" width="35.28515625" style="6" customWidth="1"/>
    <col min="13315" max="13315" width="8.7109375" style="6" bestFit="1" customWidth="1"/>
    <col min="13316" max="13316" width="10.7109375" style="6" customWidth="1"/>
    <col min="13317" max="13317" width="9.140625" style="6"/>
    <col min="13318" max="13318" width="9.85546875" style="6" customWidth="1"/>
    <col min="13319" max="13319" width="9.7109375" style="6" customWidth="1"/>
    <col min="13320" max="13568" width="9.140625" style="6"/>
    <col min="13569" max="13569" width="7.85546875" style="6" customWidth="1"/>
    <col min="13570" max="13570" width="35.28515625" style="6" customWidth="1"/>
    <col min="13571" max="13571" width="8.7109375" style="6" bestFit="1" customWidth="1"/>
    <col min="13572" max="13572" width="10.7109375" style="6" customWidth="1"/>
    <col min="13573" max="13573" width="9.140625" style="6"/>
    <col min="13574" max="13574" width="9.85546875" style="6" customWidth="1"/>
    <col min="13575" max="13575" width="9.7109375" style="6" customWidth="1"/>
    <col min="13576" max="13824" width="9.140625" style="6"/>
    <col min="13825" max="13825" width="7.85546875" style="6" customWidth="1"/>
    <col min="13826" max="13826" width="35.28515625" style="6" customWidth="1"/>
    <col min="13827" max="13827" width="8.7109375" style="6" bestFit="1" customWidth="1"/>
    <col min="13828" max="13828" width="10.7109375" style="6" customWidth="1"/>
    <col min="13829" max="13829" width="9.140625" style="6"/>
    <col min="13830" max="13830" width="9.85546875" style="6" customWidth="1"/>
    <col min="13831" max="13831" width="9.7109375" style="6" customWidth="1"/>
    <col min="13832" max="14080" width="9.140625" style="6"/>
    <col min="14081" max="14081" width="7.85546875" style="6" customWidth="1"/>
    <col min="14082" max="14082" width="35.28515625" style="6" customWidth="1"/>
    <col min="14083" max="14083" width="8.7109375" style="6" bestFit="1" customWidth="1"/>
    <col min="14084" max="14084" width="10.7109375" style="6" customWidth="1"/>
    <col min="14085" max="14085" width="9.140625" style="6"/>
    <col min="14086" max="14086" width="9.85546875" style="6" customWidth="1"/>
    <col min="14087" max="14087" width="9.7109375" style="6" customWidth="1"/>
    <col min="14088" max="14336" width="9.140625" style="6"/>
    <col min="14337" max="14337" width="7.85546875" style="6" customWidth="1"/>
    <col min="14338" max="14338" width="35.28515625" style="6" customWidth="1"/>
    <col min="14339" max="14339" width="8.7109375" style="6" bestFit="1" customWidth="1"/>
    <col min="14340" max="14340" width="10.7109375" style="6" customWidth="1"/>
    <col min="14341" max="14341" width="9.140625" style="6"/>
    <col min="14342" max="14342" width="9.85546875" style="6" customWidth="1"/>
    <col min="14343" max="14343" width="9.7109375" style="6" customWidth="1"/>
    <col min="14344" max="14592" width="9.140625" style="6"/>
    <col min="14593" max="14593" width="7.85546875" style="6" customWidth="1"/>
    <col min="14594" max="14594" width="35.28515625" style="6" customWidth="1"/>
    <col min="14595" max="14595" width="8.7109375" style="6" bestFit="1" customWidth="1"/>
    <col min="14596" max="14596" width="10.7109375" style="6" customWidth="1"/>
    <col min="14597" max="14597" width="9.140625" style="6"/>
    <col min="14598" max="14598" width="9.85546875" style="6" customWidth="1"/>
    <col min="14599" max="14599" width="9.7109375" style="6" customWidth="1"/>
    <col min="14600" max="14848" width="9.140625" style="6"/>
    <col min="14849" max="14849" width="7.85546875" style="6" customWidth="1"/>
    <col min="14850" max="14850" width="35.28515625" style="6" customWidth="1"/>
    <col min="14851" max="14851" width="8.7109375" style="6" bestFit="1" customWidth="1"/>
    <col min="14852" max="14852" width="10.7109375" style="6" customWidth="1"/>
    <col min="14853" max="14853" width="9.140625" style="6"/>
    <col min="14854" max="14854" width="9.85546875" style="6" customWidth="1"/>
    <col min="14855" max="14855" width="9.7109375" style="6" customWidth="1"/>
    <col min="14856" max="15104" width="9.140625" style="6"/>
    <col min="15105" max="15105" width="7.85546875" style="6" customWidth="1"/>
    <col min="15106" max="15106" width="35.28515625" style="6" customWidth="1"/>
    <col min="15107" max="15107" width="8.7109375" style="6" bestFit="1" customWidth="1"/>
    <col min="15108" max="15108" width="10.7109375" style="6" customWidth="1"/>
    <col min="15109" max="15109" width="9.140625" style="6"/>
    <col min="15110" max="15110" width="9.85546875" style="6" customWidth="1"/>
    <col min="15111" max="15111" width="9.7109375" style="6" customWidth="1"/>
    <col min="15112" max="15360" width="9.140625" style="6"/>
    <col min="15361" max="15361" width="7.85546875" style="6" customWidth="1"/>
    <col min="15362" max="15362" width="35.28515625" style="6" customWidth="1"/>
    <col min="15363" max="15363" width="8.7109375" style="6" bestFit="1" customWidth="1"/>
    <col min="15364" max="15364" width="10.7109375" style="6" customWidth="1"/>
    <col min="15365" max="15365" width="9.140625" style="6"/>
    <col min="15366" max="15366" width="9.85546875" style="6" customWidth="1"/>
    <col min="15367" max="15367" width="9.7109375" style="6" customWidth="1"/>
    <col min="15368" max="15616" width="9.140625" style="6"/>
    <col min="15617" max="15617" width="7.85546875" style="6" customWidth="1"/>
    <col min="15618" max="15618" width="35.28515625" style="6" customWidth="1"/>
    <col min="15619" max="15619" width="8.7109375" style="6" bestFit="1" customWidth="1"/>
    <col min="15620" max="15620" width="10.7109375" style="6" customWidth="1"/>
    <col min="15621" max="15621" width="9.140625" style="6"/>
    <col min="15622" max="15622" width="9.85546875" style="6" customWidth="1"/>
    <col min="15623" max="15623" width="9.7109375" style="6" customWidth="1"/>
    <col min="15624" max="15872" width="9.140625" style="6"/>
    <col min="15873" max="15873" width="7.85546875" style="6" customWidth="1"/>
    <col min="15874" max="15874" width="35.28515625" style="6" customWidth="1"/>
    <col min="15875" max="15875" width="8.7109375" style="6" bestFit="1" customWidth="1"/>
    <col min="15876" max="15876" width="10.7109375" style="6" customWidth="1"/>
    <col min="15877" max="15877" width="9.140625" style="6"/>
    <col min="15878" max="15878" width="9.85546875" style="6" customWidth="1"/>
    <col min="15879" max="15879" width="9.7109375" style="6" customWidth="1"/>
    <col min="15880" max="16128" width="9.140625" style="6"/>
    <col min="16129" max="16129" width="7.85546875" style="6" customWidth="1"/>
    <col min="16130" max="16130" width="35.28515625" style="6" customWidth="1"/>
    <col min="16131" max="16131" width="8.7109375" style="6" bestFit="1" customWidth="1"/>
    <col min="16132" max="16132" width="10.7109375" style="6" customWidth="1"/>
    <col min="16133" max="16133" width="9.140625" style="6"/>
    <col min="16134" max="16134" width="9.85546875" style="6" customWidth="1"/>
    <col min="16135" max="16135" width="9.7109375" style="6" customWidth="1"/>
    <col min="16136" max="16384" width="9.140625" style="6"/>
  </cols>
  <sheetData>
    <row r="1" spans="1:8" ht="15.75">
      <c r="C1" s="96"/>
      <c r="D1" s="317" t="s">
        <v>433</v>
      </c>
      <c r="E1" s="317"/>
      <c r="F1" s="317"/>
      <c r="G1" s="317"/>
    </row>
    <row r="2" spans="1:8" ht="15.75">
      <c r="C2" s="317" t="s">
        <v>410</v>
      </c>
      <c r="D2" s="317"/>
      <c r="E2" s="317"/>
      <c r="F2" s="317"/>
      <c r="G2" s="317"/>
    </row>
    <row r="3" spans="1:8" ht="15.75">
      <c r="C3" s="317" t="s">
        <v>411</v>
      </c>
      <c r="D3" s="317"/>
      <c r="E3" s="317"/>
      <c r="F3" s="317"/>
      <c r="G3" s="317"/>
    </row>
    <row r="7" spans="1:8" ht="15.75">
      <c r="A7" s="336" t="s">
        <v>122</v>
      </c>
      <c r="B7" s="337"/>
      <c r="C7" s="337"/>
      <c r="D7" s="337"/>
      <c r="E7" s="337"/>
      <c r="F7" s="337"/>
      <c r="G7" s="337"/>
      <c r="H7" s="7"/>
    </row>
    <row r="8" spans="1:8" ht="15.75">
      <c r="A8" s="335" t="s">
        <v>537</v>
      </c>
      <c r="B8" s="335"/>
      <c r="C8" s="335"/>
      <c r="D8" s="335"/>
      <c r="E8" s="335"/>
      <c r="F8" s="335"/>
      <c r="G8" s="335"/>
      <c r="H8" s="7"/>
    </row>
    <row r="9" spans="1:8" ht="15.75">
      <c r="A9" s="8"/>
      <c r="B9" s="8"/>
      <c r="C9" s="8"/>
      <c r="D9" s="8"/>
      <c r="E9" s="20"/>
      <c r="F9" s="8"/>
      <c r="G9" s="8"/>
      <c r="H9" s="7"/>
    </row>
    <row r="10" spans="1:8" ht="15.75">
      <c r="A10" s="338" t="s">
        <v>123</v>
      </c>
      <c r="B10" s="341" t="s">
        <v>124</v>
      </c>
      <c r="C10" s="343" t="s">
        <v>129</v>
      </c>
      <c r="D10" s="344"/>
      <c r="E10" s="344"/>
      <c r="F10" s="344"/>
      <c r="G10" s="345"/>
      <c r="H10" s="7"/>
    </row>
    <row r="11" spans="1:8" ht="15" customHeight="1">
      <c r="A11" s="339"/>
      <c r="B11" s="342"/>
      <c r="C11" s="341" t="s">
        <v>430</v>
      </c>
      <c r="D11" s="341"/>
      <c r="E11" s="341" t="s">
        <v>431</v>
      </c>
      <c r="F11" s="341"/>
      <c r="G11" s="346" t="s">
        <v>130</v>
      </c>
      <c r="H11" s="7"/>
    </row>
    <row r="12" spans="1:8" ht="60">
      <c r="A12" s="340"/>
      <c r="B12" s="342"/>
      <c r="C12" s="9" t="s">
        <v>127</v>
      </c>
      <c r="D12" s="9" t="s">
        <v>128</v>
      </c>
      <c r="E12" s="9" t="s">
        <v>127</v>
      </c>
      <c r="F12" s="9" t="s">
        <v>128</v>
      </c>
      <c r="G12" s="341"/>
      <c r="H12" s="7"/>
    </row>
    <row r="13" spans="1:8">
      <c r="A13" s="10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7"/>
    </row>
    <row r="14" spans="1:8" ht="24" customHeight="1">
      <c r="A14" s="12" t="s">
        <v>11</v>
      </c>
      <c r="B14" s="13" t="s">
        <v>57</v>
      </c>
      <c r="C14" s="14">
        <v>0</v>
      </c>
      <c r="D14" s="14">
        <f>(C14/2471.9)*100</f>
        <v>0</v>
      </c>
      <c r="E14" s="14">
        <v>0</v>
      </c>
      <c r="F14" s="14">
        <f>(E14/1811.5)*100</f>
        <v>0</v>
      </c>
      <c r="G14" s="14">
        <f>E14-C14</f>
        <v>0</v>
      </c>
      <c r="H14" s="7"/>
    </row>
    <row r="15" spans="1:8">
      <c r="A15" s="349" t="s">
        <v>16</v>
      </c>
      <c r="B15" s="351" t="s">
        <v>53</v>
      </c>
      <c r="C15" s="347">
        <v>0</v>
      </c>
      <c r="D15" s="347"/>
      <c r="E15" s="347">
        <v>0</v>
      </c>
      <c r="F15" s="347"/>
      <c r="G15" s="347"/>
      <c r="H15" s="7"/>
    </row>
    <row r="16" spans="1:8" ht="21" customHeight="1">
      <c r="A16" s="350"/>
      <c r="B16" s="352"/>
      <c r="C16" s="354"/>
      <c r="D16" s="354"/>
      <c r="E16" s="348"/>
      <c r="F16" s="348"/>
      <c r="G16" s="348"/>
      <c r="H16" s="7"/>
    </row>
    <row r="17" spans="1:8" ht="27.75" customHeight="1">
      <c r="A17" s="12" t="s">
        <v>33</v>
      </c>
      <c r="B17" s="13" t="s">
        <v>54</v>
      </c>
      <c r="C17" s="14">
        <v>0</v>
      </c>
      <c r="D17" s="14"/>
      <c r="E17" s="15">
        <v>0</v>
      </c>
      <c r="F17" s="15"/>
      <c r="G17" s="14">
        <f t="shared" ref="G17:G23" si="0">E17-C17</f>
        <v>0</v>
      </c>
      <c r="H17" s="7"/>
    </row>
    <row r="18" spans="1:8" ht="21.75" customHeight="1">
      <c r="A18" s="12" t="s">
        <v>17</v>
      </c>
      <c r="B18" s="16" t="s">
        <v>55</v>
      </c>
      <c r="C18" s="14">
        <v>0</v>
      </c>
      <c r="D18" s="15"/>
      <c r="E18" s="15">
        <v>0</v>
      </c>
      <c r="F18" s="15"/>
      <c r="G18" s="14">
        <f t="shared" si="0"/>
        <v>0</v>
      </c>
      <c r="H18" s="7"/>
    </row>
    <row r="19" spans="1:8" ht="19.5" customHeight="1">
      <c r="A19" s="12" t="s">
        <v>18</v>
      </c>
      <c r="B19" s="13" t="s">
        <v>131</v>
      </c>
      <c r="C19" s="14">
        <v>0</v>
      </c>
      <c r="D19" s="14"/>
      <c r="E19" s="14">
        <v>0</v>
      </c>
      <c r="F19" s="14"/>
      <c r="G19" s="14">
        <f t="shared" si="0"/>
        <v>0</v>
      </c>
      <c r="H19" s="7"/>
    </row>
    <row r="20" spans="1:8" ht="17.25" customHeight="1">
      <c r="A20" s="12">
        <v>1000</v>
      </c>
      <c r="B20" s="13" t="s">
        <v>56</v>
      </c>
      <c r="C20" s="14">
        <v>0</v>
      </c>
      <c r="D20" s="14"/>
      <c r="E20" s="14">
        <v>0</v>
      </c>
      <c r="F20" s="14"/>
      <c r="G20" s="14">
        <f t="shared" si="0"/>
        <v>0</v>
      </c>
      <c r="H20" s="7"/>
    </row>
    <row r="21" spans="1:8" ht="17.25" customHeight="1">
      <c r="A21" s="12" t="s">
        <v>44</v>
      </c>
      <c r="B21" s="13" t="s">
        <v>45</v>
      </c>
      <c r="C21" s="14">
        <v>0</v>
      </c>
      <c r="D21" s="14"/>
      <c r="E21" s="14">
        <v>0</v>
      </c>
      <c r="F21" s="14"/>
      <c r="G21" s="14">
        <f t="shared" si="0"/>
        <v>0</v>
      </c>
      <c r="H21" s="7"/>
    </row>
    <row r="22" spans="1:8" ht="15" customHeight="1">
      <c r="A22" s="12" t="s">
        <v>132</v>
      </c>
      <c r="B22" s="13" t="s">
        <v>133</v>
      </c>
      <c r="C22" s="14">
        <v>0</v>
      </c>
      <c r="D22" s="14">
        <v>0</v>
      </c>
      <c r="E22" s="14">
        <v>0</v>
      </c>
      <c r="F22" s="14">
        <f>(E22/1811.5)*100</f>
        <v>0</v>
      </c>
      <c r="G22" s="14">
        <f t="shared" si="0"/>
        <v>0</v>
      </c>
      <c r="H22" s="7"/>
    </row>
    <row r="23" spans="1:8" ht="15.75">
      <c r="A23" s="15"/>
      <c r="B23" s="17" t="s">
        <v>118</v>
      </c>
      <c r="C23" s="18">
        <f>SUM(C14:C22)</f>
        <v>0</v>
      </c>
      <c r="D23" s="19">
        <v>0</v>
      </c>
      <c r="E23" s="18">
        <f>SUM(E14:E22)</f>
        <v>0</v>
      </c>
      <c r="F23" s="19">
        <v>0</v>
      </c>
      <c r="G23" s="18">
        <f t="shared" si="0"/>
        <v>0</v>
      </c>
      <c r="H23" s="7"/>
    </row>
  </sheetData>
  <mergeCells count="18">
    <mergeCell ref="G15:G16"/>
    <mergeCell ref="A15:A16"/>
    <mergeCell ref="B15:B16"/>
    <mergeCell ref="C15:C16"/>
    <mergeCell ref="D15:D16"/>
    <mergeCell ref="E15:E16"/>
    <mergeCell ref="F15:F16"/>
    <mergeCell ref="A10:A12"/>
    <mergeCell ref="B10:B12"/>
    <mergeCell ref="C10:G10"/>
    <mergeCell ref="C11:D11"/>
    <mergeCell ref="E11:F11"/>
    <mergeCell ref="G11:G12"/>
    <mergeCell ref="D1:G1"/>
    <mergeCell ref="C2:G2"/>
    <mergeCell ref="C3:G3"/>
    <mergeCell ref="A8:G8"/>
    <mergeCell ref="A7:G7"/>
  </mergeCells>
  <pageMargins left="0.74803149606299213" right="0.35433070866141736" top="0.59055118110236227" bottom="0.59055118110236227" header="0.11811023622047245" footer="0.118110236220472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6" sqref="A6:H6"/>
    </sheetView>
  </sheetViews>
  <sheetFormatPr defaultColWidth="9.140625" defaultRowHeight="15"/>
  <cols>
    <col min="1" max="1" width="5.5703125" style="28" customWidth="1"/>
    <col min="2" max="2" width="10.28515625" style="21" customWidth="1"/>
    <col min="3" max="3" width="9.140625" style="21"/>
    <col min="4" max="4" width="19.85546875" style="21" customWidth="1"/>
    <col min="5" max="5" width="12.140625" style="21" customWidth="1"/>
    <col min="6" max="6" width="9.140625" style="21"/>
    <col min="7" max="7" width="11.85546875" style="35" customWidth="1"/>
    <col min="8" max="8" width="10.85546875" style="28" customWidth="1"/>
    <col min="9" max="16384" width="9.140625" style="21"/>
  </cols>
  <sheetData>
    <row r="1" spans="1:8" ht="15.75">
      <c r="D1" s="96"/>
      <c r="E1" s="317" t="s">
        <v>434</v>
      </c>
      <c r="F1" s="317"/>
      <c r="G1" s="317"/>
      <c r="H1" s="317"/>
    </row>
    <row r="2" spans="1:8" ht="15.75">
      <c r="D2" s="317" t="s">
        <v>410</v>
      </c>
      <c r="E2" s="317"/>
      <c r="F2" s="317"/>
      <c r="G2" s="317"/>
      <c r="H2" s="317"/>
    </row>
    <row r="3" spans="1:8" ht="15.75">
      <c r="D3" s="317" t="s">
        <v>411</v>
      </c>
      <c r="E3" s="317"/>
      <c r="F3" s="317"/>
      <c r="G3" s="317"/>
      <c r="H3" s="317"/>
    </row>
    <row r="6" spans="1:8" ht="37.5" customHeight="1">
      <c r="A6" s="358" t="s">
        <v>535</v>
      </c>
      <c r="B6" s="358"/>
      <c r="C6" s="358"/>
      <c r="D6" s="358"/>
      <c r="E6" s="358"/>
      <c r="F6" s="358"/>
      <c r="G6" s="358"/>
      <c r="H6" s="358"/>
    </row>
    <row r="7" spans="1:8" ht="18" customHeight="1">
      <c r="A7" s="360" t="s">
        <v>538</v>
      </c>
      <c r="B7" s="360"/>
      <c r="C7" s="360"/>
      <c r="D7" s="361"/>
      <c r="E7" s="362"/>
      <c r="F7" s="362"/>
      <c r="G7" s="362"/>
      <c r="H7" s="362"/>
    </row>
    <row r="8" spans="1:8">
      <c r="A8" s="32"/>
      <c r="B8" s="22"/>
      <c r="C8" s="22"/>
      <c r="D8" s="23"/>
      <c r="E8" s="24"/>
      <c r="F8" s="24"/>
      <c r="G8" s="33"/>
      <c r="H8" s="25"/>
    </row>
    <row r="9" spans="1:8" s="28" customFormat="1" ht="100.5" customHeight="1">
      <c r="A9" s="26" t="s">
        <v>161</v>
      </c>
      <c r="B9" s="26" t="s">
        <v>162</v>
      </c>
      <c r="C9" s="359" t="s">
        <v>163</v>
      </c>
      <c r="D9" s="359"/>
      <c r="E9" s="359" t="s">
        <v>164</v>
      </c>
      <c r="F9" s="359"/>
      <c r="G9" s="29" t="s">
        <v>165</v>
      </c>
      <c r="H9" s="29" t="s">
        <v>166</v>
      </c>
    </row>
    <row r="10" spans="1:8" s="35" customFormat="1">
      <c r="A10" s="34">
        <v>1</v>
      </c>
      <c r="B10" s="34">
        <v>2</v>
      </c>
      <c r="C10" s="363">
        <v>3</v>
      </c>
      <c r="D10" s="364"/>
      <c r="E10" s="363">
        <v>4</v>
      </c>
      <c r="F10" s="364"/>
      <c r="G10" s="34">
        <v>5</v>
      </c>
      <c r="H10" s="34">
        <v>6</v>
      </c>
    </row>
    <row r="11" spans="1:8" s="35" customFormat="1">
      <c r="A11" s="26">
        <v>1</v>
      </c>
      <c r="B11" s="30"/>
      <c r="C11" s="365"/>
      <c r="D11" s="366"/>
      <c r="E11" s="367"/>
      <c r="F11" s="368"/>
      <c r="G11" s="27">
        <v>0</v>
      </c>
      <c r="H11" s="27">
        <v>0</v>
      </c>
    </row>
    <row r="12" spans="1:8" s="31" customFormat="1" ht="22.5" customHeight="1">
      <c r="A12" s="355" t="s">
        <v>167</v>
      </c>
      <c r="B12" s="356"/>
      <c r="C12" s="356"/>
      <c r="D12" s="356"/>
      <c r="E12" s="356"/>
      <c r="F12" s="357"/>
      <c r="G12" s="36">
        <f>G11</f>
        <v>0</v>
      </c>
      <c r="H12" s="36">
        <f>H11</f>
        <v>0</v>
      </c>
    </row>
    <row r="13" spans="1:8" s="31" customFormat="1" ht="18" customHeight="1">
      <c r="A13" s="355" t="s">
        <v>539</v>
      </c>
      <c r="B13" s="356"/>
      <c r="C13" s="356"/>
      <c r="D13" s="356"/>
      <c r="E13" s="356"/>
      <c r="F13" s="356"/>
      <c r="G13" s="356"/>
      <c r="H13" s="357"/>
    </row>
  </sheetData>
  <mergeCells count="13">
    <mergeCell ref="E1:H1"/>
    <mergeCell ref="D2:H2"/>
    <mergeCell ref="D3:H3"/>
    <mergeCell ref="A13:H13"/>
    <mergeCell ref="A6:H6"/>
    <mergeCell ref="C9:D9"/>
    <mergeCell ref="E9:F9"/>
    <mergeCell ref="A7:H7"/>
    <mergeCell ref="C10:D10"/>
    <mergeCell ref="E10:F10"/>
    <mergeCell ref="A12:F12"/>
    <mergeCell ref="C11:D11"/>
    <mergeCell ref="E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Arseniy Gshyan</dc:creator>
  <cp:lastModifiedBy>kiselevo_fin</cp:lastModifiedBy>
  <cp:lastPrinted>2020-04-02T10:36:23Z</cp:lastPrinted>
  <dcterms:created xsi:type="dcterms:W3CDTF">2002-03-11T10:22:12Z</dcterms:created>
  <dcterms:modified xsi:type="dcterms:W3CDTF">2020-04-03T09:00:20Z</dcterms:modified>
</cp:coreProperties>
</file>