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tabRatio="874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." sheetId="6" r:id="rId6"/>
    <sheet name="7." sheetId="7" r:id="rId7"/>
    <sheet name="8." sheetId="8" r:id="rId8"/>
    <sheet name="9." sheetId="9" r:id="rId9"/>
    <sheet name="10." sheetId="10" r:id="rId10"/>
  </sheets>
  <definedNames/>
  <calcPr fullCalcOnLoad="1"/>
</workbook>
</file>

<file path=xl/sharedStrings.xml><?xml version="1.0" encoding="utf-8"?>
<sst xmlns="http://schemas.openxmlformats.org/spreadsheetml/2006/main" count="946" uniqueCount="458">
  <si>
    <t>200</t>
  </si>
  <si>
    <t>Земельный налог с физических, обладающих земельным участком, расположенным в границах сельских поселений</t>
  </si>
  <si>
    <t>000 1 06 06043 10 0000 110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</si>
  <si>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</si>
  <si>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</si>
  <si>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000 1 06 06040 00 0000 110</t>
  </si>
  <si>
    <t>Земельный налог с физических лиц</t>
  </si>
  <si>
    <t xml:space="preserve">Земельный налог с организаций </t>
  </si>
  <si>
    <t>000 1 06 06030 03 0000 110</t>
  </si>
  <si>
    <t>ДОХОДЫ БЮДЖЕТА-ВСЕГО</t>
  </si>
  <si>
    <t>НАЛОГОВЫЕ И НЕНАЛОГОВЫЕ ДОХОДЫ</t>
  </si>
  <si>
    <t>НАЛОГИ НА ПРИБЫЛЬ, ДОХОДЫ</t>
  </si>
  <si>
    <t>НАЛОГИ НА ИМУЩЕСТВО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</si>
  <si>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</si>
  <si>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</si>
  <si>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</si>
  <si>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управлнии органов государственной власти , органов местного самоуправления государственных внебюджетных фондов и созданных ими учреждений (за исключением имущества бюджетных и  автономных учреждений)</t>
  </si>
  <si>
    <t>Доходы от сдачи в аренду имущества, находящегося в оперативном управлнии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</si>
  <si>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</si>
  <si>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</si>
  <si>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</si>
  <si>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</si>
  <si>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000 000 00000 00 0000 000</t>
  </si>
  <si>
    <t>000 1 01 00000 00 0000 000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</si>
  <si>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</si>
  <si>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</si>
  <si>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</si>
  <si>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</si>
  <si>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</si>
  <si>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</si>
  <si>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</si>
  <si>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</si>
  <si>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</si>
  <si>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</si>
  <si>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</si>
  <si>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</si>
  <si>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01 05 02 01 10 0000 610</t>
  </si>
  <si>
    <t>Уменьшение прочих остатков денежных средств бюджетов поселений</t>
  </si>
  <si>
    <t>000  100 00000 00 0000 000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</si>
  <si>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</si>
  <si>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</si>
  <si>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</si>
  <si>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000 1 13 00000 00 0000 130</t>
  </si>
  <si>
    <t>ДОХОДЫ ОТ ОКАЗАНИЯ ПЛАТНЫХ УСЛУГ (РАБОТ) И КОМПЕНСАЦИИ ЗАТРАТ ГОСУДАРСТВА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</si>
  <si>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</si>
  <si>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</si>
  <si>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</si>
  <si>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</si>
  <si>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</si>
  <si>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</si>
  <si>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</si>
  <si>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 прочих остатков денежных средств бюджетов поселений</t>
  </si>
  <si>
    <t>субвенции  бюджетам поселений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</si>
  <si>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Транспортный налог с организаций</t>
  </si>
  <si>
    <t>Транспортный налог с физических лиц</t>
  </si>
  <si>
    <t>ЗЕМЕЛЬНЫЙ НАЛОГ</t>
  </si>
  <si>
    <t>ТРАНСПОРТНЫЙ НАЛОГ</t>
  </si>
  <si>
    <t xml:space="preserve">Налог на доходы физических лиц                      </t>
  </si>
  <si>
    <t>000 2 02 00000 00 0000 000</t>
  </si>
  <si>
    <t>000 2 00 00000 00 0000 000</t>
  </si>
  <si>
    <t>000 1 11 05035 10 0000 120</t>
  </si>
  <si>
    <t>000 1 11 05030 00 0000 120</t>
  </si>
  <si>
    <t>000 1 11 05000 00 0000 120</t>
  </si>
  <si>
    <t>000 1 11 00000 00 0000 000</t>
  </si>
  <si>
    <t>000 1 08 00000 00 0000 000</t>
  </si>
  <si>
    <t>000 1 06 00000 00 0000 000</t>
  </si>
  <si>
    <t>000 1 08 04020 01 0000 110</t>
  </si>
  <si>
    <t>000 1 06 06000 00 0000 110</t>
  </si>
  <si>
    <t>000 1 06 01030 10 0000 110</t>
  </si>
  <si>
    <t>000 1 06 01000 00 0000 110</t>
  </si>
  <si>
    <t>000 1 06 04012 02 0000 110</t>
  </si>
  <si>
    <t>000 1 06 04011 02 0000 110</t>
  </si>
  <si>
    <t>000 1 06 04000 02 0000 110</t>
  </si>
  <si>
    <t>000 1 01 02010 01 0000 110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</si>
  <si>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</si>
  <si>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</si>
  <si>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РЗ,ПР</t>
  </si>
  <si>
    <t>ЦСР</t>
  </si>
  <si>
    <t>ВР</t>
  </si>
  <si>
    <t>Наименование расходов</t>
  </si>
  <si>
    <t>`0100</t>
  </si>
  <si>
    <t>Общегосударственные вопросы</t>
  </si>
  <si>
    <t>`0102</t>
  </si>
  <si>
    <t>`0104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</si>
  <si>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</si>
  <si>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</si>
  <si>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</si>
  <si>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</t>
  </si>
  <si>
    <t>`0113</t>
  </si>
  <si>
    <t>Другие общегосударственные вопросы</t>
  </si>
  <si>
    <t>`0300</t>
  </si>
  <si>
    <t>Национальная безопасность и правоохранительная деятельность</t>
  </si>
  <si>
    <t>`0400</t>
  </si>
  <si>
    <t>Национальная экономика</t>
  </si>
  <si>
    <t>`0409</t>
  </si>
  <si>
    <t>Дорожное хозяйство (дорожные фонды)</t>
  </si>
  <si>
    <t>`0500</t>
  </si>
  <si>
    <t>Жилищно-коммунальное хозяйство</t>
  </si>
  <si>
    <t>0501</t>
  </si>
  <si>
    <t>Жилищное хозяйство</t>
  </si>
  <si>
    <t>Поддержка жилищного хозяйства</t>
  </si>
  <si>
    <t>`0502</t>
  </si>
  <si>
    <t>Коммунальное  хозяйство</t>
  </si>
  <si>
    <t>Поддержка коммунального хозяйства</t>
  </si>
  <si>
    <t>0503</t>
  </si>
  <si>
    <t>Благоустройство</t>
  </si>
  <si>
    <t>Уличное освещение</t>
  </si>
  <si>
    <t>`0800</t>
  </si>
  <si>
    <t xml:space="preserve">Культура, кинематография </t>
  </si>
  <si>
    <t>`0801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</si>
  <si>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</si>
  <si>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</si>
  <si>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</si>
  <si>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</si>
  <si>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</si>
  <si>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Пенсии за выслугу лет лицам, замещающим муниципальные должности муниципального образования, муниципальным служащим</t>
  </si>
  <si>
    <t>300</t>
  </si>
  <si>
    <t>Социальное обеспечение и иные выплаты населению</t>
  </si>
  <si>
    <t>Социальное обеспечение населения</t>
  </si>
  <si>
    <t>Всего расходы</t>
  </si>
  <si>
    <t>Вед</t>
  </si>
  <si>
    <t>Администрация Киселевского сельского поселения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</si>
  <si>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</si>
  <si>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</si>
  <si>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бюджетам муниципальных образований на составление протоколов об административных правонарушениях 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</si>
  <si>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</si>
  <si>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Прочие доходы от компенсации затрат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</si>
  <si>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</si>
  <si>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Участие в Совете муниципальных образований Пермского края</t>
  </si>
  <si>
    <t>0310</t>
  </si>
  <si>
    <t>Обеспечение противопожарной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</si>
  <si>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управлениями,органами управления государственными внебюджетными фондами</t>
  </si>
  <si>
    <t>Обеспечение выполнения функций органами местного самоуправления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</si>
  <si>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</si>
  <si>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</si>
  <si>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</si>
  <si>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</si>
  <si>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</si>
  <si>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муниципального образования</t>
  </si>
  <si>
    <t>91 0 00 00040</t>
  </si>
  <si>
    <t>92 0 00 00000</t>
  </si>
  <si>
    <t>91 0 00 00030</t>
  </si>
  <si>
    <t>Муниципальная программа «Дорожная деятельность в отношении автомобильных дорог общего пользования местного значения и искусственных сооружений на них в границах населенных пунктов Киселевского сельского поселения»</t>
  </si>
  <si>
    <t>Подпрограмма «Реализация мероприятий по осуществлению дорожной деятельности в отношении дорог общего пользования местного значения»</t>
  </si>
  <si>
    <t>03 0 00 00000</t>
  </si>
  <si>
    <t>03 1 00 00000</t>
  </si>
  <si>
    <t>03 1 01 00000</t>
  </si>
  <si>
    <t>Содержание автомобильных дорог и искусственных сооружений на них</t>
  </si>
  <si>
    <t>04 0 00 00000</t>
  </si>
  <si>
    <t>Муниципальная программа  «Управление имущество - коммунальным хозяйством Киселевского сельского поселения»</t>
  </si>
  <si>
    <t>Подпрограмма  «Жилищно-коммунальное хозяйство»</t>
  </si>
  <si>
    <t xml:space="preserve">04 2 00 00000 </t>
  </si>
  <si>
    <t xml:space="preserve">04 2 01 00000 </t>
  </si>
  <si>
    <t>Основное мероприятие  «Жилищное хозяйство»</t>
  </si>
  <si>
    <t xml:space="preserve">04 2 02 00000 </t>
  </si>
  <si>
    <t>Основное мероприятие «Коммунальное хозяйство»</t>
  </si>
  <si>
    <t>Муниципальная программа  «Благоустройство территории Киселевского сельского поселения»</t>
  </si>
  <si>
    <t>02 0 00 00000</t>
  </si>
  <si>
    <t>Подпрограмма «Уличное освещение населенных пунктов Киселевского сельского поселения»</t>
  </si>
  <si>
    <t>02 1 00 00000</t>
  </si>
  <si>
    <t>02 1 01 00000</t>
  </si>
  <si>
    <t>Основное мероприятие  «Освещение улиц населенных пунктов Киселевского сельского поселения»</t>
  </si>
  <si>
    <t>02 1 01 2Б010</t>
  </si>
  <si>
    <t>Муниципальная программа  «Развитие сферы культуры Киселевского сельского поселения»</t>
  </si>
  <si>
    <t>01 0 00 00000</t>
  </si>
  <si>
    <t>Подпрограмма «Развитие сферы культуры»</t>
  </si>
  <si>
    <t>Предоставление услуг по организации культурно- досугового обслуживания населения</t>
  </si>
  <si>
    <t>01 1 00 00000</t>
  </si>
  <si>
    <t>01 1 01 00000</t>
  </si>
  <si>
    <t>Подпрограмма «Организация библиотечного обслуживания»</t>
  </si>
  <si>
    <t>01 2 00 00000</t>
  </si>
  <si>
    <t xml:space="preserve">Основное меропритятие «Предоставление услуг по организации библиотечного обслуживания» </t>
  </si>
  <si>
    <t>01 2 01 00000</t>
  </si>
  <si>
    <t>Предоставление услуг по организации библиотечного обслуживания населения</t>
  </si>
  <si>
    <t>03 1 01 2В010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</si>
  <si>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</si>
  <si>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</si>
  <si>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</si>
  <si>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2Я050</t>
  </si>
  <si>
    <t>92 0 00 70010</t>
  </si>
  <si>
    <t>Код классификации доходов</t>
  </si>
  <si>
    <t>Наименование кода поступлений в бюджет (группа, подгруппа, статья, подстатья)</t>
  </si>
  <si>
    <t>Закупка товаров, работ и услуг для обеспечения государственных (муниципальных) нужд</t>
  </si>
  <si>
    <t>Субвенции бюджетам на осуществление первичного воинского учета на территориях, где отсутствуют военные комиссариаты</t>
  </si>
  <si>
    <t>91 0 00 51180</t>
  </si>
  <si>
    <t>Осуществление первичного воинского учета на территориях, где отсутствуют военные комиссариаты</t>
  </si>
  <si>
    <t>0203</t>
  </si>
  <si>
    <t>0200</t>
  </si>
  <si>
    <t>Национальная оборона</t>
  </si>
  <si>
    <t>Мобилизационная и вневойсковая подготовка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</si>
  <si>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</si>
  <si>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</si>
  <si>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</si>
  <si>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91 0 00 2П040</t>
  </si>
  <si>
    <t>92 0 00 2С180</t>
  </si>
  <si>
    <t>000  1 13 02995 00 0000 130</t>
  </si>
  <si>
    <t>000  1 13 02995 10 0000 130</t>
  </si>
  <si>
    <t>01 1 01 2А030</t>
  </si>
  <si>
    <t>01 2 01 2А040</t>
  </si>
  <si>
    <t xml:space="preserve">04 2 01 2Г020 </t>
  </si>
  <si>
    <t xml:space="preserve">04 2 02 2Г030 </t>
  </si>
  <si>
    <t>91 0 00 00050</t>
  </si>
  <si>
    <t>Осуществление полномочий по контролю за исполнением бюджета</t>
  </si>
  <si>
    <t>91 0 00 00060</t>
  </si>
  <si>
    <t>Осуществление полномочий по кассовому обслуживанию бюджета поселения</t>
  </si>
  <si>
    <t>% исполнение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</si>
  <si>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</si>
  <si>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000 1 01 02030 01 1000 110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</si>
  <si>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</si>
  <si>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</si>
  <si>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000 1 05 03000 00 0000 000</t>
  </si>
  <si>
    <t>ЕДИНЫЙ СЕЛЬСКОХОЗЯЙСТВЕННЫЙ НАЛОГ</t>
  </si>
  <si>
    <t>000 1 05 03010 01 1000 110</t>
  </si>
  <si>
    <t>Единый сельскохозяйственный налог (сумма платежа)</t>
  </si>
  <si>
    <t>Уточненный план, тыс.рублей</t>
  </si>
  <si>
    <t>Исполнение, тыс.рублей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</si>
  <si>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</si>
  <si>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02 1 01 2Б020</t>
  </si>
  <si>
    <t>Текущее обслуживание и текущий ремонт наружных сетей уличного освещения</t>
  </si>
  <si>
    <t>02 2 00 00000</t>
  </si>
  <si>
    <t>Подпрограмма «Прочие мероприятия по благоустройству территории Киселевского сельского поселения»</t>
  </si>
  <si>
    <t>02 2 01 00000</t>
  </si>
  <si>
    <t>Основное мероприятие  «Формирование комфортной среды проживания населения»</t>
  </si>
  <si>
    <t>02 2 01 2Б030</t>
  </si>
  <si>
    <t>Участие в организации деятельности по очистке, вывозу мусора и ТБО на территории населенных пунктов</t>
  </si>
  <si>
    <t>02 2 01 2Б080</t>
  </si>
  <si>
    <t>Обработка парков и кладбищ от клещей</t>
  </si>
  <si>
    <t>91 0 00 00020</t>
  </si>
  <si>
    <t>Депутаты представительного органа муниципального образования</t>
  </si>
  <si>
    <t>92 0 00 2Я030</t>
  </si>
  <si>
    <t>Мероприятия поселенческого характера</t>
  </si>
  <si>
    <t>92 0 00 2Я090</t>
  </si>
  <si>
    <t>Исполнение решений судов, вступивших в законную силу, и оплата государственной пошлины</t>
  </si>
  <si>
    <t>92 0 00 2Я070</t>
  </si>
  <si>
    <t>Предоставление услуг по проведению спортивных мероприятий</t>
  </si>
  <si>
    <t>Совет депутатов Киселевского сельского поселения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</si>
  <si>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</si>
  <si>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</si>
  <si>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Мероприятия, осуществляемые органами местного самоуправления, в рамках непрограммных направлений расходов</t>
  </si>
  <si>
    <t>Физическая культура и спорт</t>
  </si>
  <si>
    <t xml:space="preserve">Физическая культура </t>
  </si>
  <si>
    <t>Прочие межбюджетные трансферты, передаваемые бюджетам сельских поселений</t>
  </si>
  <si>
    <t xml:space="preserve">04 2 02 2Г040 </t>
  </si>
  <si>
    <t>Техническое обслуживание и эксплуатация газопроводов, находящихся в муниципальной собственности</t>
  </si>
  <si>
    <t xml:space="preserve">03 1 01 ST040 </t>
  </si>
  <si>
    <t>03 1 01 2В020</t>
  </si>
  <si>
    <t>Ремонт автомобильных дорог общего пользования местного значения  и искусственных сооружений на них</t>
  </si>
  <si>
    <t>92 0 00 2Я020</t>
  </si>
  <si>
    <t xml:space="preserve">Информирование населения </t>
  </si>
  <si>
    <t>`0111</t>
  </si>
  <si>
    <t>Резервные фонды</t>
  </si>
  <si>
    <t>92 0 00 2Я010</t>
  </si>
  <si>
    <t xml:space="preserve">Резервные фонды </t>
  </si>
  <si>
    <t>Муниципальная программа  «Управление имущественно - коммунальным хозяйством Киселевского сельского поселения»</t>
  </si>
  <si>
    <t xml:space="preserve">04 1 00 00000 </t>
  </si>
  <si>
    <t>Подпрограмма «Реализация  государственной политики в сфере управления и распоряжения имуществом, находящимся в собственности муниципального образования»</t>
  </si>
  <si>
    <t xml:space="preserve">04 1 01 00000 </t>
  </si>
  <si>
    <t>`0309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</si>
  <si>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</si>
  <si>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92 0 00 2Я040</t>
  </si>
  <si>
    <t>Предоставление услуг по предупреждению и ликвидации  чрезвычайных ситуаций и стихийных бедствий</t>
  </si>
  <si>
    <t>0412</t>
  </si>
  <si>
    <t>Другие вопросы в области национальной экономики</t>
  </si>
  <si>
    <t>04 1 01 2Г120</t>
  </si>
  <si>
    <t>Реализация мероприятий по установлению границ населенных пунктов</t>
  </si>
  <si>
    <t>02 2 01 2Б040</t>
  </si>
  <si>
    <t>Свод сухих и аварийных деревьев</t>
  </si>
  <si>
    <t>02 2 01 2Б060</t>
  </si>
  <si>
    <t xml:space="preserve">Ремонт памятников </t>
  </si>
  <si>
    <t>Утверждено 20 тыс.руб. на отчетный год</t>
  </si>
  <si>
    <t>№ п/п</t>
  </si>
  <si>
    <t xml:space="preserve">Код раздела,
подраздела
бюджетной
классификации
</t>
  </si>
  <si>
    <t>Наименование дата и № документа</t>
  </si>
  <si>
    <t>Содержание документа</t>
  </si>
  <si>
    <t>Выделено средств</t>
  </si>
  <si>
    <t>Исполнено средств</t>
  </si>
  <si>
    <t>Справка</t>
  </si>
  <si>
    <t>Раздел</t>
  </si>
  <si>
    <t>Наименование раздела расходов</t>
  </si>
  <si>
    <t>Дебиторская задолженность</t>
  </si>
  <si>
    <t>Рост/ снижение, тыс.руб.</t>
  </si>
  <si>
    <t>Сумма, тыс.руб.</t>
  </si>
  <si>
    <t>Доля в общем объеме (%)</t>
  </si>
  <si>
    <t>0100</t>
  </si>
  <si>
    <t>0300</t>
  </si>
  <si>
    <t>0400</t>
  </si>
  <si>
    <t>0500</t>
  </si>
  <si>
    <t>0800</t>
  </si>
  <si>
    <t>1100</t>
  </si>
  <si>
    <t>0000</t>
  </si>
  <si>
    <t>Задолженность по кредитам</t>
  </si>
  <si>
    <t>ИТОГО</t>
  </si>
  <si>
    <t>Кредиторская задолженность</t>
  </si>
  <si>
    <t>Рост/снижение, тыс.руб.</t>
  </si>
  <si>
    <t>Культура, кинематография</t>
  </si>
  <si>
    <t>Виды муниципальных долговых обязательств</t>
  </si>
  <si>
    <t>Сумма долговых обязательств на начало года</t>
  </si>
  <si>
    <t>Сведения о долговых обязательствах в отчетном году</t>
  </si>
  <si>
    <t>Сроки возврата</t>
  </si>
  <si>
    <t>Возврат (погашение) сумм долговых обязательств в отчетном году</t>
  </si>
  <si>
    <t>основной долг</t>
  </si>
  <si>
    <t>проценты</t>
  </si>
  <si>
    <t>сумма обязательств</t>
  </si>
  <si>
    <t>начислено процентов</t>
  </si>
  <si>
    <t xml:space="preserve"> проценты</t>
  </si>
  <si>
    <t>1. Ценные бумаги</t>
  </si>
  <si>
    <t>2. Бюджетные кредиты, привлеченные в бюджет Киселевского сельского поселения от других бюджетов бюджетной системы Российской Федерации</t>
  </si>
  <si>
    <t>3. Кредиты, полученные  сельским поселением от кредитных организаций</t>
  </si>
  <si>
    <t>4. Муниципальные гарантии Киселевского сельского поселения</t>
  </si>
  <si>
    <t>в т.ч. по договорам (соглашениям):</t>
  </si>
  <si>
    <t>4.1. предоставление муниципальных гарантий</t>
  </si>
  <si>
    <t xml:space="preserve">4.2. возникновение обязательств в отчетном году  </t>
  </si>
  <si>
    <t xml:space="preserve">4.3. исполнение обязательств в отчетном году  </t>
  </si>
  <si>
    <t>5. Иные (за исключением указанных) непогашенные долговые обязательства  Киселевского сельского поселения</t>
  </si>
  <si>
    <t>Всего за отчетный период</t>
  </si>
  <si>
    <t>на 01.01.2019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</si>
  <si>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</si>
  <si>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</si>
  <si>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</si>
  <si>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000 1 14 00000 00 0000 000</t>
  </si>
  <si>
    <t>000 1 14 02050 10 0000 440</t>
  </si>
  <si>
    <t>000 1 14 02053 10 0000 440</t>
  </si>
  <si>
    <t>000 2 02 15001 10 0000 150</t>
  </si>
  <si>
    <t>000 2 02 15001 00 0000 150</t>
  </si>
  <si>
    <t>000 2 02 10000 00 0000 150</t>
  </si>
  <si>
    <t>Иные межбюджетные трансферты</t>
  </si>
  <si>
    <t>Прочие межбюджетные трансферты, передаваемые бюджетам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</si>
  <si>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</si>
  <si>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</si>
  <si>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</si>
  <si>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</si>
  <si>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</si>
  <si>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000 2 02 49999 10 0000 150</t>
  </si>
  <si>
    <t>000 2 02 40000 00 0000 150</t>
  </si>
  <si>
    <t>000 2 02 49999 00 0000 150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</si>
  <si>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</si>
  <si>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</si>
  <si>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</si>
  <si>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000 2 19 00000 00 0000 000</t>
  </si>
  <si>
    <t>000 2 19 00000 10 0000 150</t>
  </si>
  <si>
    <t>000 2 19 35118 10 0000 150</t>
  </si>
  <si>
    <t>000 2 19 60010 10 0000 150</t>
  </si>
  <si>
    <t>Субвенция на администрирование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</si>
  <si>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</si>
  <si>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на 01.01.2020</t>
  </si>
  <si>
    <t>Источники финансирования дефицита бюджета Киселевского сельского поселения за 2019 год</t>
  </si>
  <si>
    <t>Приложение № 3</t>
  </si>
  <si>
    <t xml:space="preserve">   к Решению Думы Суксунского</t>
  </si>
  <si>
    <t xml:space="preserve">04 2 02 2Г070 </t>
  </si>
  <si>
    <t>Выполнение кадастровых работ по составлению технических планов и сооружений</t>
  </si>
  <si>
    <t>Подпрограмма «Прочие мероприятие по благоустройству территории Киселевского сельского поселения»</t>
  </si>
  <si>
    <t>Финансовое управление Администрации Суксунского муниципального района</t>
  </si>
  <si>
    <t>Администрации Суксунского муниципального района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</si>
  <si>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</si>
  <si>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</si>
  <si>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91 0 00 00080</t>
  </si>
  <si>
    <t>Осуществление исполнительно-распорядительных полномочий по решению вопросов местного значения</t>
  </si>
  <si>
    <t>91 0 00 00070</t>
  </si>
  <si>
    <t>Осуществление полномочий по ведению бюджетного учета и формирования бюджетной отчетности</t>
  </si>
  <si>
    <t>`0405</t>
  </si>
  <si>
    <t>Сельское хозяйство и рыболовство</t>
  </si>
  <si>
    <t>92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</si>
  <si>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</si>
  <si>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02 2 01 2Б100</t>
  </si>
  <si>
    <t>Организация работ по борьбе с борщевиком</t>
  </si>
  <si>
    <t>Отчет об исполнении бюджета Киселевского сельского поселения по ведомственной структуре расходов                                        бюджета за 2019 год, тыс.рублей</t>
  </si>
  <si>
    <t>Приложение № 2</t>
  </si>
  <si>
    <t xml:space="preserve">      </t>
  </si>
  <si>
    <r>
      <t>Основное меропритятие «Предоставление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услуг </t>
    </r>
    <r>
      <rPr>
        <sz val="12"/>
        <color indexed="8"/>
        <rFont val="Times New Roman"/>
        <family val="1"/>
      </rPr>
      <t xml:space="preserve">по организации культурно - досугового обслуживания» </t>
    </r>
  </si>
  <si>
    <r>
      <t>Основное мероприятие «</t>
    </r>
    <r>
      <rPr>
        <sz val="12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2"/>
        <rFont val="Times New Roman"/>
        <family val="1"/>
      </rPr>
      <t>»</t>
    </r>
  </si>
  <si>
    <t>04 1 00 00000</t>
  </si>
  <si>
    <t>04 1 01 00000</t>
  </si>
  <si>
    <r>
      <t>Основное мероприятие «Управление и  распоряжение имуществом</t>
    </r>
    <r>
      <rPr>
        <b/>
        <sz val="12"/>
        <rFont val="Times New Roman"/>
        <family val="1"/>
      </rPr>
      <t>»</t>
    </r>
  </si>
  <si>
    <t>Непрограмные мероприятия</t>
  </si>
  <si>
    <t xml:space="preserve"> городского округа   от 00.00.2020 №  </t>
  </si>
  <si>
    <t>Приложение № 5</t>
  </si>
  <si>
    <t>Приложение № 4</t>
  </si>
  <si>
    <t>Приложение № 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</si>
  <si>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</si>
  <si>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</si>
  <si>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</si>
  <si>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</si>
  <si>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</si>
  <si>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000 1 03 00 000 00 0000 000</t>
  </si>
  <si>
    <t xml:space="preserve">000 1 03 02 000 01 0000 110 </t>
  </si>
  <si>
    <t>000 1 03 02 231 01 0000 110</t>
  </si>
  <si>
    <t>000 1 03 02 241 01 0000 110</t>
  </si>
  <si>
    <t>000 1 03 02 251 01 0000 110</t>
  </si>
  <si>
    <t>000 1 03 02 261 01 0000 110</t>
  </si>
  <si>
    <t>Код бюджетной классификации</t>
  </si>
  <si>
    <t>администратора поступлений</t>
  </si>
  <si>
    <t>Наименование показателя</t>
  </si>
  <si>
    <t>100</t>
  </si>
  <si>
    <t>Федеральное казначейство</t>
  </si>
  <si>
    <t>182</t>
  </si>
  <si>
    <t>Федеральная налоговая служба</t>
  </si>
  <si>
    <t>ВСЕГО ДОХОДОВ</t>
  </si>
  <si>
    <t xml:space="preserve">Финансовое управление Администрации Суксунского муниципального района </t>
  </si>
  <si>
    <t>Администрация Суксунского муниципального района</t>
  </si>
  <si>
    <t>792</t>
  </si>
  <si>
    <t>781</t>
  </si>
  <si>
    <t>Приложение № 6</t>
  </si>
  <si>
    <t xml:space="preserve"> 1 03 00 000 00 0000 000</t>
  </si>
  <si>
    <t xml:space="preserve"> 1 03 02 000 01 0000 110 </t>
  </si>
  <si>
    <t xml:space="preserve"> 1 03 02 231 01 0000 110</t>
  </si>
  <si>
    <t xml:space="preserve"> 1 03 02 241 01 0000 110</t>
  </si>
  <si>
    <t xml:space="preserve"> 1 03 02 251 01 0000 110</t>
  </si>
  <si>
    <t xml:space="preserve"> 1 03 02 261 01 0000 110</t>
  </si>
  <si>
    <t xml:space="preserve"> 1 01 02000 01 0000 110</t>
  </si>
  <si>
    <t xml:space="preserve"> 1 01 02030 01 1000 110</t>
  </si>
  <si>
    <t xml:space="preserve"> 1 01 02010 01 0000 110</t>
  </si>
  <si>
    <t xml:space="preserve"> 1 01 02020 01 0000 110</t>
  </si>
  <si>
    <t>1 05 03010 01 1000 110</t>
  </si>
  <si>
    <t xml:space="preserve"> 1 06 01030 10 0000 110</t>
  </si>
  <si>
    <t xml:space="preserve"> 1 06 04011 02 0000 110</t>
  </si>
  <si>
    <t xml:space="preserve"> 1 06 04012 02 0000 110</t>
  </si>
  <si>
    <t xml:space="preserve"> 1 06 06033 10 0000 110</t>
  </si>
  <si>
    <t xml:space="preserve"> 1 06 06043 10 0000 110</t>
  </si>
  <si>
    <t xml:space="preserve"> 1 08 04020 01 0000 110</t>
  </si>
  <si>
    <t xml:space="preserve"> 1 11 05035 10 0000 120</t>
  </si>
  <si>
    <t xml:space="preserve">  1 13 02995 10 0000 130</t>
  </si>
  <si>
    <t xml:space="preserve"> 1 14 02053 10 0000 440</t>
  </si>
  <si>
    <t xml:space="preserve"> 2 02 30024 10 0000 150</t>
  </si>
  <si>
    <t xml:space="preserve"> 2 02 35118 10 0000 150</t>
  </si>
  <si>
    <t xml:space="preserve"> 2 02 49999 10 0000 150</t>
  </si>
  <si>
    <t xml:space="preserve"> 2 19 35118 10 0000 150</t>
  </si>
  <si>
    <t xml:space="preserve"> 2 19 60010 10 0000 150</t>
  </si>
  <si>
    <t xml:space="preserve"> 2 02 15001 10 0000 150</t>
  </si>
  <si>
    <r>
      <t xml:space="preserve">Основное меропритятие «Предоставление </t>
    </r>
    <r>
      <rPr>
        <sz val="12"/>
        <rFont val="Times New Roman"/>
        <family val="1"/>
      </rPr>
      <t>услуг</t>
    </r>
    <r>
      <rPr>
        <sz val="12"/>
        <color indexed="8"/>
        <rFont val="Times New Roman"/>
        <family val="1"/>
      </rPr>
      <t xml:space="preserve"> по организации культурно - досугового обслуживания» </t>
    </r>
  </si>
  <si>
    <r>
      <t>Предоставление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услуг по проведению спортивных мероприятий</t>
    </r>
  </si>
  <si>
    <t xml:space="preserve">Сведения о структуре и состоянии муниципального долга  Киселевского сельского поселения                       за 2019  год </t>
  </si>
  <si>
    <t>тыс.руб.</t>
  </si>
  <si>
    <t>Уточнённый план</t>
  </si>
  <si>
    <t>Исполнение</t>
  </si>
  <si>
    <t>доходов бюджета Киселевского сельского поселения</t>
  </si>
  <si>
    <t xml:space="preserve">Уточнённый план </t>
  </si>
  <si>
    <t xml:space="preserve">Доходы бюджета Киселевского сельского поселения за  2019 годпо кодам классификации доходов бюджетов, тыс.руб                                          </t>
  </si>
  <si>
    <t xml:space="preserve">Доходы бюджета Киселевского сельского поселения по группам, подгруппам, статьям классификации доходов бюджета за 2019 год , тыс.руб                            </t>
  </si>
  <si>
    <t>Расходы бюджета Киселевского сельского поселения  по целевым статьям (муниципальным программам и непрограммным направлениям деятельности), группам видов расходов классификации расходов бюджета за 2019 год, тыс.рублей</t>
  </si>
  <si>
    <t>СВЕДЕНИЯ                                                                                                                                      О РАСХОДОВАНИИ СРЕДСТВ РЕЗЕРВНОГО ФОНДА АДМИНИСТРАЦИИ КИСЕЛЕВСКОГО СЕЛЬСКОГО ПОСЕЛЕНИЯ ЗА 2019 ГОД</t>
  </si>
  <si>
    <t>Всего расходы за счет средств резервного фонда</t>
  </si>
  <si>
    <t>Остаток средств резервного фонда                                                             20 тыс.руб.</t>
  </si>
  <si>
    <t xml:space="preserve"> о кредиторской  задолженности  бюджета поселения</t>
  </si>
  <si>
    <t xml:space="preserve"> о дебиторской  задолженности  бюджета поселения</t>
  </si>
  <si>
    <t>Приложение № 7</t>
  </si>
  <si>
    <t>Приложение №8</t>
  </si>
  <si>
    <t>Приложение №9</t>
  </si>
  <si>
    <t xml:space="preserve">к Решению Думы </t>
  </si>
  <si>
    <t>Суксунского городского округа</t>
  </si>
  <si>
    <t xml:space="preserve">от                2020  № </t>
  </si>
  <si>
    <t>Общая сумма муниципального долга по состоянию на 01.01.2020, в том числе общая сумма предоставленных гарантий по обязательствам перед третьими лицами</t>
  </si>
  <si>
    <t>Муниципальный долг по состоянию на 01.01.2020</t>
  </si>
  <si>
    <t>в том числе общая сумма предоставленных гарантий по обязательствам перед третьими лицами</t>
  </si>
  <si>
    <t>3. Кредиты, полученные муниципальным образованием от кредитных организаций</t>
  </si>
  <si>
    <t xml:space="preserve">4. Муниципальные гарантии </t>
  </si>
  <si>
    <t xml:space="preserve">5. Иные (за исключением указанных) непогашенные долговые обязательства муниципального образования </t>
  </si>
  <si>
    <t xml:space="preserve">Всего </t>
  </si>
  <si>
    <t>Приложение № 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</si>
</sst>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#,##0.0000"/>
    <numFmt numFmtId="186" formatCode="#,##0.00000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1"/>
    </font>
    <font>
      <sz val="12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" fillId="19" borderId="1" applyNumberFormat="0" applyProtection="0">
      <alignment horizontal="left" vertical="center" indent="1"/>
    </xf>
    <xf numFmtId="4" fontId="9" fillId="0" borderId="2" applyNumberFormat="0" applyProtection="0">
      <alignment horizontal="right" vertical="center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3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68" applyFont="1" applyAlignment="1">
      <alignment horizontal="right"/>
      <protection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2" fillId="0" borderId="12" xfId="58" applyNumberFormat="1" applyFont="1" applyBorder="1" applyAlignment="1">
      <alignment horizontal="center" vertical="center"/>
      <protection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2" xfId="70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175" fontId="4" fillId="0" borderId="12" xfId="70" applyNumberFormat="1" applyFont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9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justify" vertical="center"/>
    </xf>
    <xf numFmtId="2" fontId="2" fillId="34" borderId="12" xfId="0" applyNumberFormat="1" applyFont="1" applyFill="1" applyBorder="1" applyAlignment="1">
      <alignment horizontal="justify" vertical="center" wrapText="1"/>
    </xf>
    <xf numFmtId="0" fontId="2" fillId="0" borderId="12" xfId="69" applyFont="1" applyBorder="1" applyAlignment="1">
      <alignment horizontal="justify" vertical="center" wrapText="1"/>
      <protection/>
    </xf>
    <xf numFmtId="0" fontId="2" fillId="0" borderId="12" xfId="0" applyFont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12" xfId="70" applyFont="1" applyBorder="1" applyAlignment="1">
      <alignment horizontal="justify" vertical="center" wrapText="1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2" xfId="33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71">
      <alignment/>
      <protection/>
    </xf>
    <xf numFmtId="0" fontId="8" fillId="0" borderId="0" xfId="71" applyFont="1">
      <alignment/>
      <protection/>
    </xf>
    <xf numFmtId="0" fontId="2" fillId="0" borderId="0" xfId="71" applyFont="1">
      <alignment/>
      <protection/>
    </xf>
    <xf numFmtId="0" fontId="4" fillId="0" borderId="12" xfId="71" applyFont="1" applyBorder="1" applyAlignment="1">
      <alignment horizontal="center" vertical="center" wrapText="1"/>
      <protection/>
    </xf>
    <xf numFmtId="0" fontId="13" fillId="0" borderId="12" xfId="71" applyFont="1" applyBorder="1" applyAlignment="1">
      <alignment horizontal="center" vertical="center" wrapText="1"/>
      <protection/>
    </xf>
    <xf numFmtId="0" fontId="4" fillId="0" borderId="12" xfId="71" applyFont="1" applyBorder="1" applyAlignment="1">
      <alignment horizontal="center" wrapText="1"/>
      <protection/>
    </xf>
    <xf numFmtId="0" fontId="6" fillId="0" borderId="12" xfId="71" applyFont="1" applyBorder="1" applyAlignment="1">
      <alignment horizontal="center"/>
      <protection/>
    </xf>
    <xf numFmtId="0" fontId="6" fillId="0" borderId="12" xfId="71" applyFont="1" applyBorder="1" applyAlignment="1">
      <alignment horizontal="center" wrapText="1"/>
      <protection/>
    </xf>
    <xf numFmtId="49" fontId="1" fillId="0" borderId="12" xfId="71" applyNumberFormat="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left" vertical="center" wrapText="1"/>
      <protection/>
    </xf>
    <xf numFmtId="172" fontId="2" fillId="0" borderId="12" xfId="71" applyNumberFormat="1" applyFont="1" applyBorder="1" applyAlignment="1">
      <alignment horizontal="center" vertical="center"/>
      <protection/>
    </xf>
    <xf numFmtId="0" fontId="2" fillId="0" borderId="12" xfId="71" applyFont="1" applyFill="1" applyBorder="1" applyAlignment="1">
      <alignment horizontal="left" vertical="center" wrapText="1"/>
      <protection/>
    </xf>
    <xf numFmtId="0" fontId="2" fillId="0" borderId="12" xfId="71" applyFont="1" applyBorder="1" applyAlignment="1">
      <alignment horizontal="center" vertical="center"/>
      <protection/>
    </xf>
    <xf numFmtId="0" fontId="1" fillId="0" borderId="12" xfId="71" applyFont="1" applyBorder="1" applyAlignment="1">
      <alignment horizontal="center" vertical="center"/>
      <protection/>
    </xf>
    <xf numFmtId="172" fontId="1" fillId="0" borderId="12" xfId="71" applyNumberFormat="1" applyFont="1" applyBorder="1" applyAlignment="1">
      <alignment horizontal="center" vertical="center"/>
      <protection/>
    </xf>
    <xf numFmtId="172" fontId="1" fillId="0" borderId="12" xfId="71" applyNumberFormat="1" applyFont="1" applyBorder="1" applyAlignment="1">
      <alignment horizontal="center" vertical="center"/>
      <protection/>
    </xf>
    <xf numFmtId="49" fontId="1" fillId="0" borderId="12" xfId="71" applyNumberFormat="1" applyFont="1" applyBorder="1" applyAlignment="1">
      <alignment horizontal="left" vertical="center"/>
      <protection/>
    </xf>
    <xf numFmtId="0" fontId="2" fillId="0" borderId="12" xfId="71" applyFont="1" applyBorder="1" applyAlignment="1">
      <alignment horizontal="left" vertical="center"/>
      <protection/>
    </xf>
    <xf numFmtId="0" fontId="1" fillId="0" borderId="12" xfId="71" applyFont="1" applyBorder="1" applyAlignment="1">
      <alignment horizontal="left" vertical="center"/>
      <protection/>
    </xf>
    <xf numFmtId="0" fontId="5" fillId="0" borderId="0" xfId="72">
      <alignment/>
      <protection/>
    </xf>
    <xf numFmtId="0" fontId="5" fillId="0" borderId="0" xfId="72" applyAlignment="1">
      <alignment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5" fontId="2" fillId="35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2" fillId="34" borderId="12" xfId="67" applyNumberFormat="1" applyFont="1" applyFill="1" applyBorder="1" applyAlignment="1">
      <alignment horizontal="justify" vertical="center" wrapText="1"/>
      <protection/>
    </xf>
    <xf numFmtId="0" fontId="11" fillId="0" borderId="12" xfId="0" applyFont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35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0" borderId="12" xfId="67" applyNumberFormat="1" applyFont="1" applyFill="1" applyBorder="1" applyAlignment="1">
      <alignment horizontal="justify" vertical="center" wrapText="1"/>
      <protection/>
    </xf>
    <xf numFmtId="0" fontId="2" fillId="34" borderId="12" xfId="56" applyNumberFormat="1" applyFont="1" applyFill="1" applyBorder="1" applyAlignment="1">
      <alignment horizontal="justify" vertical="center" wrapText="1"/>
      <protection/>
    </xf>
    <xf numFmtId="175" fontId="1" fillId="35" borderId="12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Border="1" applyAlignment="1" applyProtection="1">
      <alignment horizontal="center" vertical="center" wrapText="1"/>
      <protection/>
    </xf>
    <xf numFmtId="175" fontId="2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71" applyFont="1" applyAlignment="1">
      <alignment/>
      <protection/>
    </xf>
    <xf numFmtId="0" fontId="4" fillId="0" borderId="0" xfId="71" applyFont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0" fontId="11" fillId="0" borderId="12" xfId="59" applyNumberFormat="1" applyFont="1" applyBorder="1" applyAlignment="1">
      <alignment horizontal="justify" vertical="center" wrapText="1"/>
      <protection/>
    </xf>
    <xf numFmtId="0" fontId="1" fillId="0" borderId="12" xfId="62" applyFont="1" applyBorder="1" applyAlignment="1">
      <alignment horizontal="justify" vertical="center" wrapText="1"/>
      <protection/>
    </xf>
    <xf numFmtId="49" fontId="56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62" applyFont="1" applyBorder="1" applyAlignment="1">
      <alignment horizontal="center" vertical="center" wrapText="1"/>
      <protection/>
    </xf>
    <xf numFmtId="0" fontId="1" fillId="35" borderId="12" xfId="0" applyFont="1" applyFill="1" applyBorder="1" applyAlignment="1">
      <alignment horizontal="justify" vertical="center" wrapText="1"/>
    </xf>
    <xf numFmtId="0" fontId="2" fillId="0" borderId="12" xfId="69" applyFont="1" applyBorder="1" applyAlignment="1">
      <alignment horizontal="justify" vertical="center"/>
      <protection/>
    </xf>
    <xf numFmtId="49" fontId="2" fillId="0" borderId="12" xfId="58" applyNumberFormat="1" applyFont="1" applyBorder="1" applyAlignment="1">
      <alignment horizontal="justify" vertical="center"/>
      <protection/>
    </xf>
    <xf numFmtId="49" fontId="2" fillId="0" borderId="12" xfId="62" applyNumberFormat="1" applyFont="1" applyBorder="1" applyAlignment="1">
      <alignment horizontal="justify" vertical="center"/>
      <protection/>
    </xf>
    <xf numFmtId="49" fontId="2" fillId="0" borderId="12" xfId="0" applyNumberFormat="1" applyFont="1" applyBorder="1" applyAlignment="1">
      <alignment horizontal="justify" vertical="center" wrapText="1"/>
    </xf>
    <xf numFmtId="0" fontId="2" fillId="0" borderId="12" xfId="0" applyNumberFormat="1" applyFont="1" applyBorder="1" applyAlignment="1" applyProtection="1">
      <alignment horizontal="justify" vertical="center"/>
      <protection/>
    </xf>
    <xf numFmtId="0" fontId="2" fillId="0" borderId="12" xfId="0" applyNumberFormat="1" applyFont="1" applyBorder="1" applyAlignment="1" applyProtection="1">
      <alignment horizontal="justify" vertical="center" wrapText="1"/>
      <protection/>
    </xf>
    <xf numFmtId="0" fontId="2" fillId="0" borderId="12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 applyProtection="1">
      <alignment horizontal="justify" vertical="center" wrapText="1"/>
      <protection/>
    </xf>
    <xf numFmtId="0" fontId="1" fillId="35" borderId="12" xfId="0" applyNumberFormat="1" applyFont="1" applyFill="1" applyBorder="1" applyAlignment="1">
      <alignment horizontal="justify" vertical="center" wrapText="1" shrinkToFi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5" fontId="1" fillId="0" borderId="12" xfId="62" applyNumberFormat="1" applyFont="1" applyBorder="1" applyAlignment="1">
      <alignment horizontal="center" vertical="center" wrapText="1"/>
      <protection/>
    </xf>
    <xf numFmtId="175" fontId="56" fillId="0" borderId="12" xfId="0" applyNumberFormat="1" applyFont="1" applyBorder="1" applyAlignment="1">
      <alignment horizontal="center" vertical="center"/>
    </xf>
    <xf numFmtId="175" fontId="2" fillId="0" borderId="12" xfId="0" applyNumberFormat="1" applyFont="1" applyBorder="1" applyAlignment="1">
      <alignment horizontal="center" vertical="center"/>
    </xf>
    <xf numFmtId="175" fontId="11" fillId="0" borderId="12" xfId="0" applyNumberFormat="1" applyFont="1" applyBorder="1" applyAlignment="1">
      <alignment horizontal="center" vertical="center"/>
    </xf>
    <xf numFmtId="175" fontId="1" fillId="0" borderId="12" xfId="62" applyNumberFormat="1" applyFont="1" applyBorder="1" applyAlignment="1">
      <alignment horizontal="center" vertical="center"/>
      <protection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5" xfId="0" applyNumberFormat="1" applyFont="1" applyBorder="1" applyAlignment="1" applyProtection="1">
      <alignment horizontal="center" vertical="center"/>
      <protection/>
    </xf>
    <xf numFmtId="175" fontId="2" fillId="0" borderId="12" xfId="80" applyNumberFormat="1" applyFont="1" applyFill="1" applyBorder="1" applyAlignment="1">
      <alignment horizontal="center" vertical="center"/>
    </xf>
    <xf numFmtId="175" fontId="1" fillId="0" borderId="12" xfId="62" applyNumberFormat="1" applyFont="1" applyFill="1" applyBorder="1" applyAlignment="1">
      <alignment horizontal="center" vertical="center"/>
      <protection/>
    </xf>
    <xf numFmtId="175" fontId="2" fillId="0" borderId="16" xfId="0" applyNumberFormat="1" applyFont="1" applyFill="1" applyBorder="1" applyAlignment="1">
      <alignment horizontal="center" vertical="center"/>
    </xf>
    <xf numFmtId="175" fontId="1" fillId="0" borderId="12" xfId="58" applyNumberFormat="1" applyFont="1" applyFill="1" applyBorder="1" applyAlignment="1">
      <alignment horizontal="center" vertical="center" wrapText="1"/>
      <protection/>
    </xf>
    <xf numFmtId="175" fontId="1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justify" vertical="center" wrapText="1"/>
      <protection/>
    </xf>
    <xf numFmtId="49" fontId="4" fillId="0" borderId="12" xfId="0" applyNumberFormat="1" applyFont="1" applyBorder="1" applyAlignment="1" applyProtection="1">
      <alignment horizontal="justify" vertical="center" wrapText="1"/>
      <protection/>
    </xf>
    <xf numFmtId="49" fontId="2" fillId="0" borderId="1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2" xfId="80" applyNumberFormat="1" applyFont="1" applyBorder="1" applyAlignment="1">
      <alignment horizontal="center" vertical="center"/>
    </xf>
    <xf numFmtId="4" fontId="2" fillId="0" borderId="12" xfId="8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 wrapText="1"/>
    </xf>
    <xf numFmtId="175" fontId="1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0" fontId="56" fillId="35" borderId="12" xfId="61" applyFont="1" applyFill="1" applyBorder="1" applyAlignment="1">
      <alignment horizontal="justify" vertical="center" wrapText="1"/>
      <protection/>
    </xf>
    <xf numFmtId="0" fontId="2" fillId="35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49" fontId="2" fillId="0" borderId="12" xfId="0" applyNumberFormat="1" applyFont="1" applyFill="1" applyBorder="1" applyAlignment="1">
      <alignment horizontal="justify" vertical="center"/>
    </xf>
    <xf numFmtId="0" fontId="2" fillId="0" borderId="12" xfId="0" applyNumberFormat="1" applyFont="1" applyFill="1" applyBorder="1" applyAlignment="1">
      <alignment horizontal="justify" vertical="center" wrapText="1" shrinkToFit="1"/>
    </xf>
    <xf numFmtId="49" fontId="2" fillId="35" borderId="12" xfId="67" applyNumberFormat="1" applyFont="1" applyFill="1" applyBorder="1" applyAlignment="1">
      <alignment horizontal="justify" vertical="center" wrapText="1"/>
      <protection/>
    </xf>
    <xf numFmtId="0" fontId="2" fillId="35" borderId="12" xfId="67" applyNumberFormat="1" applyFont="1" applyFill="1" applyBorder="1" applyAlignment="1">
      <alignment horizontal="justify" vertical="center" wrapText="1"/>
      <protection/>
    </xf>
    <xf numFmtId="49" fontId="2" fillId="35" borderId="12" xfId="0" applyNumberFormat="1" applyFont="1" applyFill="1" applyBorder="1" applyAlignment="1">
      <alignment horizontal="justify" vertical="center"/>
    </xf>
    <xf numFmtId="2" fontId="2" fillId="35" borderId="12" xfId="0" applyNumberFormat="1" applyFont="1" applyFill="1" applyBorder="1" applyAlignment="1">
      <alignment horizontal="justify" vertical="center" wrapText="1" shrinkToFit="1"/>
    </xf>
    <xf numFmtId="49" fontId="2" fillId="34" borderId="12" xfId="0" applyNumberFormat="1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justify" vertical="center" wrapText="1"/>
    </xf>
    <xf numFmtId="49" fontId="2" fillId="35" borderId="12" xfId="0" applyNumberFormat="1" applyFont="1" applyFill="1" applyBorder="1" applyAlignment="1">
      <alignment horizontal="justify" vertical="center" wrapText="1"/>
    </xf>
    <xf numFmtId="0" fontId="2" fillId="35" borderId="12" xfId="0" applyNumberFormat="1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2" fillId="35" borderId="12" xfId="0" applyFont="1" applyFill="1" applyBorder="1" applyAlignment="1">
      <alignment horizontal="justify" vertical="center"/>
    </xf>
    <xf numFmtId="0" fontId="2" fillId="35" borderId="0" xfId="0" applyFont="1" applyFill="1" applyAlignment="1">
      <alignment horizontal="justify" vertical="center"/>
    </xf>
    <xf numFmtId="0" fontId="2" fillId="35" borderId="0" xfId="0" applyFont="1" applyFill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60" applyNumberFormat="1" applyFont="1" applyFill="1" applyBorder="1" applyAlignment="1">
      <alignment horizontal="justify" vertical="center" wrapText="1" shrinkToFit="1"/>
      <protection/>
    </xf>
    <xf numFmtId="0" fontId="2" fillId="0" borderId="15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49" fontId="2" fillId="0" borderId="12" xfId="67" applyNumberFormat="1" applyFont="1" applyFill="1" applyBorder="1" applyAlignment="1">
      <alignment horizontal="justify" vertical="center" wrapText="1"/>
      <protection/>
    </xf>
    <xf numFmtId="49" fontId="1" fillId="34" borderId="12" xfId="0" applyNumberFormat="1" applyFont="1" applyFill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5" fontId="2" fillId="35" borderId="12" xfId="0" applyNumberFormat="1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justify" vertical="center"/>
    </xf>
    <xf numFmtId="0" fontId="58" fillId="35" borderId="0" xfId="0" applyFont="1" applyFill="1" applyAlignment="1">
      <alignment horizontal="justify" vertical="center" wrapText="1"/>
    </xf>
    <xf numFmtId="0" fontId="2" fillId="0" borderId="0" xfId="71" applyFont="1" applyAlignment="1">
      <alignment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/>
    </xf>
    <xf numFmtId="0" fontId="2" fillId="0" borderId="0" xfId="71" applyFont="1" applyAlignment="1">
      <alignment horizontal="justify" vertical="center"/>
      <protection/>
    </xf>
    <xf numFmtId="0" fontId="0" fillId="0" borderId="0" xfId="0" applyAlignment="1">
      <alignment horizontal="justify" vertical="center"/>
    </xf>
    <xf numFmtId="0" fontId="2" fillId="0" borderId="0" xfId="71" applyFont="1" applyAlignment="1">
      <alignment horizontal="justify" vertical="center" wrapText="1"/>
      <protection/>
    </xf>
    <xf numFmtId="0" fontId="6" fillId="0" borderId="0" xfId="0" applyFont="1" applyBorder="1" applyAlignment="1">
      <alignment horizontal="justify" vertical="center"/>
    </xf>
    <xf numFmtId="3" fontId="12" fillId="0" borderId="0" xfId="0" applyNumberFormat="1" applyFont="1" applyBorder="1" applyAlignment="1">
      <alignment horizontal="justify" vertical="center"/>
    </xf>
    <xf numFmtId="0" fontId="2" fillId="0" borderId="0" xfId="71" applyFont="1" applyAlignment="1">
      <alignment horizontal="right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/>
    </xf>
    <xf numFmtId="0" fontId="6" fillId="0" borderId="12" xfId="62" applyFont="1" applyBorder="1" applyAlignment="1">
      <alignment horizontal="center" vertical="center" wrapText="1"/>
      <protection/>
    </xf>
    <xf numFmtId="1" fontId="6" fillId="0" borderId="12" xfId="62" applyNumberFormat="1" applyFont="1" applyBorder="1" applyAlignment="1">
      <alignment horizontal="center" vertical="center" wrapText="1"/>
      <protection/>
    </xf>
    <xf numFmtId="1" fontId="6" fillId="0" borderId="12" xfId="62" applyNumberFormat="1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12" xfId="66" applyFont="1" applyBorder="1" applyAlignment="1">
      <alignment vertical="center"/>
      <protection/>
    </xf>
    <xf numFmtId="0" fontId="60" fillId="0" borderId="12" xfId="66" applyFont="1" applyBorder="1" applyAlignment="1">
      <alignment vertical="center"/>
      <protection/>
    </xf>
    <xf numFmtId="0" fontId="60" fillId="0" borderId="12" xfId="66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7" fillId="0" borderId="17" xfId="0" applyFont="1" applyBorder="1" applyAlignment="1">
      <alignment horizontal="justify" vertical="center"/>
    </xf>
    <xf numFmtId="0" fontId="57" fillId="0" borderId="16" xfId="0" applyFont="1" applyBorder="1" applyAlignment="1">
      <alignment horizontal="justify" vertical="center"/>
    </xf>
    <xf numFmtId="0" fontId="2" fillId="0" borderId="20" xfId="62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71" applyFont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60" fillId="0" borderId="12" xfId="66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71" applyFont="1" applyAlignment="1">
      <alignment horizontal="right"/>
      <protection/>
    </xf>
    <xf numFmtId="0" fontId="4" fillId="0" borderId="0" xfId="71" applyFont="1" applyAlignment="1">
      <alignment horizontal="right"/>
      <protection/>
    </xf>
    <xf numFmtId="0" fontId="5" fillId="0" borderId="0" xfId="72" applyAlignment="1">
      <alignment/>
      <protection/>
    </xf>
    <xf numFmtId="0" fontId="1" fillId="0" borderId="0" xfId="71" applyFont="1" applyAlignment="1">
      <alignment horizontal="center" wrapText="1"/>
      <protection/>
    </xf>
    <xf numFmtId="0" fontId="0" fillId="0" borderId="0" xfId="0" applyAlignment="1">
      <alignment/>
    </xf>
    <xf numFmtId="0" fontId="1" fillId="0" borderId="0" xfId="71" applyFont="1" applyAlignment="1">
      <alignment horizontal="center" vertical="center" wrapText="1"/>
      <protection/>
    </xf>
    <xf numFmtId="0" fontId="4" fillId="0" borderId="20" xfId="71" applyFont="1" applyBorder="1" applyAlignment="1">
      <alignment horizontal="center" vertical="center" wrapText="1"/>
      <protection/>
    </xf>
    <xf numFmtId="0" fontId="13" fillId="0" borderId="18" xfId="71" applyFont="1" applyBorder="1" applyAlignment="1">
      <alignment horizontal="center" vertical="center" wrapText="1"/>
      <protection/>
    </xf>
    <xf numFmtId="0" fontId="13" fillId="0" borderId="15" xfId="71" applyFont="1" applyBorder="1" applyAlignment="1">
      <alignment horizontal="center" vertical="center" wrapText="1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13" fillId="0" borderId="12" xfId="71" applyFont="1" applyBorder="1" applyAlignment="1">
      <alignment horizontal="center" vertical="center" wrapText="1"/>
      <protection/>
    </xf>
    <xf numFmtId="0" fontId="1" fillId="0" borderId="17" xfId="71" applyFont="1" applyBorder="1" applyAlignment="1">
      <alignment horizontal="center" wrapText="1"/>
      <protection/>
    </xf>
    <xf numFmtId="0" fontId="10" fillId="0" borderId="21" xfId="71" applyFont="1" applyBorder="1" applyAlignment="1">
      <alignment horizontal="center" wrapText="1"/>
      <protection/>
    </xf>
    <xf numFmtId="0" fontId="10" fillId="0" borderId="16" xfId="71" applyFont="1" applyBorder="1" applyAlignment="1">
      <alignment horizontal="center" wrapText="1"/>
      <protection/>
    </xf>
    <xf numFmtId="0" fontId="4" fillId="0" borderId="12" xfId="71" applyFont="1" applyFill="1" applyBorder="1" applyAlignment="1">
      <alignment horizontal="center" wrapText="1"/>
      <protection/>
    </xf>
    <xf numFmtId="0" fontId="4" fillId="0" borderId="12" xfId="71" applyFont="1" applyFill="1" applyBorder="1" applyAlignment="1">
      <alignment horizontal="center" wrapText="1"/>
      <protection/>
    </xf>
    <xf numFmtId="0" fontId="4" fillId="0" borderId="12" xfId="71" applyFont="1" applyBorder="1" applyAlignment="1">
      <alignment horizontal="center" wrapText="1"/>
      <protection/>
    </xf>
    <xf numFmtId="172" fontId="2" fillId="0" borderId="20" xfId="71" applyNumberFormat="1" applyFont="1" applyBorder="1" applyAlignment="1">
      <alignment horizontal="center" vertical="center"/>
      <protection/>
    </xf>
    <xf numFmtId="172" fontId="0" fillId="0" borderId="15" xfId="71" applyNumberFormat="1" applyBorder="1" applyAlignment="1">
      <alignment horizontal="center" vertical="center"/>
      <protection/>
    </xf>
    <xf numFmtId="49" fontId="1" fillId="0" borderId="20" xfId="71" applyNumberFormat="1" applyFont="1" applyBorder="1" applyAlignment="1">
      <alignment horizontal="center" vertical="center"/>
      <protection/>
    </xf>
    <xf numFmtId="49" fontId="1" fillId="0" borderId="15" xfId="71" applyNumberFormat="1" applyFont="1" applyBorder="1" applyAlignment="1">
      <alignment horizontal="center" vertical="center"/>
      <protection/>
    </xf>
    <xf numFmtId="0" fontId="2" fillId="0" borderId="20" xfId="71" applyFont="1" applyBorder="1" applyAlignment="1">
      <alignment horizontal="left" vertical="center" wrapText="1"/>
      <protection/>
    </xf>
    <xf numFmtId="0" fontId="0" fillId="0" borderId="15" xfId="71" applyBorder="1" applyAlignment="1">
      <alignment horizontal="left" vertical="center" wrapText="1"/>
      <protection/>
    </xf>
    <xf numFmtId="172" fontId="2" fillId="0" borderId="15" xfId="71" applyNumberFormat="1" applyFont="1" applyBorder="1" applyAlignment="1">
      <alignment horizontal="center" vertical="center"/>
      <protection/>
    </xf>
    <xf numFmtId="49" fontId="1" fillId="0" borderId="20" xfId="71" applyNumberFormat="1" applyFont="1" applyBorder="1" applyAlignment="1">
      <alignment horizontal="left" vertical="center"/>
      <protection/>
    </xf>
    <xf numFmtId="49" fontId="1" fillId="0" borderId="15" xfId="71" applyNumberFormat="1" applyFont="1" applyBorder="1" applyAlignment="1">
      <alignment horizontal="left" vertical="center"/>
      <protection/>
    </xf>
    <xf numFmtId="0" fontId="10" fillId="0" borderId="0" xfId="71" applyFont="1" applyAlignment="1">
      <alignment horizontal="center" wrapText="1"/>
      <protection/>
    </xf>
    <xf numFmtId="0" fontId="1" fillId="0" borderId="17" xfId="71" applyFont="1" applyBorder="1" applyAlignment="1">
      <alignment horizontal="center" vertical="center" wrapText="1"/>
      <protection/>
    </xf>
    <xf numFmtId="0" fontId="10" fillId="0" borderId="21" xfId="71" applyFont="1" applyBorder="1" applyAlignment="1">
      <alignment horizontal="center" vertical="center" wrapText="1"/>
      <protection/>
    </xf>
    <xf numFmtId="0" fontId="10" fillId="0" borderId="16" xfId="7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wrapText="1"/>
    </xf>
    <xf numFmtId="0" fontId="1" fillId="35" borderId="0" xfId="0" applyFont="1" applyFill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2" xfId="57"/>
    <cellStyle name="Обычный 2 2 2" xfId="58"/>
    <cellStyle name="Обычный 2 2 2 2" xfId="59"/>
    <cellStyle name="Обычный 20" xfId="60"/>
    <cellStyle name="Обычный 3" xfId="61"/>
    <cellStyle name="Обычный 3 2" xfId="62"/>
    <cellStyle name="Обычный 4" xfId="63"/>
    <cellStyle name="Обычный 6" xfId="64"/>
    <cellStyle name="Обычный 7" xfId="65"/>
    <cellStyle name="Обычный 8" xfId="66"/>
    <cellStyle name="Обычный 9" xfId="67"/>
    <cellStyle name="Обычный_Брг_03_3" xfId="68"/>
    <cellStyle name="Обычный_Прил" xfId="69"/>
    <cellStyle name="Обычный_Приложение 4" xfId="70"/>
    <cellStyle name="Обычный_Приложение -5-6" xfId="71"/>
    <cellStyle name="Обычный_приложение для испр.201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9.125" style="110" customWidth="1"/>
    <col min="2" max="2" width="24.375" style="0" customWidth="1"/>
    <col min="3" max="3" width="50.125" style="0" customWidth="1"/>
    <col min="4" max="4" width="11.75390625" style="110" customWidth="1"/>
    <col min="5" max="5" width="10.125" style="110" customWidth="1"/>
    <col min="6" max="6" width="8.375" style="110" customWidth="1"/>
  </cols>
  <sheetData>
    <row r="1" spans="2:6" ht="15.75">
      <c r="B1" s="41"/>
      <c r="C1" s="43"/>
      <c r="D1" s="108"/>
      <c r="E1" s="108" t="s">
        <v>377</v>
      </c>
      <c r="F1" s="108"/>
    </row>
    <row r="2" spans="2:6" ht="15.75">
      <c r="B2" s="41"/>
      <c r="C2" s="205" t="s">
        <v>347</v>
      </c>
      <c r="D2" s="205"/>
      <c r="E2" s="205"/>
      <c r="F2" s="205"/>
    </row>
    <row r="3" spans="2:6" ht="15.75">
      <c r="B3" s="41"/>
      <c r="C3" s="205" t="s">
        <v>374</v>
      </c>
      <c r="D3" s="205"/>
      <c r="E3" s="205"/>
      <c r="F3" s="205"/>
    </row>
    <row r="4" spans="2:6" ht="15">
      <c r="B4" s="206"/>
      <c r="C4" s="206"/>
      <c r="D4" s="206"/>
      <c r="E4" s="206"/>
      <c r="F4" s="206"/>
    </row>
    <row r="5" spans="2:6" ht="15.75">
      <c r="B5" s="14"/>
      <c r="C5" s="10"/>
      <c r="D5" s="12"/>
      <c r="E5" s="109"/>
      <c r="F5" s="109"/>
    </row>
    <row r="6" spans="1:6" ht="36.75" customHeight="1">
      <c r="A6" s="215" t="s">
        <v>436</v>
      </c>
      <c r="B6" s="216"/>
      <c r="C6" s="216"/>
      <c r="D6" s="216"/>
      <c r="E6" s="216"/>
      <c r="F6" s="216"/>
    </row>
    <row r="7" spans="2:6" ht="15.75">
      <c r="B7" s="92"/>
      <c r="C7" s="92"/>
      <c r="D7" s="92"/>
      <c r="E7" s="92"/>
      <c r="F7" s="92"/>
    </row>
    <row r="8" spans="2:6" ht="15.75">
      <c r="B8" s="92"/>
      <c r="C8" s="92"/>
      <c r="D8" s="92"/>
      <c r="E8" s="92"/>
      <c r="F8" s="92"/>
    </row>
    <row r="9" spans="1:6" ht="15.75">
      <c r="A9" s="207" t="s">
        <v>389</v>
      </c>
      <c r="B9" s="208"/>
      <c r="C9" s="209" t="s">
        <v>391</v>
      </c>
      <c r="D9" s="211" t="s">
        <v>435</v>
      </c>
      <c r="E9" s="213" t="s">
        <v>433</v>
      </c>
      <c r="F9" s="211" t="s">
        <v>205</v>
      </c>
    </row>
    <row r="10" spans="1:6" ht="78.75">
      <c r="A10" s="111" t="s">
        <v>390</v>
      </c>
      <c r="B10" s="97" t="s">
        <v>434</v>
      </c>
      <c r="C10" s="210"/>
      <c r="D10" s="212"/>
      <c r="E10" s="214"/>
      <c r="F10" s="212"/>
    </row>
    <row r="11" spans="1:6" ht="12.75">
      <c r="A11" s="193">
        <v>1</v>
      </c>
      <c r="B11" s="194">
        <v>2</v>
      </c>
      <c r="C11" s="194">
        <v>3</v>
      </c>
      <c r="D11" s="195">
        <v>4</v>
      </c>
      <c r="E11" s="196">
        <v>5</v>
      </c>
      <c r="F11" s="196">
        <v>6</v>
      </c>
    </row>
    <row r="12" spans="1:6" ht="15.75">
      <c r="A12" s="95" t="s">
        <v>392</v>
      </c>
      <c r="B12" s="94"/>
      <c r="C12" s="94" t="s">
        <v>393</v>
      </c>
      <c r="D12" s="113">
        <f>SUM(D13)</f>
        <v>1128.7</v>
      </c>
      <c r="E12" s="113">
        <f>SUM(E13)</f>
        <v>1122.21283</v>
      </c>
      <c r="F12" s="114">
        <f>E12/D12*100</f>
        <v>99.42525294586692</v>
      </c>
    </row>
    <row r="13" spans="1:6" ht="47.25">
      <c r="A13" s="95"/>
      <c r="B13" s="99" t="s">
        <v>402</v>
      </c>
      <c r="C13" s="30" t="s">
        <v>122</v>
      </c>
      <c r="D13" s="115">
        <f>SUM(D14)</f>
        <v>1128.7</v>
      </c>
      <c r="E13" s="115">
        <f>SUM(E14)</f>
        <v>1122.21283</v>
      </c>
      <c r="F13" s="115">
        <f aca="true" t="shared" si="0" ref="F13:F18">SUM((E13/D13)*100)</f>
        <v>99.42525294586692</v>
      </c>
    </row>
    <row r="14" spans="1:6" ht="47.25">
      <c r="A14" s="95"/>
      <c r="B14" s="99" t="s">
        <v>403</v>
      </c>
      <c r="C14" s="30" t="s">
        <v>123</v>
      </c>
      <c r="D14" s="115">
        <f>SUM(D15+D16+D17+D18)</f>
        <v>1128.7</v>
      </c>
      <c r="E14" s="115">
        <f>SUM(E15+E16+E17+E18)</f>
        <v>1122.21283</v>
      </c>
      <c r="F14" s="115">
        <f t="shared" si="0"/>
        <v>99.42525294586692</v>
      </c>
    </row>
    <row r="15" spans="1:6" ht="157.5">
      <c r="A15" s="95"/>
      <c r="B15" s="100" t="s">
        <v>404</v>
      </c>
      <c r="C15" s="93" t="s">
        <v>379</v>
      </c>
      <c r="D15" s="116">
        <v>513.6</v>
      </c>
      <c r="E15" s="116">
        <v>510.81237</v>
      </c>
      <c r="F15" s="115">
        <f t="shared" si="0"/>
        <v>99.4572371495327</v>
      </c>
    </row>
    <row r="16" spans="1:6" ht="177" customHeight="1">
      <c r="A16" s="95"/>
      <c r="B16" s="100" t="s">
        <v>405</v>
      </c>
      <c r="C16" s="93" t="s">
        <v>380</v>
      </c>
      <c r="D16" s="116">
        <v>3.7</v>
      </c>
      <c r="E16" s="116">
        <v>3.75461</v>
      </c>
      <c r="F16" s="115">
        <f t="shared" si="0"/>
        <v>101.47594594594594</v>
      </c>
    </row>
    <row r="17" spans="1:6" ht="157.5">
      <c r="A17" s="95"/>
      <c r="B17" s="100" t="s">
        <v>406</v>
      </c>
      <c r="C17" s="93" t="s">
        <v>381</v>
      </c>
      <c r="D17" s="116">
        <v>685.4</v>
      </c>
      <c r="E17" s="116">
        <v>682.44706</v>
      </c>
      <c r="F17" s="115">
        <f t="shared" si="0"/>
        <v>99.56916545083163</v>
      </c>
    </row>
    <row r="18" spans="1:6" ht="157.5">
      <c r="A18" s="95"/>
      <c r="B18" s="100" t="s">
        <v>407</v>
      </c>
      <c r="C18" s="93" t="s">
        <v>382</v>
      </c>
      <c r="D18" s="116">
        <v>-74</v>
      </c>
      <c r="E18" s="116">
        <v>-74.80121</v>
      </c>
      <c r="F18" s="115">
        <f t="shared" si="0"/>
        <v>101.08271621621621</v>
      </c>
    </row>
    <row r="19" spans="1:6" ht="15.75">
      <c r="A19" s="95" t="s">
        <v>394</v>
      </c>
      <c r="B19" s="101"/>
      <c r="C19" s="94" t="s">
        <v>395</v>
      </c>
      <c r="D19" s="117">
        <f>SUM(D20+D24+D25+D26+D27+D28+D29)</f>
        <v>3237.3</v>
      </c>
      <c r="E19" s="117">
        <f>SUM(E20+E24+E25+E26+E27+E28+E29)</f>
        <v>3186.8417200000004</v>
      </c>
      <c r="F19" s="114">
        <f>E19/D19%</f>
        <v>98.4413468013468</v>
      </c>
    </row>
    <row r="20" spans="1:6" ht="15.75">
      <c r="A20" s="16"/>
      <c r="B20" s="28" t="s">
        <v>408</v>
      </c>
      <c r="C20" s="28" t="s">
        <v>57</v>
      </c>
      <c r="D20" s="115">
        <f>SUM(D21:D23)</f>
        <v>765.3</v>
      </c>
      <c r="E20" s="115">
        <f>SUM(E21:E23)</f>
        <v>764.5886499999999</v>
      </c>
      <c r="F20" s="115">
        <f aca="true" t="shared" si="1" ref="F20:F41">SUM((E20/D20)*100)</f>
        <v>99.90704952306284</v>
      </c>
    </row>
    <row r="21" spans="1:6" ht="93" customHeight="1">
      <c r="A21" s="16"/>
      <c r="B21" s="102" t="s">
        <v>410</v>
      </c>
      <c r="C21" s="29" t="s">
        <v>75</v>
      </c>
      <c r="D21" s="118">
        <v>757.9</v>
      </c>
      <c r="E21" s="118">
        <v>756.088</v>
      </c>
      <c r="F21" s="115">
        <f t="shared" si="1"/>
        <v>99.76091832695606</v>
      </c>
    </row>
    <row r="22" spans="1:6" ht="139.5" customHeight="1">
      <c r="A22" s="16"/>
      <c r="B22" s="102" t="s">
        <v>411</v>
      </c>
      <c r="C22" s="38" t="s">
        <v>209</v>
      </c>
      <c r="D22" s="118">
        <v>0</v>
      </c>
      <c r="E22" s="118">
        <v>0.05</v>
      </c>
      <c r="F22" s="115">
        <v>0</v>
      </c>
    </row>
    <row r="23" spans="1:6" ht="63">
      <c r="A23" s="16"/>
      <c r="B23" s="102" t="s">
        <v>409</v>
      </c>
      <c r="C23" s="29" t="s">
        <v>378</v>
      </c>
      <c r="D23" s="118">
        <v>7.4</v>
      </c>
      <c r="E23" s="118">
        <v>8.45065</v>
      </c>
      <c r="F23" s="115">
        <f t="shared" si="1"/>
        <v>114.19797297297296</v>
      </c>
    </row>
    <row r="24" spans="1:6" ht="31.5">
      <c r="A24" s="16"/>
      <c r="B24" s="102" t="s">
        <v>412</v>
      </c>
      <c r="C24" s="11" t="s">
        <v>213</v>
      </c>
      <c r="D24" s="116">
        <v>50</v>
      </c>
      <c r="E24" s="116">
        <v>47.30701</v>
      </c>
      <c r="F24" s="115">
        <f t="shared" si="1"/>
        <v>94.61402</v>
      </c>
    </row>
    <row r="25" spans="1:6" ht="63">
      <c r="A25" s="16"/>
      <c r="B25" s="28" t="s">
        <v>413</v>
      </c>
      <c r="C25" s="11" t="s">
        <v>39</v>
      </c>
      <c r="D25" s="118">
        <v>207.6</v>
      </c>
      <c r="E25" s="118">
        <v>191.65808</v>
      </c>
      <c r="F25" s="115">
        <f t="shared" si="1"/>
        <v>92.3208477842004</v>
      </c>
    </row>
    <row r="26" spans="1:6" ht="15.75">
      <c r="A26" s="16"/>
      <c r="B26" s="11" t="s">
        <v>414</v>
      </c>
      <c r="C26" s="11" t="s">
        <v>53</v>
      </c>
      <c r="D26" s="118">
        <v>44.1</v>
      </c>
      <c r="E26" s="119">
        <v>43.71675</v>
      </c>
      <c r="F26" s="115">
        <f t="shared" si="1"/>
        <v>99.13095238095238</v>
      </c>
    </row>
    <row r="27" spans="1:6" ht="15.75">
      <c r="A27" s="16"/>
      <c r="B27" s="11" t="s">
        <v>415</v>
      </c>
      <c r="C27" s="11" t="s">
        <v>54</v>
      </c>
      <c r="D27" s="119">
        <v>976.7</v>
      </c>
      <c r="E27" s="119">
        <v>979.71124</v>
      </c>
      <c r="F27" s="115">
        <f t="shared" si="1"/>
        <v>100.30830756629466</v>
      </c>
    </row>
    <row r="28" spans="1:6" ht="47.25">
      <c r="A28" s="16"/>
      <c r="B28" s="11" t="s">
        <v>416</v>
      </c>
      <c r="C28" s="38" t="s">
        <v>3</v>
      </c>
      <c r="D28" s="115">
        <v>485.8</v>
      </c>
      <c r="E28" s="119">
        <v>485.13961</v>
      </c>
      <c r="F28" s="115">
        <f t="shared" si="1"/>
        <v>99.86406134211609</v>
      </c>
    </row>
    <row r="29" spans="1:6" ht="47.25">
      <c r="A29" s="16"/>
      <c r="B29" s="84" t="s">
        <v>417</v>
      </c>
      <c r="C29" s="11" t="s">
        <v>1</v>
      </c>
      <c r="D29" s="120">
        <v>707.8</v>
      </c>
      <c r="E29" s="119">
        <v>674.72038</v>
      </c>
      <c r="F29" s="115">
        <f t="shared" si="1"/>
        <v>95.32641706696808</v>
      </c>
    </row>
    <row r="30" spans="1:6" ht="31.5">
      <c r="A30" s="95" t="s">
        <v>399</v>
      </c>
      <c r="B30" s="101"/>
      <c r="C30" s="94" t="s">
        <v>398</v>
      </c>
      <c r="D30" s="121">
        <f>SUM(D31:D39)</f>
        <v>827.8676499999999</v>
      </c>
      <c r="E30" s="121">
        <f>SUM(E31:E39)</f>
        <v>802.8734199999999</v>
      </c>
      <c r="F30" s="114">
        <f>E30/D30%</f>
        <v>96.98089060491733</v>
      </c>
    </row>
    <row r="31" spans="1:6" ht="94.5">
      <c r="A31" s="16"/>
      <c r="B31" s="28" t="s">
        <v>418</v>
      </c>
      <c r="C31" s="11" t="s">
        <v>40</v>
      </c>
      <c r="D31" s="120">
        <v>36.61</v>
      </c>
      <c r="E31" s="120">
        <v>36.6</v>
      </c>
      <c r="F31" s="115">
        <f t="shared" si="1"/>
        <v>99.97268505872712</v>
      </c>
    </row>
    <row r="32" spans="1:6" ht="94.5">
      <c r="A32" s="16"/>
      <c r="B32" s="28" t="s">
        <v>419</v>
      </c>
      <c r="C32" s="11" t="s">
        <v>17</v>
      </c>
      <c r="D32" s="118">
        <v>10.5</v>
      </c>
      <c r="E32" s="119">
        <v>9.9718</v>
      </c>
      <c r="F32" s="115">
        <f aca="true" t="shared" si="2" ref="F32:F37">SUM((E32/D32)*100)</f>
        <v>94.96952380952382</v>
      </c>
    </row>
    <row r="33" spans="1:6" ht="31.5">
      <c r="A33" s="16"/>
      <c r="B33" s="31" t="s">
        <v>420</v>
      </c>
      <c r="C33" s="11" t="s">
        <v>126</v>
      </c>
      <c r="D33" s="118">
        <v>295.1</v>
      </c>
      <c r="E33" s="118">
        <v>275.9</v>
      </c>
      <c r="F33" s="115">
        <f t="shared" si="2"/>
        <v>93.49373093866484</v>
      </c>
    </row>
    <row r="34" spans="1:6" ht="126">
      <c r="A34" s="16"/>
      <c r="B34" s="103" t="s">
        <v>421</v>
      </c>
      <c r="C34" s="104" t="s">
        <v>317</v>
      </c>
      <c r="D34" s="122">
        <v>22.89</v>
      </c>
      <c r="E34" s="118">
        <v>22.89</v>
      </c>
      <c r="F34" s="115">
        <f t="shared" si="2"/>
        <v>100</v>
      </c>
    </row>
    <row r="35" spans="1:6" ht="47.25">
      <c r="A35" s="16"/>
      <c r="B35" s="32" t="s">
        <v>422</v>
      </c>
      <c r="C35" s="32" t="s">
        <v>190</v>
      </c>
      <c r="D35" s="115">
        <v>178.9</v>
      </c>
      <c r="E35" s="115">
        <v>178.9</v>
      </c>
      <c r="F35" s="115">
        <f t="shared" si="2"/>
        <v>100</v>
      </c>
    </row>
    <row r="36" spans="1:6" ht="63">
      <c r="A36" s="16"/>
      <c r="B36" s="32" t="s">
        <v>423</v>
      </c>
      <c r="C36" s="32" t="s">
        <v>175</v>
      </c>
      <c r="D36" s="115">
        <v>220.8</v>
      </c>
      <c r="E36" s="115">
        <v>220.8</v>
      </c>
      <c r="F36" s="115">
        <f t="shared" si="2"/>
        <v>100</v>
      </c>
    </row>
    <row r="37" spans="1:6" ht="31.5">
      <c r="A37" s="16"/>
      <c r="B37" s="105" t="s">
        <v>424</v>
      </c>
      <c r="C37" s="11" t="s">
        <v>241</v>
      </c>
      <c r="D37" s="119">
        <v>63.06765</v>
      </c>
      <c r="E37" s="119">
        <v>63.06765</v>
      </c>
      <c r="F37" s="115">
        <f t="shared" si="2"/>
        <v>100</v>
      </c>
    </row>
    <row r="38" spans="1:6" ht="63">
      <c r="A38" s="16"/>
      <c r="B38" s="103" t="s">
        <v>425</v>
      </c>
      <c r="C38" s="106" t="s">
        <v>337</v>
      </c>
      <c r="D38" s="115">
        <f>SUM(D39)</f>
        <v>0</v>
      </c>
      <c r="E38" s="119">
        <v>-0.3723</v>
      </c>
      <c r="F38" s="115">
        <v>0</v>
      </c>
    </row>
    <row r="39" spans="1:6" ht="63">
      <c r="A39" s="16"/>
      <c r="B39" s="103" t="s">
        <v>426</v>
      </c>
      <c r="C39" s="106" t="s">
        <v>206</v>
      </c>
      <c r="D39" s="115">
        <v>0</v>
      </c>
      <c r="E39" s="119">
        <v>-4.88373</v>
      </c>
      <c r="F39" s="115">
        <v>0</v>
      </c>
    </row>
    <row r="40" spans="1:6" ht="31.5">
      <c r="A40" s="95" t="s">
        <v>400</v>
      </c>
      <c r="B40" s="28"/>
      <c r="C40" s="107" t="s">
        <v>397</v>
      </c>
      <c r="D40" s="123">
        <f>SUM(D41)</f>
        <v>7916.7</v>
      </c>
      <c r="E40" s="123">
        <f>SUM(E41)</f>
        <v>7916.7</v>
      </c>
      <c r="F40" s="114">
        <f>E40/D40%</f>
        <v>100</v>
      </c>
    </row>
    <row r="41" spans="1:6" ht="31.5">
      <c r="A41" s="16"/>
      <c r="B41" s="32" t="s">
        <v>427</v>
      </c>
      <c r="C41" s="11" t="s">
        <v>21</v>
      </c>
      <c r="D41" s="119">
        <v>7916.7</v>
      </c>
      <c r="E41" s="119">
        <v>7916.7</v>
      </c>
      <c r="F41" s="115">
        <f t="shared" si="1"/>
        <v>100</v>
      </c>
    </row>
    <row r="42" spans="1:6" ht="15.75">
      <c r="A42" s="112"/>
      <c r="B42" s="33"/>
      <c r="C42" s="33" t="s">
        <v>396</v>
      </c>
      <c r="D42" s="124">
        <f>SUM(D12+D19+D30+D40)</f>
        <v>13110.56765</v>
      </c>
      <c r="E42" s="124">
        <f>SUM(E12+E19+E30+E40)</f>
        <v>13028.627970000001</v>
      </c>
      <c r="F42" s="124">
        <f>SUM((E42/D42)*100)</f>
        <v>99.37501043290067</v>
      </c>
    </row>
  </sheetData>
  <sheetProtection/>
  <mergeCells count="9">
    <mergeCell ref="C2:F2"/>
    <mergeCell ref="C3:F3"/>
    <mergeCell ref="B4:F4"/>
    <mergeCell ref="A9:B9"/>
    <mergeCell ref="C9:C10"/>
    <mergeCell ref="D9:D10"/>
    <mergeCell ref="E9:E10"/>
    <mergeCell ref="F9:F10"/>
    <mergeCell ref="A6:F6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3" zoomScaleNormal="93" zoomScalePageLayoutView="0" workbookViewId="0" topLeftCell="A1">
      <selection activeCell="N11" sqref="N11"/>
    </sheetView>
  </sheetViews>
  <sheetFormatPr defaultColWidth="9.00390625" defaultRowHeight="12.75"/>
  <cols>
    <col min="1" max="1" width="21.75390625" style="184" customWidth="1"/>
    <col min="2" max="2" width="10.375" style="184" customWidth="1"/>
    <col min="3" max="3" width="10.25390625" style="184" customWidth="1"/>
    <col min="4" max="4" width="9.125" style="184" customWidth="1"/>
    <col min="5" max="5" width="11.00390625" style="184" customWidth="1"/>
    <col min="6" max="6" width="9.125" style="184" customWidth="1"/>
    <col min="7" max="7" width="10.625" style="184" customWidth="1"/>
    <col min="8" max="8" width="10.375" style="184" customWidth="1"/>
    <col min="9" max="9" width="10.625" style="184" customWidth="1"/>
    <col min="10" max="10" width="10.00390625" style="184" customWidth="1"/>
    <col min="11" max="16384" width="9.125" style="184" customWidth="1"/>
  </cols>
  <sheetData>
    <row r="1" spans="1:10" ht="15.75">
      <c r="A1" s="183"/>
      <c r="B1" s="183"/>
      <c r="C1" s="225" t="s">
        <v>457</v>
      </c>
      <c r="D1" s="225"/>
      <c r="E1" s="225"/>
      <c r="F1" s="225"/>
      <c r="G1" s="225"/>
      <c r="H1" s="225"/>
      <c r="I1" s="225"/>
      <c r="J1" s="225"/>
    </row>
    <row r="2" spans="1:10" ht="15.75">
      <c r="A2" s="183"/>
      <c r="B2" s="183"/>
      <c r="C2" s="188"/>
      <c r="D2" s="188"/>
      <c r="E2" s="188"/>
      <c r="F2" s="226" t="s">
        <v>347</v>
      </c>
      <c r="G2" s="226"/>
      <c r="H2" s="226"/>
      <c r="I2" s="226"/>
      <c r="J2" s="226"/>
    </row>
    <row r="3" spans="1:10" ht="15.75">
      <c r="A3" s="185"/>
      <c r="B3" s="185"/>
      <c r="C3" s="189"/>
      <c r="D3" s="189"/>
      <c r="E3" s="189"/>
      <c r="F3" s="226" t="s">
        <v>374</v>
      </c>
      <c r="G3" s="226"/>
      <c r="H3" s="226"/>
      <c r="I3" s="226"/>
      <c r="J3" s="226"/>
    </row>
    <row r="4" spans="1:10" ht="15.75">
      <c r="A4" s="227"/>
      <c r="B4" s="227"/>
      <c r="C4" s="227"/>
      <c r="D4" s="227"/>
      <c r="E4" s="227"/>
      <c r="F4" s="227"/>
      <c r="G4" s="227"/>
      <c r="H4" s="227"/>
      <c r="I4" s="227"/>
      <c r="J4" s="227"/>
    </row>
    <row r="5" spans="1:10" ht="43.5" customHeight="1">
      <c r="A5" s="273" t="s">
        <v>430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5.75">
      <c r="A6" s="81"/>
      <c r="B6" s="81"/>
      <c r="C6" s="81"/>
      <c r="D6" s="81"/>
      <c r="E6" s="81"/>
      <c r="F6" s="81"/>
      <c r="G6" s="81"/>
      <c r="H6" s="81"/>
      <c r="I6" s="81"/>
      <c r="J6" s="191" t="s">
        <v>431</v>
      </c>
    </row>
    <row r="7" spans="1:10" ht="72" customHeight="1">
      <c r="A7" s="211" t="s">
        <v>295</v>
      </c>
      <c r="B7" s="223" t="s">
        <v>296</v>
      </c>
      <c r="C7" s="224"/>
      <c r="D7" s="223" t="s">
        <v>297</v>
      </c>
      <c r="E7" s="224"/>
      <c r="F7" s="211" t="s">
        <v>298</v>
      </c>
      <c r="G7" s="222" t="s">
        <v>299</v>
      </c>
      <c r="H7" s="222"/>
      <c r="I7" s="223" t="s">
        <v>297</v>
      </c>
      <c r="J7" s="224"/>
    </row>
    <row r="8" spans="1:10" ht="63">
      <c r="A8" s="212"/>
      <c r="B8" s="190" t="s">
        <v>300</v>
      </c>
      <c r="C8" s="190" t="s">
        <v>301</v>
      </c>
      <c r="D8" s="13" t="s">
        <v>302</v>
      </c>
      <c r="E8" s="13" t="s">
        <v>303</v>
      </c>
      <c r="F8" s="228"/>
      <c r="G8" s="192" t="s">
        <v>300</v>
      </c>
      <c r="H8" s="13" t="s">
        <v>304</v>
      </c>
      <c r="I8" s="13" t="s">
        <v>300</v>
      </c>
      <c r="J8" s="13" t="s">
        <v>301</v>
      </c>
    </row>
    <row r="9" spans="1:10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</row>
    <row r="10" spans="1:10" ht="30.75" customHeight="1">
      <c r="A10" s="11" t="s">
        <v>305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161.25" customHeight="1">
      <c r="A11" s="32" t="s">
        <v>306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 ht="15.75" hidden="1">
      <c r="A12" s="11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84" customHeight="1">
      <c r="A13" s="11" t="s">
        <v>307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0.75" customHeight="1" hidden="1">
      <c r="A14" s="11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72.75" customHeight="1">
      <c r="A15" s="144" t="s">
        <v>308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ht="36" customHeight="1">
      <c r="A16" s="144" t="s">
        <v>309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47.25">
      <c r="A17" s="144" t="s">
        <v>310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47.25">
      <c r="A18" s="144" t="s">
        <v>311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47.25">
      <c r="A19" s="144" t="s">
        <v>312</v>
      </c>
      <c r="B19" s="13"/>
      <c r="C19" s="13"/>
      <c r="D19" s="16"/>
      <c r="E19" s="16"/>
      <c r="F19" s="16"/>
      <c r="G19" s="16"/>
      <c r="H19" s="16"/>
      <c r="I19" s="16"/>
      <c r="J19" s="16"/>
    </row>
    <row r="20" spans="1:10" ht="129.75" customHeight="1">
      <c r="A20" s="11" t="s">
        <v>313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1:10" ht="31.5">
      <c r="A21" s="33" t="s">
        <v>314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2.75">
      <c r="A22" s="186"/>
      <c r="B22" s="187"/>
      <c r="C22" s="187"/>
      <c r="D22" s="187"/>
      <c r="E22" s="187"/>
      <c r="F22" s="187"/>
      <c r="G22" s="187"/>
      <c r="H22" s="187"/>
      <c r="I22" s="187"/>
      <c r="J22" s="187"/>
    </row>
  </sheetData>
  <sheetProtection/>
  <mergeCells count="11">
    <mergeCell ref="F7:F8"/>
    <mergeCell ref="G7:H7"/>
    <mergeCell ref="I7:J7"/>
    <mergeCell ref="C1:J1"/>
    <mergeCell ref="F2:J2"/>
    <mergeCell ref="F3:J3"/>
    <mergeCell ref="A4:J4"/>
    <mergeCell ref="A5:J5"/>
    <mergeCell ref="A7:A8"/>
    <mergeCell ref="B7:C7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68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8.75390625" style="12" customWidth="1"/>
    <col min="2" max="2" width="50.25390625" style="10" customWidth="1"/>
    <col min="3" max="3" width="10.125" style="12" customWidth="1"/>
    <col min="4" max="4" width="11.375" style="9" customWidth="1"/>
    <col min="5" max="5" width="9.625" style="9" customWidth="1"/>
    <col min="6" max="16384" width="9.125" style="9" customWidth="1"/>
  </cols>
  <sheetData>
    <row r="1" spans="1:5" ht="15.75">
      <c r="A1" s="41"/>
      <c r="B1" s="43"/>
      <c r="C1" s="43"/>
      <c r="D1" s="43" t="s">
        <v>366</v>
      </c>
      <c r="E1" s="43"/>
    </row>
    <row r="2" spans="1:6" ht="15.75">
      <c r="A2" s="41"/>
      <c r="B2" s="205" t="s">
        <v>347</v>
      </c>
      <c r="C2" s="205"/>
      <c r="D2" s="205"/>
      <c r="E2" s="205"/>
      <c r="F2" s="43"/>
    </row>
    <row r="3" spans="1:5" ht="15.75">
      <c r="A3" s="41"/>
      <c r="B3" s="205" t="s">
        <v>374</v>
      </c>
      <c r="C3" s="205"/>
      <c r="D3" s="205"/>
      <c r="E3" s="205"/>
    </row>
    <row r="4" spans="1:5" ht="15.75">
      <c r="A4" s="206"/>
      <c r="B4" s="206"/>
      <c r="C4" s="206"/>
      <c r="D4" s="206"/>
      <c r="E4" s="206"/>
    </row>
    <row r="5" ht="15.75">
      <c r="A5" s="14"/>
    </row>
    <row r="6" spans="1:5" ht="35.25" customHeight="1">
      <c r="A6" s="215" t="s">
        <v>437</v>
      </c>
      <c r="B6" s="215"/>
      <c r="C6" s="215"/>
      <c r="D6" s="215"/>
      <c r="E6" s="215"/>
    </row>
    <row r="7" spans="1:3" ht="15.75">
      <c r="A7" s="44"/>
      <c r="B7" s="45"/>
      <c r="C7" s="44"/>
    </row>
    <row r="8" spans="1:5" ht="45">
      <c r="A8" s="13" t="s">
        <v>180</v>
      </c>
      <c r="B8" s="32" t="s">
        <v>181</v>
      </c>
      <c r="C8" s="19" t="s">
        <v>432</v>
      </c>
      <c r="D8" s="40" t="s">
        <v>433</v>
      </c>
      <c r="E8" s="19" t="s">
        <v>205</v>
      </c>
    </row>
    <row r="9" spans="1:5" s="18" customFormat="1" ht="12.75">
      <c r="A9" s="1">
        <v>1</v>
      </c>
      <c r="B9" s="17">
        <v>2</v>
      </c>
      <c r="C9" s="1">
        <v>3</v>
      </c>
      <c r="D9" s="137">
        <v>4</v>
      </c>
      <c r="E9" s="137">
        <v>5</v>
      </c>
    </row>
    <row r="10" spans="1:5" ht="15.75">
      <c r="A10" s="5" t="s">
        <v>22</v>
      </c>
      <c r="B10" s="33" t="s">
        <v>9</v>
      </c>
      <c r="C10" s="128">
        <f>SUM(C11+C48)</f>
        <v>13110.56765</v>
      </c>
      <c r="D10" s="128">
        <f>SUM(D11+D48)</f>
        <v>13028.627970000001</v>
      </c>
      <c r="E10" s="128">
        <f aca="true" t="shared" si="0" ref="E10:E52">SUM((D10/C10)*100)</f>
        <v>99.37501043290067</v>
      </c>
    </row>
    <row r="11" spans="1:5" ht="15.75">
      <c r="A11" s="6" t="s">
        <v>38</v>
      </c>
      <c r="B11" s="42" t="s">
        <v>10</v>
      </c>
      <c r="C11" s="128">
        <f>SUM(C12+C17+C23+C25+C36+C38+C42+C45)</f>
        <v>4731.1</v>
      </c>
      <c r="D11" s="128">
        <f>SUM(D12+D17+D23+D25+D36+D38+D42+D45)</f>
        <v>4654.41635</v>
      </c>
      <c r="E11" s="128">
        <f t="shared" si="0"/>
        <v>98.37915812390354</v>
      </c>
    </row>
    <row r="12" spans="1:5" ht="15.75">
      <c r="A12" s="7" t="s">
        <v>23</v>
      </c>
      <c r="B12" s="31" t="s">
        <v>11</v>
      </c>
      <c r="C12" s="129">
        <f>SUM(C13)</f>
        <v>765.3</v>
      </c>
      <c r="D12" s="129">
        <f>SUM(D13)</f>
        <v>764.5886499999999</v>
      </c>
      <c r="E12" s="129">
        <f t="shared" si="0"/>
        <v>99.90704952306284</v>
      </c>
    </row>
    <row r="13" spans="1:5" ht="15.75">
      <c r="A13" s="7" t="s">
        <v>74</v>
      </c>
      <c r="B13" s="28" t="s">
        <v>57</v>
      </c>
      <c r="C13" s="129">
        <f>SUM(C14:C16)</f>
        <v>765.3</v>
      </c>
      <c r="D13" s="129">
        <f>SUM(D14:D16)</f>
        <v>764.5886499999999</v>
      </c>
      <c r="E13" s="129">
        <f t="shared" si="0"/>
        <v>99.90704952306284</v>
      </c>
    </row>
    <row r="14" spans="1:5" ht="94.5">
      <c r="A14" s="8" t="s">
        <v>73</v>
      </c>
      <c r="B14" s="29" t="s">
        <v>75</v>
      </c>
      <c r="C14" s="130">
        <v>757.9</v>
      </c>
      <c r="D14" s="130">
        <v>756.088</v>
      </c>
      <c r="E14" s="129">
        <f t="shared" si="0"/>
        <v>99.76091832695606</v>
      </c>
    </row>
    <row r="15" spans="1:5" ht="141.75">
      <c r="A15" s="8" t="s">
        <v>208</v>
      </c>
      <c r="B15" s="38" t="s">
        <v>209</v>
      </c>
      <c r="C15" s="130">
        <v>0</v>
      </c>
      <c r="D15" s="130">
        <v>0.05</v>
      </c>
      <c r="E15" s="129">
        <v>0</v>
      </c>
    </row>
    <row r="16" spans="1:5" ht="63">
      <c r="A16" s="8" t="s">
        <v>207</v>
      </c>
      <c r="B16" s="29" t="s">
        <v>378</v>
      </c>
      <c r="C16" s="130">
        <v>7.4</v>
      </c>
      <c r="D16" s="130">
        <v>8.45065</v>
      </c>
      <c r="E16" s="129">
        <f t="shared" si="0"/>
        <v>114.19797297297296</v>
      </c>
    </row>
    <row r="17" spans="1:5" ht="47.25">
      <c r="A17" s="27" t="s">
        <v>383</v>
      </c>
      <c r="B17" s="30" t="s">
        <v>122</v>
      </c>
      <c r="C17" s="129">
        <f>SUM(C18)</f>
        <v>1128.7</v>
      </c>
      <c r="D17" s="129">
        <f>SUM(D18)</f>
        <v>1122.21283</v>
      </c>
      <c r="E17" s="129">
        <f t="shared" si="0"/>
        <v>99.42525294586692</v>
      </c>
    </row>
    <row r="18" spans="1:5" ht="47.25">
      <c r="A18" s="27" t="s">
        <v>384</v>
      </c>
      <c r="B18" s="30" t="s">
        <v>123</v>
      </c>
      <c r="C18" s="129">
        <f>SUM(C19+C20+C21+C22)</f>
        <v>1128.7</v>
      </c>
      <c r="D18" s="129">
        <f>SUM(D19+D20+D21+D22)</f>
        <v>1122.21283</v>
      </c>
      <c r="E18" s="129">
        <f t="shared" si="0"/>
        <v>99.42525294586692</v>
      </c>
    </row>
    <row r="19" spans="1:5" ht="157.5">
      <c r="A19" s="20" t="s">
        <v>385</v>
      </c>
      <c r="B19" s="93" t="s">
        <v>379</v>
      </c>
      <c r="C19" s="131">
        <v>513.6</v>
      </c>
      <c r="D19" s="131">
        <v>510.81237</v>
      </c>
      <c r="E19" s="129">
        <f t="shared" si="0"/>
        <v>99.4572371495327</v>
      </c>
    </row>
    <row r="20" spans="1:5" ht="173.25">
      <c r="A20" s="20" t="s">
        <v>386</v>
      </c>
      <c r="B20" s="93" t="s">
        <v>380</v>
      </c>
      <c r="C20" s="131">
        <v>3.7</v>
      </c>
      <c r="D20" s="131">
        <v>3.75461</v>
      </c>
      <c r="E20" s="129">
        <f t="shared" si="0"/>
        <v>101.47594594594594</v>
      </c>
    </row>
    <row r="21" spans="1:5" ht="157.5">
      <c r="A21" s="20" t="s">
        <v>387</v>
      </c>
      <c r="B21" s="93" t="s">
        <v>381</v>
      </c>
      <c r="C21" s="131">
        <v>685.4</v>
      </c>
      <c r="D21" s="131">
        <v>682.44706</v>
      </c>
      <c r="E21" s="129">
        <f t="shared" si="0"/>
        <v>99.56916545083163</v>
      </c>
    </row>
    <row r="22" spans="1:5" ht="157.5">
      <c r="A22" s="20" t="s">
        <v>388</v>
      </c>
      <c r="B22" s="93" t="s">
        <v>382</v>
      </c>
      <c r="C22" s="131">
        <v>-74</v>
      </c>
      <c r="D22" s="131">
        <v>-74.80121</v>
      </c>
      <c r="E22" s="129">
        <f t="shared" si="0"/>
        <v>101.08271621621621</v>
      </c>
    </row>
    <row r="23" spans="1:5" ht="31.5">
      <c r="A23" s="127" t="s">
        <v>210</v>
      </c>
      <c r="B23" s="11" t="s">
        <v>211</v>
      </c>
      <c r="C23" s="131">
        <f>SUM(C24)</f>
        <v>50</v>
      </c>
      <c r="D23" s="131">
        <f>SUM(D24)</f>
        <v>47.30701</v>
      </c>
      <c r="E23" s="129">
        <f t="shared" si="0"/>
        <v>94.61402</v>
      </c>
    </row>
    <row r="24" spans="1:5" ht="31.5">
      <c r="A24" s="8" t="s">
        <v>212</v>
      </c>
      <c r="B24" s="11" t="s">
        <v>213</v>
      </c>
      <c r="C24" s="131">
        <v>50</v>
      </c>
      <c r="D24" s="131">
        <v>47.30701</v>
      </c>
      <c r="E24" s="129">
        <f t="shared" si="0"/>
        <v>94.61402</v>
      </c>
    </row>
    <row r="25" spans="1:5" ht="15.75">
      <c r="A25" s="7" t="s">
        <v>65</v>
      </c>
      <c r="B25" s="31" t="s">
        <v>12</v>
      </c>
      <c r="C25" s="129">
        <f>C26+C28+C31</f>
        <v>2422</v>
      </c>
      <c r="D25" s="129">
        <f>D26+D28+D31</f>
        <v>2374.94606</v>
      </c>
      <c r="E25" s="129">
        <f t="shared" si="0"/>
        <v>98.05722791081752</v>
      </c>
    </row>
    <row r="26" spans="1:5" ht="15.75">
      <c r="A26" s="7" t="s">
        <v>69</v>
      </c>
      <c r="B26" s="31" t="s">
        <v>13</v>
      </c>
      <c r="C26" s="129">
        <f>SUM(C27)</f>
        <v>207.6</v>
      </c>
      <c r="D26" s="129">
        <f>SUM(D27)</f>
        <v>191.65808</v>
      </c>
      <c r="E26" s="129">
        <f t="shared" si="0"/>
        <v>92.3208477842004</v>
      </c>
    </row>
    <row r="27" spans="1:5" ht="63">
      <c r="A27" s="7" t="s">
        <v>68</v>
      </c>
      <c r="B27" s="11" t="s">
        <v>39</v>
      </c>
      <c r="C27" s="130">
        <v>207.6</v>
      </c>
      <c r="D27" s="130">
        <v>191.65808</v>
      </c>
      <c r="E27" s="129">
        <f t="shared" si="0"/>
        <v>92.3208477842004</v>
      </c>
    </row>
    <row r="28" spans="1:5" ht="15.75">
      <c r="A28" s="13" t="s">
        <v>72</v>
      </c>
      <c r="B28" s="11" t="s">
        <v>56</v>
      </c>
      <c r="C28" s="129">
        <f>C29+C30</f>
        <v>1020.8000000000001</v>
      </c>
      <c r="D28" s="129">
        <f>D29+D30</f>
        <v>1023.42799</v>
      </c>
      <c r="E28" s="129">
        <f t="shared" si="0"/>
        <v>100.257444161442</v>
      </c>
    </row>
    <row r="29" spans="1:5" ht="15.75">
      <c r="A29" s="13" t="s">
        <v>71</v>
      </c>
      <c r="B29" s="11" t="s">
        <v>53</v>
      </c>
      <c r="C29" s="130">
        <v>44.1</v>
      </c>
      <c r="D29" s="132">
        <v>43.71675</v>
      </c>
      <c r="E29" s="129">
        <f t="shared" si="0"/>
        <v>99.13095238095238</v>
      </c>
    </row>
    <row r="30" spans="1:5" ht="15.75">
      <c r="A30" s="13" t="s">
        <v>70</v>
      </c>
      <c r="B30" s="11" t="s">
        <v>54</v>
      </c>
      <c r="C30" s="132">
        <v>976.7</v>
      </c>
      <c r="D30" s="132">
        <v>979.71124</v>
      </c>
      <c r="E30" s="129">
        <f t="shared" si="0"/>
        <v>100.30830756629466</v>
      </c>
    </row>
    <row r="31" spans="1:5" ht="15.75">
      <c r="A31" s="7" t="s">
        <v>67</v>
      </c>
      <c r="B31" s="11" t="s">
        <v>55</v>
      </c>
      <c r="C31" s="129">
        <f>SUM(C33+C35)</f>
        <v>1193.6</v>
      </c>
      <c r="D31" s="129">
        <f>SUM(D33+D35)</f>
        <v>1159.85999</v>
      </c>
      <c r="E31" s="129">
        <f t="shared" si="0"/>
        <v>97.17325653485254</v>
      </c>
    </row>
    <row r="32" spans="1:5" ht="15.75">
      <c r="A32" s="13" t="s">
        <v>8</v>
      </c>
      <c r="B32" s="11" t="s">
        <v>7</v>
      </c>
      <c r="C32" s="129">
        <f>SUM(C33)</f>
        <v>485.8</v>
      </c>
      <c r="D32" s="129">
        <f>SUM(D33)</f>
        <v>485.13961</v>
      </c>
      <c r="E32" s="129">
        <f t="shared" si="0"/>
        <v>99.86406134211609</v>
      </c>
    </row>
    <row r="33" spans="1:5" ht="47.25">
      <c r="A33" s="13" t="s">
        <v>4</v>
      </c>
      <c r="B33" s="38" t="s">
        <v>3</v>
      </c>
      <c r="C33" s="129">
        <v>485.8</v>
      </c>
      <c r="D33" s="132">
        <v>485.13961</v>
      </c>
      <c r="E33" s="129">
        <f t="shared" si="0"/>
        <v>99.86406134211609</v>
      </c>
    </row>
    <row r="34" spans="1:5" ht="15.75">
      <c r="A34" s="13" t="s">
        <v>5</v>
      </c>
      <c r="B34" s="11" t="s">
        <v>6</v>
      </c>
      <c r="C34" s="133">
        <f>SUM(C35)</f>
        <v>707.8</v>
      </c>
      <c r="D34" s="133">
        <f>SUM(D35)</f>
        <v>674.72038</v>
      </c>
      <c r="E34" s="129">
        <f t="shared" si="0"/>
        <v>95.32641706696808</v>
      </c>
    </row>
    <row r="35" spans="1:5" ht="47.25">
      <c r="A35" s="25" t="s">
        <v>2</v>
      </c>
      <c r="B35" s="11" t="s">
        <v>1</v>
      </c>
      <c r="C35" s="134">
        <v>707.8</v>
      </c>
      <c r="D35" s="132">
        <v>674.72038</v>
      </c>
      <c r="E35" s="129">
        <f t="shared" si="0"/>
        <v>95.32641706696808</v>
      </c>
    </row>
    <row r="36" spans="1:5" ht="15.75">
      <c r="A36" s="7" t="s">
        <v>64</v>
      </c>
      <c r="B36" s="31" t="s">
        <v>14</v>
      </c>
      <c r="C36" s="133">
        <f>SUM(C37)</f>
        <v>36.61</v>
      </c>
      <c r="D36" s="133">
        <f>SUM(D37)</f>
        <v>36.6</v>
      </c>
      <c r="E36" s="129">
        <f t="shared" si="0"/>
        <v>99.97268505872712</v>
      </c>
    </row>
    <row r="37" spans="1:5" ht="94.5">
      <c r="A37" s="7" t="s">
        <v>66</v>
      </c>
      <c r="B37" s="11" t="s">
        <v>40</v>
      </c>
      <c r="C37" s="134">
        <v>36.61</v>
      </c>
      <c r="D37" s="134">
        <v>36.6</v>
      </c>
      <c r="E37" s="129">
        <f t="shared" si="0"/>
        <v>99.97268505872712</v>
      </c>
    </row>
    <row r="38" spans="1:5" ht="63">
      <c r="A38" s="7" t="s">
        <v>63</v>
      </c>
      <c r="B38" s="11" t="s">
        <v>15</v>
      </c>
      <c r="C38" s="133">
        <f>SUM(C40)</f>
        <v>10.5</v>
      </c>
      <c r="D38" s="133">
        <f>SUM(D40)</f>
        <v>9.9718</v>
      </c>
      <c r="E38" s="129">
        <f t="shared" si="0"/>
        <v>94.96952380952382</v>
      </c>
    </row>
    <row r="39" spans="1:5" ht="129.75" customHeight="1">
      <c r="A39" s="7" t="s">
        <v>62</v>
      </c>
      <c r="B39" s="11" t="s">
        <v>41</v>
      </c>
      <c r="C39" s="133">
        <f>SUM(C41)</f>
        <v>10.5</v>
      </c>
      <c r="D39" s="133">
        <f>SUM(D41)</f>
        <v>9.9718</v>
      </c>
      <c r="E39" s="129">
        <f t="shared" si="0"/>
        <v>94.96952380952382</v>
      </c>
    </row>
    <row r="40" spans="1:5" ht="110.25">
      <c r="A40" s="7" t="s">
        <v>61</v>
      </c>
      <c r="B40" s="11" t="s">
        <v>16</v>
      </c>
      <c r="C40" s="129">
        <f>SUM(C41)</f>
        <v>10.5</v>
      </c>
      <c r="D40" s="129">
        <f>SUM(D41)</f>
        <v>9.9718</v>
      </c>
      <c r="E40" s="129">
        <f t="shared" si="0"/>
        <v>94.96952380952382</v>
      </c>
    </row>
    <row r="41" spans="1:5" ht="94.5">
      <c r="A41" s="7" t="s">
        <v>60</v>
      </c>
      <c r="B41" s="11" t="s">
        <v>17</v>
      </c>
      <c r="C41" s="130">
        <v>10.5</v>
      </c>
      <c r="D41" s="135">
        <v>9.9718</v>
      </c>
      <c r="E41" s="129">
        <f t="shared" si="0"/>
        <v>94.96952380952382</v>
      </c>
    </row>
    <row r="42" spans="1:5" ht="47.25">
      <c r="A42" s="15" t="s">
        <v>42</v>
      </c>
      <c r="B42" s="32" t="s">
        <v>43</v>
      </c>
      <c r="C42" s="129">
        <f>C43</f>
        <v>295.1</v>
      </c>
      <c r="D42" s="129">
        <f>D43</f>
        <v>275.9</v>
      </c>
      <c r="E42" s="129">
        <f t="shared" si="0"/>
        <v>93.49373093866484</v>
      </c>
    </row>
    <row r="43" spans="1:5" ht="31.5">
      <c r="A43" s="16" t="s">
        <v>195</v>
      </c>
      <c r="B43" s="11" t="s">
        <v>126</v>
      </c>
      <c r="C43" s="129">
        <f>SUM(C44)</f>
        <v>295.1</v>
      </c>
      <c r="D43" s="129">
        <f>SUM(D44)</f>
        <v>275.9</v>
      </c>
      <c r="E43" s="129">
        <f t="shared" si="0"/>
        <v>93.49373093866484</v>
      </c>
    </row>
    <row r="44" spans="1:5" ht="31.5">
      <c r="A44" s="16" t="s">
        <v>196</v>
      </c>
      <c r="B44" s="11" t="s">
        <v>126</v>
      </c>
      <c r="C44" s="130">
        <v>295.1</v>
      </c>
      <c r="D44" s="130">
        <v>275.9</v>
      </c>
      <c r="E44" s="129">
        <f t="shared" si="0"/>
        <v>93.49373093866484</v>
      </c>
    </row>
    <row r="45" spans="1:5" ht="30">
      <c r="A45" s="68" t="s">
        <v>319</v>
      </c>
      <c r="B45" s="125" t="s">
        <v>316</v>
      </c>
      <c r="C45" s="129">
        <f>SUM(C46)</f>
        <v>22.89</v>
      </c>
      <c r="D45" s="129">
        <f>SUM(D46)</f>
        <v>22.89</v>
      </c>
      <c r="E45" s="129">
        <f t="shared" si="0"/>
        <v>100</v>
      </c>
    </row>
    <row r="46" spans="1:5" ht="126">
      <c r="A46" s="68" t="s">
        <v>320</v>
      </c>
      <c r="B46" s="104" t="s">
        <v>318</v>
      </c>
      <c r="C46" s="129">
        <f>SUM(C47)</f>
        <v>22.89</v>
      </c>
      <c r="D46" s="129">
        <f>SUM(D47)</f>
        <v>22.89</v>
      </c>
      <c r="E46" s="129">
        <f t="shared" si="0"/>
        <v>100</v>
      </c>
    </row>
    <row r="47" spans="1:5" ht="126">
      <c r="A47" s="68" t="s">
        <v>321</v>
      </c>
      <c r="B47" s="104" t="s">
        <v>317</v>
      </c>
      <c r="C47" s="136">
        <v>22.89</v>
      </c>
      <c r="D47" s="130">
        <v>22.89</v>
      </c>
      <c r="E47" s="129">
        <f t="shared" si="0"/>
        <v>100</v>
      </c>
    </row>
    <row r="48" spans="1:5" ht="15.75">
      <c r="A48" s="6" t="s">
        <v>59</v>
      </c>
      <c r="B48" s="33" t="s">
        <v>18</v>
      </c>
      <c r="C48" s="128">
        <f>SUM(C49+C65)</f>
        <v>8379.46765</v>
      </c>
      <c r="D48" s="128">
        <f>SUM(D49+D65)</f>
        <v>8374.21162</v>
      </c>
      <c r="E48" s="128">
        <f t="shared" si="0"/>
        <v>99.93727489359064</v>
      </c>
    </row>
    <row r="49" spans="1:5" ht="31.5">
      <c r="A49" s="7" t="s">
        <v>58</v>
      </c>
      <c r="B49" s="11" t="s">
        <v>19</v>
      </c>
      <c r="C49" s="129">
        <f>SUM(C50+C53+C64+C65+C67)</f>
        <v>8379.46765</v>
      </c>
      <c r="D49" s="129">
        <f>SUM(D50+D53+D64)</f>
        <v>8379.46765</v>
      </c>
      <c r="E49" s="129">
        <f t="shared" si="0"/>
        <v>100</v>
      </c>
    </row>
    <row r="50" spans="1:5" ht="31.5">
      <c r="A50" s="26" t="s">
        <v>324</v>
      </c>
      <c r="B50" s="32" t="s">
        <v>176</v>
      </c>
      <c r="C50" s="129">
        <f>SUM(C51)</f>
        <v>7916.7</v>
      </c>
      <c r="D50" s="129">
        <f>SUM(D51)</f>
        <v>7916.7</v>
      </c>
      <c r="E50" s="129">
        <f t="shared" si="0"/>
        <v>100</v>
      </c>
    </row>
    <row r="51" spans="1:5" ht="31.5">
      <c r="A51" s="26" t="s">
        <v>323</v>
      </c>
      <c r="B51" s="11" t="s">
        <v>20</v>
      </c>
      <c r="C51" s="129">
        <f>SUM(C52)</f>
        <v>7916.7</v>
      </c>
      <c r="D51" s="129">
        <f>SUM(D52)</f>
        <v>7916.7</v>
      </c>
      <c r="E51" s="129">
        <f t="shared" si="0"/>
        <v>100</v>
      </c>
    </row>
    <row r="52" spans="1:5" ht="31.5">
      <c r="A52" s="26" t="s">
        <v>322</v>
      </c>
      <c r="B52" s="11" t="s">
        <v>21</v>
      </c>
      <c r="C52" s="132">
        <v>7916.7</v>
      </c>
      <c r="D52" s="132">
        <v>7916.7</v>
      </c>
      <c r="E52" s="129">
        <f t="shared" si="0"/>
        <v>100</v>
      </c>
    </row>
    <row r="53" spans="1:5" ht="31.5">
      <c r="A53" s="7" t="s">
        <v>327</v>
      </c>
      <c r="B53" s="32" t="s">
        <v>192</v>
      </c>
      <c r="C53" s="129">
        <f>SUM(C54+C60)</f>
        <v>399.70000000000005</v>
      </c>
      <c r="D53" s="129">
        <f>SUM(D54+D60)</f>
        <v>399.70000000000005</v>
      </c>
      <c r="E53" s="129">
        <f aca="true" t="shared" si="1" ref="E53:E64">SUM((D53/C53)*100)</f>
        <v>100</v>
      </c>
    </row>
    <row r="54" spans="1:5" ht="47.25">
      <c r="A54" s="26" t="s">
        <v>328</v>
      </c>
      <c r="B54" s="32" t="s">
        <v>191</v>
      </c>
      <c r="C54" s="129">
        <f>SUM(C55)</f>
        <v>178.9</v>
      </c>
      <c r="D54" s="129">
        <f>SUM(D55)</f>
        <v>178.9</v>
      </c>
      <c r="E54" s="129">
        <f t="shared" si="1"/>
        <v>100</v>
      </c>
    </row>
    <row r="55" spans="1:5" ht="47.25">
      <c r="A55" s="26" t="s">
        <v>329</v>
      </c>
      <c r="B55" s="32" t="s">
        <v>190</v>
      </c>
      <c r="C55" s="129">
        <f>SUM(C56:C59)</f>
        <v>178.9</v>
      </c>
      <c r="D55" s="129">
        <f>SUM(D56:D59)</f>
        <v>178.9</v>
      </c>
      <c r="E55" s="129">
        <f t="shared" si="1"/>
        <v>100</v>
      </c>
    </row>
    <row r="56" spans="1:5" ht="94.5">
      <c r="A56" s="7"/>
      <c r="B56" s="32" t="s">
        <v>52</v>
      </c>
      <c r="C56" s="130">
        <v>101.2</v>
      </c>
      <c r="D56" s="130">
        <v>101.2</v>
      </c>
      <c r="E56" s="129">
        <f t="shared" si="1"/>
        <v>100</v>
      </c>
    </row>
    <row r="57" spans="1:5" ht="47.25">
      <c r="A57" s="7"/>
      <c r="B57" s="32" t="s">
        <v>124</v>
      </c>
      <c r="C57" s="130">
        <v>1.2</v>
      </c>
      <c r="D57" s="130">
        <v>1.2</v>
      </c>
      <c r="E57" s="129">
        <f t="shared" si="1"/>
        <v>100</v>
      </c>
    </row>
    <row r="58" spans="1:5" ht="78.75">
      <c r="A58" s="7"/>
      <c r="B58" s="32" t="s">
        <v>342</v>
      </c>
      <c r="C58" s="130">
        <v>4.4</v>
      </c>
      <c r="D58" s="130">
        <v>4.4</v>
      </c>
      <c r="E58" s="129">
        <f t="shared" si="1"/>
        <v>100</v>
      </c>
    </row>
    <row r="59" spans="1:5" ht="78.75">
      <c r="A59" s="7"/>
      <c r="B59" s="32" t="s">
        <v>343</v>
      </c>
      <c r="C59" s="130">
        <v>72.1</v>
      </c>
      <c r="D59" s="130">
        <v>72.1</v>
      </c>
      <c r="E59" s="129">
        <f t="shared" si="1"/>
        <v>100</v>
      </c>
    </row>
    <row r="60" spans="1:5" ht="47.25">
      <c r="A60" s="26" t="s">
        <v>330</v>
      </c>
      <c r="B60" s="32" t="s">
        <v>183</v>
      </c>
      <c r="C60" s="129">
        <f>SUM(C61)</f>
        <v>220.8</v>
      </c>
      <c r="D60" s="129">
        <f>SUM(D61)</f>
        <v>220.8</v>
      </c>
      <c r="E60" s="129">
        <f t="shared" si="1"/>
        <v>100</v>
      </c>
    </row>
    <row r="61" spans="1:5" ht="63">
      <c r="A61" s="26" t="s">
        <v>331</v>
      </c>
      <c r="B61" s="32" t="s">
        <v>175</v>
      </c>
      <c r="C61" s="129">
        <v>220.8</v>
      </c>
      <c r="D61" s="129">
        <v>220.8</v>
      </c>
      <c r="E61" s="129">
        <f t="shared" si="1"/>
        <v>100</v>
      </c>
    </row>
    <row r="62" spans="1:5" ht="15.75">
      <c r="A62" s="68" t="s">
        <v>333</v>
      </c>
      <c r="B62" s="125" t="s">
        <v>325</v>
      </c>
      <c r="C62" s="129">
        <f>SUM(C63)</f>
        <v>63.06765</v>
      </c>
      <c r="D62" s="129">
        <f>SUM(D63)</f>
        <v>63.06765</v>
      </c>
      <c r="E62" s="129">
        <f t="shared" si="1"/>
        <v>100</v>
      </c>
    </row>
    <row r="63" spans="1:5" ht="30">
      <c r="A63" s="68" t="s">
        <v>334</v>
      </c>
      <c r="B63" s="125" t="s">
        <v>326</v>
      </c>
      <c r="C63" s="129">
        <f>SUM(C64)</f>
        <v>63.06765</v>
      </c>
      <c r="D63" s="129">
        <f>SUM(D64)</f>
        <v>63.06765</v>
      </c>
      <c r="E63" s="129">
        <f t="shared" si="1"/>
        <v>100</v>
      </c>
    </row>
    <row r="64" spans="1:5" ht="31.5">
      <c r="A64" s="96" t="s">
        <v>332</v>
      </c>
      <c r="B64" s="11" t="s">
        <v>241</v>
      </c>
      <c r="C64" s="132">
        <v>63.06765</v>
      </c>
      <c r="D64" s="132">
        <v>63.06765</v>
      </c>
      <c r="E64" s="129">
        <f t="shared" si="1"/>
        <v>100</v>
      </c>
    </row>
    <row r="65" spans="1:5" ht="60">
      <c r="A65" s="68" t="s">
        <v>338</v>
      </c>
      <c r="B65" s="126" t="s">
        <v>335</v>
      </c>
      <c r="C65" s="132">
        <f>SUM(C66)</f>
        <v>0</v>
      </c>
      <c r="D65" s="132">
        <f>SUM(D66)</f>
        <v>-5.25603</v>
      </c>
      <c r="E65" s="129">
        <v>0</v>
      </c>
    </row>
    <row r="66" spans="1:5" ht="60">
      <c r="A66" s="68" t="s">
        <v>339</v>
      </c>
      <c r="B66" s="126" t="s">
        <v>336</v>
      </c>
      <c r="C66" s="132">
        <f>SUM(C67:C68)</f>
        <v>0</v>
      </c>
      <c r="D66" s="132">
        <f>SUM(D67:D68)</f>
        <v>-5.25603</v>
      </c>
      <c r="E66" s="129">
        <v>0</v>
      </c>
    </row>
    <row r="67" spans="1:5" ht="60">
      <c r="A67" s="68" t="s">
        <v>340</v>
      </c>
      <c r="B67" s="126" t="s">
        <v>337</v>
      </c>
      <c r="C67" s="129">
        <f>SUM(C68)</f>
        <v>0</v>
      </c>
      <c r="D67" s="132">
        <v>-0.3723</v>
      </c>
      <c r="E67" s="129">
        <v>0</v>
      </c>
    </row>
    <row r="68" spans="1:5" ht="60">
      <c r="A68" s="68" t="s">
        <v>341</v>
      </c>
      <c r="B68" s="126" t="s">
        <v>206</v>
      </c>
      <c r="C68" s="129">
        <v>0</v>
      </c>
      <c r="D68" s="132">
        <v>-4.88373</v>
      </c>
      <c r="E68" s="129">
        <v>0</v>
      </c>
    </row>
  </sheetData>
  <sheetProtection/>
  <mergeCells count="4">
    <mergeCell ref="B2:E2"/>
    <mergeCell ref="A4:E4"/>
    <mergeCell ref="A6:E6"/>
    <mergeCell ref="B3:E3"/>
  </mergeCells>
  <printOptions/>
  <pageMargins left="0.5905511811023623" right="0.16" top="0.17" bottom="0.23" header="0.19" footer="0.2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119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5.00390625" style="4" bestFit="1" customWidth="1"/>
    <col min="2" max="2" width="4.375" style="4" bestFit="1" customWidth="1"/>
    <col min="3" max="3" width="68.875" style="4" customWidth="1"/>
    <col min="4" max="4" width="10.25390625" style="4" customWidth="1"/>
    <col min="5" max="5" width="11.25390625" style="4" customWidth="1"/>
    <col min="6" max="16384" width="9.125" style="4" customWidth="1"/>
  </cols>
  <sheetData>
    <row r="1" spans="3:6" ht="15.75" customHeight="1">
      <c r="C1" s="37"/>
      <c r="D1" s="218" t="s">
        <v>346</v>
      </c>
      <c r="E1" s="219"/>
      <c r="F1" s="219"/>
    </row>
    <row r="2" spans="3:6" ht="15.75" customHeight="1">
      <c r="C2" s="206" t="s">
        <v>347</v>
      </c>
      <c r="D2" s="206"/>
      <c r="E2" s="206"/>
      <c r="F2" s="206"/>
    </row>
    <row r="3" spans="3:6" ht="15.75" customHeight="1">
      <c r="C3" s="206" t="s">
        <v>374</v>
      </c>
      <c r="D3" s="206"/>
      <c r="E3" s="206"/>
      <c r="F3" s="206"/>
    </row>
    <row r="4" spans="1:4" ht="15.75">
      <c r="A4" s="205" t="s">
        <v>367</v>
      </c>
      <c r="B4" s="205"/>
      <c r="C4" s="205"/>
      <c r="D4" s="205"/>
    </row>
    <row r="5" spans="3:4" ht="15.75">
      <c r="C5" s="69"/>
      <c r="D5" s="69"/>
    </row>
    <row r="6" spans="1:6" ht="54.75" customHeight="1">
      <c r="A6" s="217" t="s">
        <v>438</v>
      </c>
      <c r="B6" s="217"/>
      <c r="C6" s="217"/>
      <c r="D6" s="217"/>
      <c r="E6" s="217"/>
      <c r="F6" s="217"/>
    </row>
    <row r="7" spans="1:4" ht="15.75">
      <c r="A7" s="43"/>
      <c r="B7" s="43"/>
      <c r="C7" s="43"/>
      <c r="D7" s="43"/>
    </row>
    <row r="8" spans="1:6" ht="47.25">
      <c r="A8" s="26" t="s">
        <v>77</v>
      </c>
      <c r="B8" s="26" t="s">
        <v>78</v>
      </c>
      <c r="C8" s="26" t="s">
        <v>79</v>
      </c>
      <c r="D8" s="13" t="s">
        <v>432</v>
      </c>
      <c r="E8" s="8" t="s">
        <v>433</v>
      </c>
      <c r="F8" s="13" t="s">
        <v>205</v>
      </c>
    </row>
    <row r="9" spans="1:6" ht="15.75">
      <c r="A9" s="17">
        <v>1</v>
      </c>
      <c r="B9" s="17">
        <v>2</v>
      </c>
      <c r="C9" s="199">
        <v>3</v>
      </c>
      <c r="D9" s="17">
        <v>4</v>
      </c>
      <c r="E9" s="17">
        <v>5</v>
      </c>
      <c r="F9" s="17">
        <v>6</v>
      </c>
    </row>
    <row r="10" spans="1:6" ht="31.5">
      <c r="A10" s="144" t="s">
        <v>164</v>
      </c>
      <c r="B10" s="144"/>
      <c r="C10" s="11" t="s">
        <v>163</v>
      </c>
      <c r="D10" s="71">
        <f>SUM(D11+D15)</f>
        <v>3113.3</v>
      </c>
      <c r="E10" s="71">
        <f>SUM(E11+E15)</f>
        <v>3113.3</v>
      </c>
      <c r="F10" s="115">
        <f aca="true" t="shared" si="0" ref="F10:F73">SUM((E10/D10)*100)</f>
        <v>100</v>
      </c>
    </row>
    <row r="11" spans="1:6" ht="15.75">
      <c r="A11" s="144" t="s">
        <v>167</v>
      </c>
      <c r="B11" s="144"/>
      <c r="C11" s="32" t="s">
        <v>165</v>
      </c>
      <c r="D11" s="71">
        <f>SUM(D12)</f>
        <v>1755.4</v>
      </c>
      <c r="E11" s="71">
        <f>SUM(E12)</f>
        <v>1755.4</v>
      </c>
      <c r="F11" s="115">
        <f t="shared" si="0"/>
        <v>100</v>
      </c>
    </row>
    <row r="12" spans="1:6" ht="31.5">
      <c r="A12" s="144" t="s">
        <v>168</v>
      </c>
      <c r="B12" s="144"/>
      <c r="C12" s="72" t="s">
        <v>368</v>
      </c>
      <c r="D12" s="71">
        <f>D13</f>
        <v>1755.4</v>
      </c>
      <c r="E12" s="71">
        <f>E13</f>
        <v>1755.4</v>
      </c>
      <c r="F12" s="115">
        <f t="shared" si="0"/>
        <v>100</v>
      </c>
    </row>
    <row r="13" spans="1:6" ht="31.5">
      <c r="A13" s="144" t="s">
        <v>197</v>
      </c>
      <c r="B13" s="148"/>
      <c r="C13" s="73" t="s">
        <v>166</v>
      </c>
      <c r="D13" s="71">
        <f>D14</f>
        <v>1755.4</v>
      </c>
      <c r="E13" s="71">
        <f>E14</f>
        <v>1755.4</v>
      </c>
      <c r="F13" s="115">
        <f t="shared" si="0"/>
        <v>100</v>
      </c>
    </row>
    <row r="14" spans="1:6" ht="31.5">
      <c r="A14" s="144"/>
      <c r="B14" s="148" t="s">
        <v>111</v>
      </c>
      <c r="C14" s="73" t="s">
        <v>112</v>
      </c>
      <c r="D14" s="71">
        <v>1755.4</v>
      </c>
      <c r="E14" s="71">
        <v>1755.4</v>
      </c>
      <c r="F14" s="115">
        <f t="shared" si="0"/>
        <v>100</v>
      </c>
    </row>
    <row r="15" spans="1:6" ht="15.75">
      <c r="A15" s="144" t="s">
        <v>170</v>
      </c>
      <c r="B15" s="74"/>
      <c r="C15" s="32" t="s">
        <v>169</v>
      </c>
      <c r="D15" s="71">
        <f aca="true" t="shared" si="1" ref="D15:E17">SUM(D16)</f>
        <v>1357.9</v>
      </c>
      <c r="E15" s="71">
        <f t="shared" si="1"/>
        <v>1357.9</v>
      </c>
      <c r="F15" s="115">
        <f t="shared" si="0"/>
        <v>100</v>
      </c>
    </row>
    <row r="16" spans="1:6" ht="31.5">
      <c r="A16" s="144" t="s">
        <v>172</v>
      </c>
      <c r="B16" s="32"/>
      <c r="C16" s="72" t="s">
        <v>171</v>
      </c>
      <c r="D16" s="71">
        <f t="shared" si="1"/>
        <v>1357.9</v>
      </c>
      <c r="E16" s="71">
        <f t="shared" si="1"/>
        <v>1357.9</v>
      </c>
      <c r="F16" s="115">
        <f t="shared" si="0"/>
        <v>100</v>
      </c>
    </row>
    <row r="17" spans="1:6" ht="31.5">
      <c r="A17" s="144" t="s">
        <v>198</v>
      </c>
      <c r="B17" s="32"/>
      <c r="C17" s="74" t="s">
        <v>173</v>
      </c>
      <c r="D17" s="71">
        <f t="shared" si="1"/>
        <v>1357.9</v>
      </c>
      <c r="E17" s="71">
        <f t="shared" si="1"/>
        <v>1357.9</v>
      </c>
      <c r="F17" s="115">
        <f t="shared" si="0"/>
        <v>100</v>
      </c>
    </row>
    <row r="18" spans="1:6" ht="31.5">
      <c r="A18" s="79"/>
      <c r="B18" s="148" t="s">
        <v>111</v>
      </c>
      <c r="C18" s="73" t="s">
        <v>112</v>
      </c>
      <c r="D18" s="71">
        <v>1357.9</v>
      </c>
      <c r="E18" s="71">
        <v>1357.9</v>
      </c>
      <c r="F18" s="115">
        <f t="shared" si="0"/>
        <v>100</v>
      </c>
    </row>
    <row r="19" spans="1:6" ht="31.5">
      <c r="A19" s="31" t="s">
        <v>157</v>
      </c>
      <c r="B19" s="11"/>
      <c r="C19" s="38" t="s">
        <v>156</v>
      </c>
      <c r="D19" s="71">
        <f>SUM(D20+D26)</f>
        <v>1204.0720000000001</v>
      </c>
      <c r="E19" s="71">
        <f>SUM(E20+E26)</f>
        <v>1015.3243500000001</v>
      </c>
      <c r="F19" s="115">
        <f t="shared" si="0"/>
        <v>84.32422230564285</v>
      </c>
    </row>
    <row r="20" spans="1:6" ht="31.5">
      <c r="A20" s="31" t="s">
        <v>159</v>
      </c>
      <c r="B20" s="32"/>
      <c r="C20" s="32" t="s">
        <v>158</v>
      </c>
      <c r="D20" s="71">
        <f>SUM(D21)</f>
        <v>781.714</v>
      </c>
      <c r="E20" s="71">
        <f>SUM(E21)</f>
        <v>673.0215800000001</v>
      </c>
      <c r="F20" s="115">
        <f t="shared" si="0"/>
        <v>86.09562832442556</v>
      </c>
    </row>
    <row r="21" spans="1:6" ht="31.5">
      <c r="A21" s="31" t="s">
        <v>160</v>
      </c>
      <c r="B21" s="32"/>
      <c r="C21" s="38" t="s">
        <v>161</v>
      </c>
      <c r="D21" s="71">
        <f>SUM(D22+D24)</f>
        <v>781.714</v>
      </c>
      <c r="E21" s="71">
        <f>SUM(E22+E24)</f>
        <v>673.0215800000001</v>
      </c>
      <c r="F21" s="115">
        <f t="shared" si="0"/>
        <v>86.09562832442556</v>
      </c>
    </row>
    <row r="22" spans="1:6" ht="15.75">
      <c r="A22" s="31" t="s">
        <v>162</v>
      </c>
      <c r="B22" s="32"/>
      <c r="C22" s="11" t="s">
        <v>106</v>
      </c>
      <c r="D22" s="71">
        <f>SUM(D23)</f>
        <v>663.34</v>
      </c>
      <c r="E22" s="71">
        <f>SUM(E23)</f>
        <v>554.95585</v>
      </c>
      <c r="F22" s="115">
        <f t="shared" si="0"/>
        <v>83.66084511713451</v>
      </c>
    </row>
    <row r="23" spans="1:6" ht="31.5">
      <c r="A23" s="32"/>
      <c r="B23" s="32">
        <v>200</v>
      </c>
      <c r="C23" s="147" t="s">
        <v>182</v>
      </c>
      <c r="D23" s="71">
        <v>663.34</v>
      </c>
      <c r="E23" s="88">
        <v>554.95585</v>
      </c>
      <c r="F23" s="115">
        <f t="shared" si="0"/>
        <v>83.66084511713451</v>
      </c>
    </row>
    <row r="24" spans="1:6" ht="31.5">
      <c r="A24" s="31" t="s">
        <v>217</v>
      </c>
      <c r="B24" s="32"/>
      <c r="C24" s="38" t="s">
        <v>218</v>
      </c>
      <c r="D24" s="71">
        <f>SUM(D25)</f>
        <v>118.374</v>
      </c>
      <c r="E24" s="71">
        <f>SUM(E25)</f>
        <v>118.06573</v>
      </c>
      <c r="F24" s="115">
        <f t="shared" si="0"/>
        <v>99.73957963742038</v>
      </c>
    </row>
    <row r="25" spans="1:6" ht="31.5">
      <c r="A25" s="32"/>
      <c r="B25" s="32">
        <v>200</v>
      </c>
      <c r="C25" s="147" t="s">
        <v>182</v>
      </c>
      <c r="D25" s="71">
        <v>118.374</v>
      </c>
      <c r="E25" s="89">
        <v>118.06573</v>
      </c>
      <c r="F25" s="115">
        <f t="shared" si="0"/>
        <v>99.73957963742038</v>
      </c>
    </row>
    <row r="26" spans="1:6" ht="31.5">
      <c r="A26" s="31" t="s">
        <v>219</v>
      </c>
      <c r="B26" s="11"/>
      <c r="C26" s="32" t="s">
        <v>220</v>
      </c>
      <c r="D26" s="71">
        <f>SUM(D27)</f>
        <v>422.358</v>
      </c>
      <c r="E26" s="71">
        <f>SUM(E27)</f>
        <v>342.30277</v>
      </c>
      <c r="F26" s="115">
        <f t="shared" si="0"/>
        <v>81.04564611064548</v>
      </c>
    </row>
    <row r="27" spans="1:6" ht="31.5">
      <c r="A27" s="31" t="s">
        <v>221</v>
      </c>
      <c r="B27" s="11"/>
      <c r="C27" s="38" t="s">
        <v>222</v>
      </c>
      <c r="D27" s="71">
        <f>SUM(D28+D30+D32+D34+D36)</f>
        <v>422.358</v>
      </c>
      <c r="E27" s="71">
        <f>SUM(E28+E30+E32+E34+E36)</f>
        <v>342.30277</v>
      </c>
      <c r="F27" s="115">
        <f t="shared" si="0"/>
        <v>81.04564611064548</v>
      </c>
    </row>
    <row r="28" spans="1:6" ht="31.5">
      <c r="A28" s="31" t="s">
        <v>223</v>
      </c>
      <c r="B28" s="11"/>
      <c r="C28" s="11" t="s">
        <v>224</v>
      </c>
      <c r="D28" s="71">
        <f>SUM(D29)</f>
        <v>271.958</v>
      </c>
      <c r="E28" s="71">
        <f>SUM(E29)</f>
        <v>271.958</v>
      </c>
      <c r="F28" s="115">
        <f t="shared" si="0"/>
        <v>100</v>
      </c>
    </row>
    <row r="29" spans="1:6" ht="31.5">
      <c r="A29" s="31"/>
      <c r="B29" s="32">
        <v>200</v>
      </c>
      <c r="C29" s="147" t="s">
        <v>182</v>
      </c>
      <c r="D29" s="71">
        <v>271.958</v>
      </c>
      <c r="E29" s="89">
        <v>271.958</v>
      </c>
      <c r="F29" s="115">
        <f t="shared" si="0"/>
        <v>100</v>
      </c>
    </row>
    <row r="30" spans="1:6" ht="15.75">
      <c r="A30" s="31" t="s">
        <v>265</v>
      </c>
      <c r="B30" s="11"/>
      <c r="C30" s="38" t="s">
        <v>266</v>
      </c>
      <c r="D30" s="71">
        <f>SUM(D31)</f>
        <v>80</v>
      </c>
      <c r="E30" s="71">
        <f>SUM(E31)</f>
        <v>0</v>
      </c>
      <c r="F30" s="115">
        <f t="shared" si="0"/>
        <v>0</v>
      </c>
    </row>
    <row r="31" spans="1:6" ht="31.5">
      <c r="A31" s="31"/>
      <c r="B31" s="32">
        <v>200</v>
      </c>
      <c r="C31" s="147" t="s">
        <v>182</v>
      </c>
      <c r="D31" s="71">
        <v>80</v>
      </c>
      <c r="E31" s="71">
        <v>0</v>
      </c>
      <c r="F31" s="115">
        <f t="shared" si="0"/>
        <v>0</v>
      </c>
    </row>
    <row r="32" spans="1:6" ht="15.75">
      <c r="A32" s="161" t="s">
        <v>267</v>
      </c>
      <c r="B32" s="11"/>
      <c r="C32" s="32" t="s">
        <v>268</v>
      </c>
      <c r="D32" s="71">
        <f>SUM(D33)</f>
        <v>30</v>
      </c>
      <c r="E32" s="71">
        <f>SUM(E33)</f>
        <v>29.94477</v>
      </c>
      <c r="F32" s="115">
        <f t="shared" si="0"/>
        <v>99.81589999999998</v>
      </c>
    </row>
    <row r="33" spans="1:6" ht="31.5">
      <c r="A33" s="32"/>
      <c r="B33" s="148" t="s">
        <v>111</v>
      </c>
      <c r="C33" s="73" t="s">
        <v>112</v>
      </c>
      <c r="D33" s="71">
        <v>30</v>
      </c>
      <c r="E33" s="89">
        <v>29.94477</v>
      </c>
      <c r="F33" s="115">
        <f t="shared" si="0"/>
        <v>99.81589999999998</v>
      </c>
    </row>
    <row r="34" spans="1:6" ht="15.75">
      <c r="A34" s="161" t="s">
        <v>225</v>
      </c>
      <c r="B34" s="32"/>
      <c r="C34" s="147" t="s">
        <v>226</v>
      </c>
      <c r="D34" s="71">
        <f>SUM(D35)</f>
        <v>10.4</v>
      </c>
      <c r="E34" s="71">
        <f>SUM(E35)</f>
        <v>10.4</v>
      </c>
      <c r="F34" s="115">
        <f t="shared" si="0"/>
        <v>100</v>
      </c>
    </row>
    <row r="35" spans="1:6" ht="31.5">
      <c r="A35" s="11"/>
      <c r="B35" s="32">
        <v>200</v>
      </c>
      <c r="C35" s="147" t="s">
        <v>182</v>
      </c>
      <c r="D35" s="71">
        <v>10.4</v>
      </c>
      <c r="E35" s="71">
        <v>10.4</v>
      </c>
      <c r="F35" s="115">
        <f t="shared" si="0"/>
        <v>100</v>
      </c>
    </row>
    <row r="36" spans="1:6" ht="15.75">
      <c r="A36" s="161" t="s">
        <v>363</v>
      </c>
      <c r="B36" s="32"/>
      <c r="C36" s="147" t="s">
        <v>364</v>
      </c>
      <c r="D36" s="71">
        <f>SUM(D37)</f>
        <v>30</v>
      </c>
      <c r="E36" s="71">
        <f>SUM(E37)</f>
        <v>30</v>
      </c>
      <c r="F36" s="115">
        <f t="shared" si="0"/>
        <v>100</v>
      </c>
    </row>
    <row r="37" spans="1:6" ht="31.5">
      <c r="A37" s="11"/>
      <c r="B37" s="32">
        <v>200</v>
      </c>
      <c r="C37" s="147" t="s">
        <v>182</v>
      </c>
      <c r="D37" s="71">
        <v>30</v>
      </c>
      <c r="E37" s="71">
        <v>30</v>
      </c>
      <c r="F37" s="115">
        <f t="shared" si="0"/>
        <v>100</v>
      </c>
    </row>
    <row r="38" spans="1:6" ht="63">
      <c r="A38" s="158" t="s">
        <v>144</v>
      </c>
      <c r="B38" s="154"/>
      <c r="C38" s="160" t="s">
        <v>142</v>
      </c>
      <c r="D38" s="71">
        <f>SUM(D39)</f>
        <v>1098.1999999999998</v>
      </c>
      <c r="E38" s="71">
        <f>SUM(E39)</f>
        <v>1098.1862099999998</v>
      </c>
      <c r="F38" s="115">
        <f t="shared" si="0"/>
        <v>99.99874430886906</v>
      </c>
    </row>
    <row r="39" spans="1:6" ht="47.25">
      <c r="A39" s="158" t="s">
        <v>145</v>
      </c>
      <c r="B39" s="154"/>
      <c r="C39" s="144" t="s">
        <v>143</v>
      </c>
      <c r="D39" s="71">
        <f>SUM(D40)</f>
        <v>1098.1999999999998</v>
      </c>
      <c r="E39" s="71">
        <f>SUM(E40)</f>
        <v>1098.1862099999998</v>
      </c>
      <c r="F39" s="115">
        <f t="shared" si="0"/>
        <v>99.99874430886906</v>
      </c>
    </row>
    <row r="40" spans="1:6" ht="63">
      <c r="A40" s="158" t="s">
        <v>146</v>
      </c>
      <c r="B40" s="154"/>
      <c r="C40" s="160" t="s">
        <v>369</v>
      </c>
      <c r="D40" s="71">
        <f>SUM(D41+D44+D47)</f>
        <v>1098.1999999999998</v>
      </c>
      <c r="E40" s="71">
        <f>SUM(E41+E44+E47)</f>
        <v>1098.1862099999998</v>
      </c>
      <c r="F40" s="115">
        <f t="shared" si="0"/>
        <v>99.99874430886906</v>
      </c>
    </row>
    <row r="41" spans="1:6" ht="31.5">
      <c r="A41" s="174" t="s">
        <v>174</v>
      </c>
      <c r="B41" s="154"/>
      <c r="C41" s="158" t="s">
        <v>147</v>
      </c>
      <c r="D41" s="71">
        <f>SUM(D42:D43)</f>
        <v>870.0737899999999</v>
      </c>
      <c r="E41" s="71">
        <f>SUM(E42:E43)</f>
        <v>870.06</v>
      </c>
      <c r="F41" s="115">
        <f t="shared" si="0"/>
        <v>99.99841507695571</v>
      </c>
    </row>
    <row r="42" spans="1:6" ht="31.5">
      <c r="A42" s="174"/>
      <c r="B42" s="154" t="s">
        <v>0</v>
      </c>
      <c r="C42" s="155" t="s">
        <v>182</v>
      </c>
      <c r="D42" s="71">
        <v>456.50079</v>
      </c>
      <c r="E42" s="71">
        <v>456.487</v>
      </c>
      <c r="F42" s="115">
        <f t="shared" si="0"/>
        <v>99.99697919471289</v>
      </c>
    </row>
    <row r="43" spans="1:6" ht="15.75">
      <c r="A43" s="174"/>
      <c r="B43" s="144">
        <v>500</v>
      </c>
      <c r="C43" s="77" t="s">
        <v>87</v>
      </c>
      <c r="D43" s="71">
        <v>413.573</v>
      </c>
      <c r="E43" s="115">
        <v>413.573</v>
      </c>
      <c r="F43" s="115">
        <f t="shared" si="0"/>
        <v>100</v>
      </c>
    </row>
    <row r="44" spans="1:6" ht="31.5">
      <c r="A44" s="174" t="s">
        <v>245</v>
      </c>
      <c r="B44" s="154"/>
      <c r="C44" s="175" t="s">
        <v>246</v>
      </c>
      <c r="D44" s="71">
        <f>SUM(D45:D46)</f>
        <v>180</v>
      </c>
      <c r="E44" s="71">
        <f>SUM(E45:E46)</f>
        <v>180</v>
      </c>
      <c r="F44" s="115">
        <f t="shared" si="0"/>
        <v>100</v>
      </c>
    </row>
    <row r="45" spans="1:6" ht="31.5">
      <c r="A45" s="154"/>
      <c r="B45" s="77">
        <v>200</v>
      </c>
      <c r="C45" s="155" t="s">
        <v>182</v>
      </c>
      <c r="D45" s="71">
        <v>139.95</v>
      </c>
      <c r="E45" s="89">
        <v>139.95</v>
      </c>
      <c r="F45" s="115">
        <f t="shared" si="0"/>
        <v>100</v>
      </c>
    </row>
    <row r="46" spans="1:6" ht="15.75">
      <c r="A46" s="154"/>
      <c r="B46" s="144">
        <v>500</v>
      </c>
      <c r="C46" s="77" t="s">
        <v>87</v>
      </c>
      <c r="D46" s="71">
        <v>40.05</v>
      </c>
      <c r="E46" s="89">
        <v>40.05</v>
      </c>
      <c r="F46" s="115">
        <f t="shared" si="0"/>
        <v>100</v>
      </c>
    </row>
    <row r="47" spans="1:6" ht="47.25">
      <c r="A47" s="154" t="s">
        <v>244</v>
      </c>
      <c r="B47" s="77"/>
      <c r="C47" s="157" t="s">
        <v>216</v>
      </c>
      <c r="D47" s="71">
        <f>SUM(D48:D48)</f>
        <v>48.12621</v>
      </c>
      <c r="E47" s="71">
        <f>SUM(E48:E48)</f>
        <v>48.12621</v>
      </c>
      <c r="F47" s="115">
        <f t="shared" si="0"/>
        <v>100</v>
      </c>
    </row>
    <row r="48" spans="1:6" ht="15.75">
      <c r="A48" s="154"/>
      <c r="B48" s="32">
        <v>500</v>
      </c>
      <c r="C48" s="78" t="s">
        <v>87</v>
      </c>
      <c r="D48" s="71">
        <v>48.12621</v>
      </c>
      <c r="E48" s="71">
        <v>48.12621</v>
      </c>
      <c r="F48" s="115">
        <f t="shared" si="0"/>
        <v>100</v>
      </c>
    </row>
    <row r="49" spans="1:6" ht="31.5">
      <c r="A49" s="31" t="s">
        <v>148</v>
      </c>
      <c r="B49" s="79"/>
      <c r="C49" s="38" t="s">
        <v>253</v>
      </c>
      <c r="D49" s="173">
        <f>SUM(D50+D54)</f>
        <v>1385.76767</v>
      </c>
      <c r="E49" s="173">
        <f>SUM(E50+E54)</f>
        <v>1333.8502699999997</v>
      </c>
      <c r="F49" s="115">
        <f t="shared" si="0"/>
        <v>96.25352783702911</v>
      </c>
    </row>
    <row r="50" spans="1:6" ht="47.25">
      <c r="A50" s="31" t="s">
        <v>370</v>
      </c>
      <c r="B50" s="79"/>
      <c r="C50" s="11" t="s">
        <v>255</v>
      </c>
      <c r="D50" s="173">
        <f aca="true" t="shared" si="2" ref="D50:E52">SUM(D51)</f>
        <v>100</v>
      </c>
      <c r="E50" s="173">
        <f t="shared" si="2"/>
        <v>99</v>
      </c>
      <c r="F50" s="115">
        <f t="shared" si="0"/>
        <v>99</v>
      </c>
    </row>
    <row r="51" spans="1:6" ht="21.75" customHeight="1">
      <c r="A51" s="31" t="s">
        <v>371</v>
      </c>
      <c r="B51" s="79"/>
      <c r="C51" s="31" t="s">
        <v>372</v>
      </c>
      <c r="D51" s="173">
        <f t="shared" si="2"/>
        <v>100</v>
      </c>
      <c r="E51" s="173">
        <f t="shared" si="2"/>
        <v>99</v>
      </c>
      <c r="F51" s="115">
        <f t="shared" si="0"/>
        <v>99</v>
      </c>
    </row>
    <row r="52" spans="1:6" ht="31.5">
      <c r="A52" s="31" t="s">
        <v>263</v>
      </c>
      <c r="B52" s="79"/>
      <c r="C52" s="31" t="s">
        <v>264</v>
      </c>
      <c r="D52" s="71">
        <f t="shared" si="2"/>
        <v>100</v>
      </c>
      <c r="E52" s="71">
        <f t="shared" si="2"/>
        <v>99</v>
      </c>
      <c r="F52" s="115">
        <f t="shared" si="0"/>
        <v>99</v>
      </c>
    </row>
    <row r="53" spans="1:6" ht="31.5">
      <c r="A53" s="31"/>
      <c r="B53" s="32">
        <v>200</v>
      </c>
      <c r="C53" s="147" t="s">
        <v>182</v>
      </c>
      <c r="D53" s="71">
        <v>100</v>
      </c>
      <c r="E53" s="115">
        <v>99</v>
      </c>
      <c r="F53" s="115">
        <f t="shared" si="0"/>
        <v>99</v>
      </c>
    </row>
    <row r="54" spans="1:6" ht="15.75">
      <c r="A54" s="31" t="s">
        <v>151</v>
      </c>
      <c r="B54" s="79"/>
      <c r="C54" s="31" t="s">
        <v>150</v>
      </c>
      <c r="D54" s="71">
        <f>SUM(D55+D58)</f>
        <v>1285.76767</v>
      </c>
      <c r="E54" s="71">
        <f>SUM(E55+E58)</f>
        <v>1234.8502699999997</v>
      </c>
      <c r="F54" s="115">
        <f t="shared" si="0"/>
        <v>96.0399222046079</v>
      </c>
    </row>
    <row r="55" spans="1:6" ht="15.75">
      <c r="A55" s="81" t="s">
        <v>152</v>
      </c>
      <c r="B55" s="32"/>
      <c r="C55" s="81" t="s">
        <v>153</v>
      </c>
      <c r="D55" s="71">
        <f>SUM(D56)</f>
        <v>80.5097</v>
      </c>
      <c r="E55" s="71">
        <f>SUM(E56)</f>
        <v>79.5357</v>
      </c>
      <c r="F55" s="115">
        <f t="shared" si="0"/>
        <v>98.79020788799363</v>
      </c>
    </row>
    <row r="56" spans="1:6" ht="15.75">
      <c r="A56" s="31" t="s">
        <v>199</v>
      </c>
      <c r="B56" s="32"/>
      <c r="C56" s="31" t="s">
        <v>100</v>
      </c>
      <c r="D56" s="71">
        <f>SUM(D57)</f>
        <v>80.5097</v>
      </c>
      <c r="E56" s="71">
        <f>SUM(E57)</f>
        <v>79.5357</v>
      </c>
      <c r="F56" s="115">
        <f t="shared" si="0"/>
        <v>98.79020788799363</v>
      </c>
    </row>
    <row r="57" spans="1:6" ht="31.5">
      <c r="A57" s="79"/>
      <c r="B57" s="32">
        <v>200</v>
      </c>
      <c r="C57" s="147" t="s">
        <v>182</v>
      </c>
      <c r="D57" s="71">
        <v>80.5097</v>
      </c>
      <c r="E57" s="115">
        <v>79.5357</v>
      </c>
      <c r="F57" s="115">
        <f t="shared" si="0"/>
        <v>98.79020788799363</v>
      </c>
    </row>
    <row r="58" spans="1:6" ht="15.75">
      <c r="A58" s="81" t="s">
        <v>154</v>
      </c>
      <c r="B58" s="32"/>
      <c r="C58" s="32" t="s">
        <v>155</v>
      </c>
      <c r="D58" s="71">
        <f>SUM(D59+D62+D64)</f>
        <v>1205.25797</v>
      </c>
      <c r="E58" s="71">
        <f>SUM(E59+E62+E64)</f>
        <v>1155.3145699999998</v>
      </c>
      <c r="F58" s="115">
        <f t="shared" si="0"/>
        <v>95.85620661774175</v>
      </c>
    </row>
    <row r="59" spans="1:6" ht="15.75">
      <c r="A59" s="31" t="s">
        <v>200</v>
      </c>
      <c r="B59" s="144"/>
      <c r="C59" s="32" t="s">
        <v>103</v>
      </c>
      <c r="D59" s="71">
        <f>SUM(D60+D61)</f>
        <v>1142.93297</v>
      </c>
      <c r="E59" s="71">
        <f>SUM(E60+E61)</f>
        <v>1093.0513099999998</v>
      </c>
      <c r="F59" s="115">
        <f t="shared" si="0"/>
        <v>95.63564431954393</v>
      </c>
    </row>
    <row r="60" spans="1:6" ht="31.5">
      <c r="A60" s="31"/>
      <c r="B60" s="144">
        <v>200</v>
      </c>
      <c r="C60" s="147" t="s">
        <v>182</v>
      </c>
      <c r="D60" s="71">
        <v>993.33297</v>
      </c>
      <c r="E60" s="71">
        <v>943.47431</v>
      </c>
      <c r="F60" s="115">
        <f t="shared" si="0"/>
        <v>94.98066997615109</v>
      </c>
    </row>
    <row r="61" spans="1:6" ht="15.75">
      <c r="A61" s="31"/>
      <c r="B61" s="144">
        <v>800</v>
      </c>
      <c r="C61" s="32" t="s">
        <v>85</v>
      </c>
      <c r="D61" s="71">
        <v>149.6</v>
      </c>
      <c r="E61" s="115">
        <v>149.577</v>
      </c>
      <c r="F61" s="115">
        <f t="shared" si="0"/>
        <v>99.9846256684492</v>
      </c>
    </row>
    <row r="62" spans="1:6" ht="31.5">
      <c r="A62" s="31" t="s">
        <v>242</v>
      </c>
      <c r="B62" s="144"/>
      <c r="C62" s="144" t="s">
        <v>243</v>
      </c>
      <c r="D62" s="71">
        <f>SUM(D63)</f>
        <v>20.6</v>
      </c>
      <c r="E62" s="71">
        <f>SUM(E63)</f>
        <v>20.53826</v>
      </c>
      <c r="F62" s="115">
        <f t="shared" si="0"/>
        <v>99.70029126213592</v>
      </c>
    </row>
    <row r="63" spans="1:6" ht="31.5">
      <c r="A63" s="144"/>
      <c r="B63" s="144">
        <v>200</v>
      </c>
      <c r="C63" s="147" t="s">
        <v>182</v>
      </c>
      <c r="D63" s="71">
        <v>20.6</v>
      </c>
      <c r="E63" s="115">
        <v>20.53826</v>
      </c>
      <c r="F63" s="115">
        <f t="shared" si="0"/>
        <v>99.70029126213592</v>
      </c>
    </row>
    <row r="64" spans="1:6" ht="31.5">
      <c r="A64" s="158" t="s">
        <v>348</v>
      </c>
      <c r="B64" s="144"/>
      <c r="C64" s="155" t="s">
        <v>349</v>
      </c>
      <c r="D64" s="71">
        <f>SUM(D65)</f>
        <v>41.725</v>
      </c>
      <c r="E64" s="71">
        <f>SUM(E65)</f>
        <v>41.725</v>
      </c>
      <c r="F64" s="115">
        <f t="shared" si="0"/>
        <v>100</v>
      </c>
    </row>
    <row r="65" spans="1:6" ht="31.5">
      <c r="A65" s="144"/>
      <c r="B65" s="144">
        <v>200</v>
      </c>
      <c r="C65" s="147" t="s">
        <v>182</v>
      </c>
      <c r="D65" s="71">
        <v>41.725</v>
      </c>
      <c r="E65" s="71">
        <v>41.725</v>
      </c>
      <c r="F65" s="115">
        <f t="shared" si="0"/>
        <v>100</v>
      </c>
    </row>
    <row r="66" spans="1:6" ht="15.75">
      <c r="A66" s="146" t="s">
        <v>133</v>
      </c>
      <c r="B66" s="32"/>
      <c r="C66" s="147" t="s">
        <v>373</v>
      </c>
      <c r="D66" s="71">
        <f>SUM(D67+D96)</f>
        <v>6101.634480000001</v>
      </c>
      <c r="E66" s="71">
        <f>SUM(E67+E96)</f>
        <v>5942.526</v>
      </c>
      <c r="F66" s="115">
        <f t="shared" si="0"/>
        <v>97.39236297222445</v>
      </c>
    </row>
    <row r="67" spans="1:6" ht="15.75">
      <c r="A67" s="146" t="s">
        <v>135</v>
      </c>
      <c r="B67" s="78"/>
      <c r="C67" s="79" t="s">
        <v>136</v>
      </c>
      <c r="D67" s="71">
        <f>SUM(D68+D70+D74+D76+D89+D93+D81+D83+D85+D91+D87)</f>
        <v>3826.8344800000004</v>
      </c>
      <c r="E67" s="71">
        <f>SUM(E68+E70+E74+E76+E89+E93+E81+E83+E85+E91+E87)</f>
        <v>3777.12928</v>
      </c>
      <c r="F67" s="115">
        <f t="shared" si="0"/>
        <v>98.70114058343071</v>
      </c>
    </row>
    <row r="68" spans="1:6" ht="15.75">
      <c r="A68" s="150" t="s">
        <v>137</v>
      </c>
      <c r="B68" s="144"/>
      <c r="C68" s="159" t="s">
        <v>138</v>
      </c>
      <c r="D68" s="71">
        <f>SUM(D69)</f>
        <v>614.7</v>
      </c>
      <c r="E68" s="71">
        <f>SUM(E69)</f>
        <v>608.3367</v>
      </c>
      <c r="F68" s="115">
        <f t="shared" si="0"/>
        <v>98.96481210346509</v>
      </c>
    </row>
    <row r="69" spans="1:6" ht="63">
      <c r="A69" s="154"/>
      <c r="B69" s="77">
        <v>100</v>
      </c>
      <c r="C69" s="144" t="s">
        <v>131</v>
      </c>
      <c r="D69" s="71">
        <v>614.7</v>
      </c>
      <c r="E69" s="115">
        <v>608.3367</v>
      </c>
      <c r="F69" s="115">
        <f t="shared" si="0"/>
        <v>98.96481210346509</v>
      </c>
    </row>
    <row r="70" spans="1:6" ht="15.75">
      <c r="A70" s="79" t="s">
        <v>227</v>
      </c>
      <c r="B70" s="146"/>
      <c r="C70" s="32" t="s">
        <v>228</v>
      </c>
      <c r="D70" s="71">
        <f>SUM(D71+D73+D72)</f>
        <v>78.568</v>
      </c>
      <c r="E70" s="71">
        <f>SUM(E71+E73+E72)</f>
        <v>72.42630000000001</v>
      </c>
      <c r="F70" s="115">
        <f t="shared" si="0"/>
        <v>92.1829498014459</v>
      </c>
    </row>
    <row r="71" spans="1:6" ht="67.5" customHeight="1">
      <c r="A71" s="79"/>
      <c r="B71" s="78">
        <v>100</v>
      </c>
      <c r="C71" s="32" t="s">
        <v>131</v>
      </c>
      <c r="D71" s="71">
        <v>66.318</v>
      </c>
      <c r="E71" s="71">
        <v>66.2792</v>
      </c>
      <c r="F71" s="115">
        <f t="shared" si="0"/>
        <v>99.94149401369161</v>
      </c>
    </row>
    <row r="72" spans="1:6" ht="31.5">
      <c r="A72" s="79"/>
      <c r="B72" s="77">
        <v>200</v>
      </c>
      <c r="C72" s="155" t="s">
        <v>182</v>
      </c>
      <c r="D72" s="71">
        <v>11</v>
      </c>
      <c r="E72" s="71">
        <v>4.894</v>
      </c>
      <c r="F72" s="115">
        <f t="shared" si="0"/>
        <v>44.49090909090909</v>
      </c>
    </row>
    <row r="73" spans="1:6" ht="15.75">
      <c r="A73" s="79"/>
      <c r="B73" s="32">
        <v>800</v>
      </c>
      <c r="C73" s="32" t="s">
        <v>85</v>
      </c>
      <c r="D73" s="71">
        <v>1.25</v>
      </c>
      <c r="E73" s="71">
        <v>1.2531</v>
      </c>
      <c r="F73" s="115">
        <f t="shared" si="0"/>
        <v>100.248</v>
      </c>
    </row>
    <row r="74" spans="1:6" ht="15.75">
      <c r="A74" s="146" t="s">
        <v>141</v>
      </c>
      <c r="B74" s="78"/>
      <c r="C74" s="81" t="s">
        <v>128</v>
      </c>
      <c r="D74" s="71">
        <f>SUM(D75)</f>
        <v>25</v>
      </c>
      <c r="E74" s="71">
        <f>SUM(E75)</f>
        <v>25</v>
      </c>
      <c r="F74" s="115">
        <f aca="true" t="shared" si="3" ref="F74:F119">SUM((E74/D74)*100)</f>
        <v>100</v>
      </c>
    </row>
    <row r="75" spans="1:6" ht="15.75">
      <c r="A75" s="79"/>
      <c r="B75" s="78">
        <v>800</v>
      </c>
      <c r="C75" s="32" t="s">
        <v>85</v>
      </c>
      <c r="D75" s="71">
        <v>25</v>
      </c>
      <c r="E75" s="115">
        <v>25</v>
      </c>
      <c r="F75" s="115">
        <f t="shared" si="3"/>
        <v>100</v>
      </c>
    </row>
    <row r="76" spans="1:6" ht="31.5">
      <c r="A76" s="150" t="s">
        <v>139</v>
      </c>
      <c r="B76" s="77"/>
      <c r="C76" s="159" t="s">
        <v>132</v>
      </c>
      <c r="D76" s="71">
        <f>SUM(D77:D80)</f>
        <v>1238.78883</v>
      </c>
      <c r="E76" s="71">
        <f>SUM(E77:E80)</f>
        <v>1207.18863</v>
      </c>
      <c r="F76" s="115">
        <f t="shared" si="3"/>
        <v>97.44910518768563</v>
      </c>
    </row>
    <row r="77" spans="1:6" ht="63">
      <c r="A77" s="154"/>
      <c r="B77" s="77">
        <v>100</v>
      </c>
      <c r="C77" s="144" t="s">
        <v>131</v>
      </c>
      <c r="D77" s="71">
        <v>610.55096</v>
      </c>
      <c r="E77" s="115">
        <v>610.06765</v>
      </c>
      <c r="F77" s="115">
        <f t="shared" si="3"/>
        <v>99.9208403504926</v>
      </c>
    </row>
    <row r="78" spans="1:6" ht="31.5">
      <c r="A78" s="154"/>
      <c r="B78" s="77">
        <v>200</v>
      </c>
      <c r="C78" s="155" t="s">
        <v>182</v>
      </c>
      <c r="D78" s="71">
        <v>487.666</v>
      </c>
      <c r="E78" s="115">
        <v>456.5816</v>
      </c>
      <c r="F78" s="115">
        <f t="shared" si="3"/>
        <v>93.62588328897236</v>
      </c>
    </row>
    <row r="79" spans="1:6" ht="15.75">
      <c r="A79" s="154"/>
      <c r="B79" s="148" t="s">
        <v>116</v>
      </c>
      <c r="C79" s="149" t="s">
        <v>117</v>
      </c>
      <c r="D79" s="71">
        <v>51.47537</v>
      </c>
      <c r="E79" s="71">
        <v>51.47537</v>
      </c>
      <c r="F79" s="115">
        <f t="shared" si="3"/>
        <v>100</v>
      </c>
    </row>
    <row r="80" spans="1:6" ht="15.75">
      <c r="A80" s="154"/>
      <c r="B80" s="144">
        <v>800</v>
      </c>
      <c r="C80" s="144" t="s">
        <v>85</v>
      </c>
      <c r="D80" s="71">
        <v>89.0965</v>
      </c>
      <c r="E80" s="115">
        <v>89.06401</v>
      </c>
      <c r="F80" s="115">
        <f t="shared" si="3"/>
        <v>99.96353392108556</v>
      </c>
    </row>
    <row r="81" spans="1:6" ht="31.5">
      <c r="A81" s="146" t="s">
        <v>201</v>
      </c>
      <c r="B81" s="32"/>
      <c r="C81" s="83" t="s">
        <v>202</v>
      </c>
      <c r="D81" s="71">
        <f>SUM(D82)</f>
        <v>100.4</v>
      </c>
      <c r="E81" s="71">
        <f>SUM(E82)</f>
        <v>100.4</v>
      </c>
      <c r="F81" s="115">
        <f t="shared" si="3"/>
        <v>100</v>
      </c>
    </row>
    <row r="82" spans="1:6" ht="15.75">
      <c r="A82" s="79"/>
      <c r="B82" s="32">
        <v>500</v>
      </c>
      <c r="C82" s="78" t="s">
        <v>87</v>
      </c>
      <c r="D82" s="71">
        <v>100.4</v>
      </c>
      <c r="E82" s="71">
        <v>100.4</v>
      </c>
      <c r="F82" s="115">
        <f t="shared" si="3"/>
        <v>100</v>
      </c>
    </row>
    <row r="83" spans="1:6" ht="31.5">
      <c r="A83" s="146" t="s">
        <v>203</v>
      </c>
      <c r="B83" s="32"/>
      <c r="C83" s="32" t="s">
        <v>204</v>
      </c>
      <c r="D83" s="71">
        <f>SUM(D84)</f>
        <v>47.8</v>
      </c>
      <c r="E83" s="71">
        <f>SUM(E84)</f>
        <v>47.8</v>
      </c>
      <c r="F83" s="115">
        <f t="shared" si="3"/>
        <v>100</v>
      </c>
    </row>
    <row r="84" spans="1:6" ht="15.75">
      <c r="A84" s="79"/>
      <c r="B84" s="32">
        <v>500</v>
      </c>
      <c r="C84" s="78" t="s">
        <v>87</v>
      </c>
      <c r="D84" s="71">
        <v>47.8</v>
      </c>
      <c r="E84" s="71">
        <v>47.8</v>
      </c>
      <c r="F84" s="115">
        <f t="shared" si="3"/>
        <v>100</v>
      </c>
    </row>
    <row r="85" spans="1:6" ht="31.5">
      <c r="A85" s="146" t="s">
        <v>357</v>
      </c>
      <c r="B85" s="32"/>
      <c r="C85" s="78" t="s">
        <v>358</v>
      </c>
      <c r="D85" s="71">
        <f>SUM(D86)</f>
        <v>339.7</v>
      </c>
      <c r="E85" s="71">
        <f>SUM(E86)</f>
        <v>339.7</v>
      </c>
      <c r="F85" s="115">
        <f t="shared" si="3"/>
        <v>100</v>
      </c>
    </row>
    <row r="86" spans="1:6" ht="15.75">
      <c r="A86" s="146"/>
      <c r="B86" s="32">
        <v>500</v>
      </c>
      <c r="C86" s="78" t="s">
        <v>87</v>
      </c>
      <c r="D86" s="71">
        <v>339.7</v>
      </c>
      <c r="E86" s="71">
        <v>339.7</v>
      </c>
      <c r="F86" s="115">
        <f t="shared" si="3"/>
        <v>100</v>
      </c>
    </row>
    <row r="87" spans="1:6" ht="31.5">
      <c r="A87" s="150" t="s">
        <v>355</v>
      </c>
      <c r="B87" s="144"/>
      <c r="C87" s="77" t="s">
        <v>356</v>
      </c>
      <c r="D87" s="71">
        <f>SUM(D88)</f>
        <v>1155.47765</v>
      </c>
      <c r="E87" s="71">
        <f>SUM(E88)</f>
        <v>1155.47765</v>
      </c>
      <c r="F87" s="115">
        <f t="shared" si="3"/>
        <v>100</v>
      </c>
    </row>
    <row r="88" spans="1:6" ht="15.75">
      <c r="A88" s="150"/>
      <c r="B88" s="144">
        <v>500</v>
      </c>
      <c r="C88" s="77" t="s">
        <v>87</v>
      </c>
      <c r="D88" s="71">
        <v>1155.47765</v>
      </c>
      <c r="E88" s="71">
        <v>1155.47765</v>
      </c>
      <c r="F88" s="115">
        <f t="shared" si="3"/>
        <v>100</v>
      </c>
    </row>
    <row r="89" spans="1:6" ht="15.75">
      <c r="A89" s="144" t="s">
        <v>193</v>
      </c>
      <c r="B89" s="78"/>
      <c r="C89" s="84" t="s">
        <v>86</v>
      </c>
      <c r="D89" s="71">
        <f>SUM(D90)</f>
        <v>1.2</v>
      </c>
      <c r="E89" s="71">
        <f>SUM(E90)</f>
        <v>0</v>
      </c>
      <c r="F89" s="115">
        <f t="shared" si="3"/>
        <v>0</v>
      </c>
    </row>
    <row r="90" spans="1:6" ht="31.5">
      <c r="A90" s="144"/>
      <c r="B90" s="32">
        <v>200</v>
      </c>
      <c r="C90" s="147" t="s">
        <v>182</v>
      </c>
      <c r="D90" s="71">
        <v>1.2</v>
      </c>
      <c r="E90" s="71">
        <v>0</v>
      </c>
      <c r="F90" s="115">
        <f t="shared" si="3"/>
        <v>0</v>
      </c>
    </row>
    <row r="91" spans="1:6" ht="63">
      <c r="A91" s="144" t="s">
        <v>353</v>
      </c>
      <c r="B91" s="32"/>
      <c r="C91" s="163" t="s">
        <v>354</v>
      </c>
      <c r="D91" s="71">
        <f>SUM(D92)</f>
        <v>4.4</v>
      </c>
      <c r="E91" s="71">
        <f>SUM(E92)</f>
        <v>0</v>
      </c>
      <c r="F91" s="115">
        <f t="shared" si="3"/>
        <v>0</v>
      </c>
    </row>
    <row r="92" spans="1:6" ht="31.5">
      <c r="A92" s="32"/>
      <c r="B92" s="32">
        <v>200</v>
      </c>
      <c r="C92" s="147" t="s">
        <v>182</v>
      </c>
      <c r="D92" s="71">
        <v>4.4</v>
      </c>
      <c r="E92" s="71">
        <v>0</v>
      </c>
      <c r="F92" s="115">
        <f t="shared" si="3"/>
        <v>0</v>
      </c>
    </row>
    <row r="93" spans="1:6" ht="31.5">
      <c r="A93" s="32" t="s">
        <v>184</v>
      </c>
      <c r="B93" s="32"/>
      <c r="C93" s="147" t="s">
        <v>185</v>
      </c>
      <c r="D93" s="71">
        <f>SUM(D94+D95)</f>
        <v>220.8</v>
      </c>
      <c r="E93" s="71">
        <f>SUM(E94+E95)</f>
        <v>220.8</v>
      </c>
      <c r="F93" s="115">
        <f t="shared" si="3"/>
        <v>100</v>
      </c>
    </row>
    <row r="94" spans="1:6" ht="63">
      <c r="A94" s="144"/>
      <c r="B94" s="78">
        <v>100</v>
      </c>
      <c r="C94" s="32" t="s">
        <v>131</v>
      </c>
      <c r="D94" s="71">
        <v>220.3</v>
      </c>
      <c r="E94" s="71">
        <v>220.3</v>
      </c>
      <c r="F94" s="115">
        <f t="shared" si="3"/>
        <v>100</v>
      </c>
    </row>
    <row r="95" spans="1:6" ht="31.5">
      <c r="A95" s="144"/>
      <c r="B95" s="32">
        <v>200</v>
      </c>
      <c r="C95" s="147" t="s">
        <v>182</v>
      </c>
      <c r="D95" s="71">
        <v>0.5</v>
      </c>
      <c r="E95" s="115">
        <v>0.5</v>
      </c>
      <c r="F95" s="115">
        <f t="shared" si="3"/>
        <v>100</v>
      </c>
    </row>
    <row r="96" spans="1:6" ht="31.5">
      <c r="A96" s="146" t="s">
        <v>140</v>
      </c>
      <c r="B96" s="78"/>
      <c r="C96" s="79" t="s">
        <v>177</v>
      </c>
      <c r="D96" s="71">
        <f>SUM(D97+D99+D101+D103+D105+D109+D113+D117+D115+D111)</f>
        <v>2274.7999999999997</v>
      </c>
      <c r="E96" s="71">
        <f>SUM(E97+E99+E101+E103+E105+E109+E113+E117+E115+E111)</f>
        <v>2165.3967199999997</v>
      </c>
      <c r="F96" s="115">
        <f t="shared" si="3"/>
        <v>95.19064181466503</v>
      </c>
    </row>
    <row r="97" spans="1:6" ht="15.75">
      <c r="A97" s="32" t="s">
        <v>251</v>
      </c>
      <c r="B97" s="78"/>
      <c r="C97" s="32" t="s">
        <v>252</v>
      </c>
      <c r="D97" s="71">
        <f>SUM(D98)</f>
        <v>20</v>
      </c>
      <c r="E97" s="71">
        <f>SUM(E98)</f>
        <v>0</v>
      </c>
      <c r="F97" s="115">
        <f t="shared" si="3"/>
        <v>0</v>
      </c>
    </row>
    <row r="98" spans="1:6" ht="15.75">
      <c r="A98" s="144"/>
      <c r="B98" s="144">
        <v>800</v>
      </c>
      <c r="C98" s="144" t="s">
        <v>85</v>
      </c>
      <c r="D98" s="71">
        <v>20</v>
      </c>
      <c r="E98" s="71">
        <v>0</v>
      </c>
      <c r="F98" s="115">
        <f t="shared" si="3"/>
        <v>0</v>
      </c>
    </row>
    <row r="99" spans="1:6" ht="15.75" hidden="1">
      <c r="A99" s="32" t="s">
        <v>247</v>
      </c>
      <c r="B99" s="79"/>
      <c r="C99" s="32" t="s">
        <v>248</v>
      </c>
      <c r="D99" s="71">
        <f>SUM(D100)</f>
        <v>0</v>
      </c>
      <c r="E99" s="115"/>
      <c r="F99" s="115" t="e">
        <f t="shared" si="3"/>
        <v>#DIV/0!</v>
      </c>
    </row>
    <row r="100" spans="1:6" ht="31.5" hidden="1">
      <c r="A100" s="144"/>
      <c r="B100" s="32">
        <v>200</v>
      </c>
      <c r="C100" s="147" t="s">
        <v>182</v>
      </c>
      <c r="D100" s="71">
        <v>0</v>
      </c>
      <c r="E100" s="115"/>
      <c r="F100" s="115" t="e">
        <f t="shared" si="3"/>
        <v>#DIV/0!</v>
      </c>
    </row>
    <row r="101" spans="1:6" ht="15.75">
      <c r="A101" s="32" t="s">
        <v>229</v>
      </c>
      <c r="B101" s="32"/>
      <c r="C101" s="84" t="s">
        <v>230</v>
      </c>
      <c r="D101" s="71">
        <f>SUM(D102)</f>
        <v>30</v>
      </c>
      <c r="E101" s="71">
        <f>SUM(E102)</f>
        <v>30</v>
      </c>
      <c r="F101" s="115">
        <f t="shared" si="3"/>
        <v>100</v>
      </c>
    </row>
    <row r="102" spans="1:6" ht="31.5">
      <c r="A102" s="84"/>
      <c r="B102" s="148" t="s">
        <v>111</v>
      </c>
      <c r="C102" s="73" t="s">
        <v>112</v>
      </c>
      <c r="D102" s="71">
        <v>30</v>
      </c>
      <c r="E102" s="71">
        <v>30</v>
      </c>
      <c r="F102" s="115">
        <f t="shared" si="3"/>
        <v>100</v>
      </c>
    </row>
    <row r="103" spans="1:6" ht="31.5">
      <c r="A103" s="32" t="s">
        <v>259</v>
      </c>
      <c r="B103" s="32"/>
      <c r="C103" s="38" t="s">
        <v>260</v>
      </c>
      <c r="D103" s="71">
        <f>SUM(D104)</f>
        <v>5</v>
      </c>
      <c r="E103" s="71">
        <f>SUM(E104)</f>
        <v>0</v>
      </c>
      <c r="F103" s="115">
        <f t="shared" si="3"/>
        <v>0</v>
      </c>
    </row>
    <row r="104" spans="1:6" ht="31.5">
      <c r="A104" s="84"/>
      <c r="B104" s="32">
        <v>200</v>
      </c>
      <c r="C104" s="147" t="s">
        <v>182</v>
      </c>
      <c r="D104" s="71">
        <v>5</v>
      </c>
      <c r="E104" s="71">
        <v>0</v>
      </c>
      <c r="F104" s="115">
        <f t="shared" si="3"/>
        <v>0</v>
      </c>
    </row>
    <row r="105" spans="1:6" ht="15.75">
      <c r="A105" s="144" t="s">
        <v>178</v>
      </c>
      <c r="B105" s="144"/>
      <c r="C105" s="144" t="s">
        <v>130</v>
      </c>
      <c r="D105" s="173">
        <f>SUM(D106:D108)</f>
        <v>1268.5</v>
      </c>
      <c r="E105" s="173">
        <f>SUM(E106:E108)</f>
        <v>1268.12952</v>
      </c>
      <c r="F105" s="115">
        <f t="shared" si="3"/>
        <v>99.97079385100513</v>
      </c>
    </row>
    <row r="106" spans="1:6" ht="31.5">
      <c r="A106" s="144"/>
      <c r="B106" s="148" t="s">
        <v>0</v>
      </c>
      <c r="C106" s="155" t="s">
        <v>182</v>
      </c>
      <c r="D106" s="71">
        <v>518.8</v>
      </c>
      <c r="E106" s="71">
        <v>518.42952</v>
      </c>
      <c r="F106" s="115">
        <f t="shared" si="3"/>
        <v>99.9285890516577</v>
      </c>
    </row>
    <row r="107" spans="1:6" ht="15.75">
      <c r="A107" s="154"/>
      <c r="B107" s="144">
        <v>500</v>
      </c>
      <c r="C107" s="77" t="s">
        <v>87</v>
      </c>
      <c r="D107" s="71">
        <v>748.2</v>
      </c>
      <c r="E107" s="71">
        <v>748.2</v>
      </c>
      <c r="F107" s="115">
        <f t="shared" si="3"/>
        <v>100</v>
      </c>
    </row>
    <row r="108" spans="1:6" ht="15.75">
      <c r="A108" s="154"/>
      <c r="B108" s="144">
        <v>800</v>
      </c>
      <c r="C108" s="144" t="s">
        <v>85</v>
      </c>
      <c r="D108" s="71">
        <v>1.5</v>
      </c>
      <c r="E108" s="71">
        <v>1.5</v>
      </c>
      <c r="F108" s="115">
        <f t="shared" si="3"/>
        <v>100</v>
      </c>
    </row>
    <row r="109" spans="1:6" ht="15.75">
      <c r="A109" s="146" t="s">
        <v>233</v>
      </c>
      <c r="B109" s="148"/>
      <c r="C109" s="84" t="s">
        <v>234</v>
      </c>
      <c r="D109" s="71">
        <f>SUM(D110)</f>
        <v>20</v>
      </c>
      <c r="E109" s="71">
        <f>SUM(E110)</f>
        <v>20</v>
      </c>
      <c r="F109" s="115">
        <f t="shared" si="3"/>
        <v>100</v>
      </c>
    </row>
    <row r="110" spans="1:6" ht="31.5">
      <c r="A110" s="154"/>
      <c r="B110" s="148" t="s">
        <v>111</v>
      </c>
      <c r="C110" s="73" t="s">
        <v>112</v>
      </c>
      <c r="D110" s="71">
        <v>20</v>
      </c>
      <c r="E110" s="71">
        <v>20</v>
      </c>
      <c r="F110" s="115">
        <f t="shared" si="3"/>
        <v>100</v>
      </c>
    </row>
    <row r="111" spans="1:6" ht="31.5">
      <c r="A111" s="150" t="s">
        <v>231</v>
      </c>
      <c r="B111" s="144"/>
      <c r="C111" s="151" t="s">
        <v>232</v>
      </c>
      <c r="D111" s="71">
        <f>SUM(D112)</f>
        <v>137.5</v>
      </c>
      <c r="E111" s="71">
        <f>SUM(E112)</f>
        <v>137.5</v>
      </c>
      <c r="F111" s="115">
        <f t="shared" si="3"/>
        <v>100</v>
      </c>
    </row>
    <row r="112" spans="1:6" ht="15.75">
      <c r="A112" s="154"/>
      <c r="B112" s="32">
        <v>800</v>
      </c>
      <c r="C112" s="147" t="s">
        <v>85</v>
      </c>
      <c r="D112" s="71">
        <v>137.5</v>
      </c>
      <c r="E112" s="71">
        <v>137.5</v>
      </c>
      <c r="F112" s="115">
        <f t="shared" si="3"/>
        <v>100</v>
      </c>
    </row>
    <row r="113" spans="1:6" ht="47.25">
      <c r="A113" s="32" t="s">
        <v>179</v>
      </c>
      <c r="B113" s="32"/>
      <c r="C113" s="32" t="s">
        <v>115</v>
      </c>
      <c r="D113" s="71">
        <f>SUM(D114)</f>
        <v>620.5</v>
      </c>
      <c r="E113" s="71">
        <f>SUM(E114)</f>
        <v>619.30357</v>
      </c>
      <c r="F113" s="115">
        <f t="shared" si="3"/>
        <v>99.80718291700242</v>
      </c>
    </row>
    <row r="114" spans="1:6" ht="15.75">
      <c r="A114" s="32"/>
      <c r="B114" s="166" t="s">
        <v>116</v>
      </c>
      <c r="C114" s="85" t="s">
        <v>117</v>
      </c>
      <c r="D114" s="71">
        <v>620.5</v>
      </c>
      <c r="E114" s="71">
        <v>619.30357</v>
      </c>
      <c r="F114" s="115">
        <f t="shared" si="3"/>
        <v>99.80718291700242</v>
      </c>
    </row>
    <row r="115" spans="1:6" ht="47.25">
      <c r="A115" s="144" t="s">
        <v>361</v>
      </c>
      <c r="B115" s="148"/>
      <c r="C115" s="163" t="s">
        <v>362</v>
      </c>
      <c r="D115" s="71">
        <f>SUM(D116)</f>
        <v>72.1</v>
      </c>
      <c r="E115" s="71">
        <f>SUM(E116)</f>
        <v>0</v>
      </c>
      <c r="F115" s="115">
        <f t="shared" si="3"/>
        <v>0</v>
      </c>
    </row>
    <row r="116" spans="1:6" ht="31.5">
      <c r="A116" s="79"/>
      <c r="B116" s="32">
        <v>200</v>
      </c>
      <c r="C116" s="147" t="s">
        <v>182</v>
      </c>
      <c r="D116" s="71">
        <v>72.1</v>
      </c>
      <c r="E116" s="71">
        <v>0</v>
      </c>
      <c r="F116" s="115">
        <f t="shared" si="3"/>
        <v>0</v>
      </c>
    </row>
    <row r="117" spans="1:6" ht="78.75">
      <c r="A117" s="154" t="s">
        <v>194</v>
      </c>
      <c r="B117" s="32"/>
      <c r="C117" s="86" t="s">
        <v>125</v>
      </c>
      <c r="D117" s="71">
        <f>SUM(D118)</f>
        <v>101.2</v>
      </c>
      <c r="E117" s="71">
        <f>SUM(E118)</f>
        <v>90.46363</v>
      </c>
      <c r="F117" s="115">
        <f t="shared" si="3"/>
        <v>89.39093873517785</v>
      </c>
    </row>
    <row r="118" spans="1:6" ht="31.5">
      <c r="A118" s="154"/>
      <c r="B118" s="148" t="s">
        <v>111</v>
      </c>
      <c r="C118" s="73" t="s">
        <v>112</v>
      </c>
      <c r="D118" s="71">
        <v>101.2</v>
      </c>
      <c r="E118" s="71">
        <v>90.46363</v>
      </c>
      <c r="F118" s="115">
        <f t="shared" si="3"/>
        <v>89.39093873517785</v>
      </c>
    </row>
    <row r="119" spans="1:6" ht="15.75">
      <c r="A119" s="11"/>
      <c r="B119" s="11"/>
      <c r="C119" s="33" t="s">
        <v>119</v>
      </c>
      <c r="D119" s="87">
        <f>SUM(D10+D19+D38+D49+D96+D67)</f>
        <v>12902.974150000002</v>
      </c>
      <c r="E119" s="87">
        <f>SUM(E10+E19+E38+E49+E96+E67)</f>
        <v>12503.186829999999</v>
      </c>
      <c r="F119" s="124">
        <f t="shared" si="3"/>
        <v>96.90158784050573</v>
      </c>
    </row>
  </sheetData>
  <sheetProtection/>
  <mergeCells count="5">
    <mergeCell ref="A6:F6"/>
    <mergeCell ref="A4:D4"/>
    <mergeCell ref="C2:F2"/>
    <mergeCell ref="C3:F3"/>
    <mergeCell ref="D1:F1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375" style="0" bestFit="1" customWidth="1"/>
    <col min="2" max="2" width="6.75390625" style="0" bestFit="1" customWidth="1"/>
    <col min="3" max="3" width="14.625" style="0" customWidth="1"/>
    <col min="4" max="4" width="4.375" style="0" bestFit="1" customWidth="1"/>
    <col min="5" max="5" width="66.25390625" style="0" bestFit="1" customWidth="1"/>
  </cols>
  <sheetData>
    <row r="1" spans="1:9" ht="15.75" customHeight="1">
      <c r="A1" s="4"/>
      <c r="B1" s="4"/>
      <c r="C1" s="4"/>
      <c r="D1" s="4"/>
      <c r="E1" s="43"/>
      <c r="F1" s="43"/>
      <c r="G1" s="43" t="s">
        <v>376</v>
      </c>
      <c r="H1" s="43"/>
      <c r="I1" s="4"/>
    </row>
    <row r="2" spans="1:9" ht="15.75" customHeight="1">
      <c r="A2" s="4"/>
      <c r="B2" s="4"/>
      <c r="C2" s="4"/>
      <c r="D2" s="4"/>
      <c r="E2" s="205" t="s">
        <v>347</v>
      </c>
      <c r="F2" s="205"/>
      <c r="G2" s="205"/>
      <c r="H2" s="205"/>
      <c r="I2" s="4"/>
    </row>
    <row r="3" spans="1:9" ht="15.75" customHeight="1">
      <c r="A3" s="4"/>
      <c r="B3" s="4"/>
      <c r="C3" s="4"/>
      <c r="D3" s="4"/>
      <c r="E3" s="205" t="s">
        <v>374</v>
      </c>
      <c r="F3" s="205"/>
      <c r="G3" s="205"/>
      <c r="H3" s="205"/>
      <c r="I3" s="4"/>
    </row>
    <row r="4" spans="1:9" ht="15" customHeight="1">
      <c r="A4" s="4"/>
      <c r="B4" s="4"/>
      <c r="C4" s="4"/>
      <c r="D4" s="4"/>
      <c r="E4" s="43"/>
      <c r="F4" s="43"/>
      <c r="G4" s="43"/>
      <c r="H4" s="43"/>
      <c r="I4" s="4"/>
    </row>
    <row r="5" spans="1:9" ht="15.75">
      <c r="A5" s="4"/>
      <c r="B5" s="4"/>
      <c r="C5" s="4"/>
      <c r="D5" s="4"/>
      <c r="E5" s="69"/>
      <c r="F5" s="69"/>
      <c r="G5" s="69"/>
      <c r="H5" s="4"/>
      <c r="I5" s="4"/>
    </row>
    <row r="6" spans="1:9" ht="42.75" customHeight="1">
      <c r="A6" s="217" t="s">
        <v>365</v>
      </c>
      <c r="B6" s="220"/>
      <c r="C6" s="220"/>
      <c r="D6" s="220"/>
      <c r="E6" s="220"/>
      <c r="F6" s="220"/>
      <c r="G6" s="220"/>
      <c r="H6" s="220"/>
      <c r="I6" s="200"/>
    </row>
    <row r="7" spans="1:9" ht="12.75" customHeight="1">
      <c r="A7" s="4"/>
      <c r="B7" s="70"/>
      <c r="C7" s="43"/>
      <c r="D7" s="43"/>
      <c r="E7" s="43"/>
      <c r="F7" s="43"/>
      <c r="G7" s="43"/>
      <c r="H7" s="4"/>
      <c r="I7" s="4"/>
    </row>
    <row r="8" spans="1:9" ht="45">
      <c r="A8" s="201" t="s">
        <v>120</v>
      </c>
      <c r="B8" s="197" t="s">
        <v>76</v>
      </c>
      <c r="C8" s="197" t="s">
        <v>77</v>
      </c>
      <c r="D8" s="197" t="s">
        <v>78</v>
      </c>
      <c r="E8" s="197" t="s">
        <v>79</v>
      </c>
      <c r="F8" s="19" t="s">
        <v>435</v>
      </c>
      <c r="G8" s="40" t="s">
        <v>433</v>
      </c>
      <c r="H8" s="19" t="s">
        <v>205</v>
      </c>
      <c r="I8" s="4"/>
    </row>
    <row r="9" spans="1:9" ht="15.75">
      <c r="A9" s="197">
        <v>1</v>
      </c>
      <c r="B9" s="197">
        <v>2</v>
      </c>
      <c r="C9" s="197">
        <v>3</v>
      </c>
      <c r="D9" s="197">
        <v>4</v>
      </c>
      <c r="E9" s="198">
        <v>5</v>
      </c>
      <c r="F9" s="197">
        <v>6</v>
      </c>
      <c r="G9" s="197">
        <v>7</v>
      </c>
      <c r="H9" s="197">
        <v>8</v>
      </c>
      <c r="I9" s="4"/>
    </row>
    <row r="10" spans="1:9" ht="15.75">
      <c r="A10" s="145">
        <v>691</v>
      </c>
      <c r="B10" s="32"/>
      <c r="C10" s="32"/>
      <c r="D10" s="32"/>
      <c r="E10" s="33" t="s">
        <v>235</v>
      </c>
      <c r="F10" s="87">
        <f aca="true" t="shared" si="0" ref="F10:G12">SUM(F11)</f>
        <v>78.578</v>
      </c>
      <c r="G10" s="87">
        <f t="shared" si="0"/>
        <v>72.42630000000001</v>
      </c>
      <c r="H10" s="124">
        <f aca="true" t="shared" si="1" ref="H10:H73">SUM((G10/F10)*100)</f>
        <v>92.17121840718777</v>
      </c>
      <c r="I10" s="4"/>
    </row>
    <row r="11" spans="1:9" ht="47.25">
      <c r="A11" s="145"/>
      <c r="B11" s="32" t="s">
        <v>236</v>
      </c>
      <c r="C11" s="26"/>
      <c r="D11" s="32"/>
      <c r="E11" s="32" t="s">
        <v>237</v>
      </c>
      <c r="F11" s="71">
        <f t="shared" si="0"/>
        <v>78.578</v>
      </c>
      <c r="G11" s="71">
        <f t="shared" si="0"/>
        <v>72.42630000000001</v>
      </c>
      <c r="H11" s="115">
        <f t="shared" si="1"/>
        <v>92.17121840718777</v>
      </c>
      <c r="I11" s="4"/>
    </row>
    <row r="12" spans="1:9" ht="15.75">
      <c r="A12" s="145"/>
      <c r="B12" s="32"/>
      <c r="C12" s="15" t="s">
        <v>135</v>
      </c>
      <c r="D12" s="32"/>
      <c r="E12" s="79" t="s">
        <v>136</v>
      </c>
      <c r="F12" s="71">
        <f t="shared" si="0"/>
        <v>78.578</v>
      </c>
      <c r="G12" s="71">
        <f t="shared" si="0"/>
        <v>72.42630000000001</v>
      </c>
      <c r="H12" s="115">
        <f t="shared" si="1"/>
        <v>92.17121840718777</v>
      </c>
      <c r="I12" s="4"/>
    </row>
    <row r="13" spans="1:9" ht="31.5">
      <c r="A13" s="145"/>
      <c r="B13" s="32"/>
      <c r="C13" s="15" t="s">
        <v>227</v>
      </c>
      <c r="D13" s="32"/>
      <c r="E13" s="32" t="s">
        <v>228</v>
      </c>
      <c r="F13" s="71">
        <f>SUM(F14+F16+F15)</f>
        <v>78.578</v>
      </c>
      <c r="G13" s="71">
        <f>SUM(G14+G16+G15)</f>
        <v>72.42630000000001</v>
      </c>
      <c r="H13" s="115">
        <f t="shared" si="1"/>
        <v>92.17121840718777</v>
      </c>
      <c r="I13" s="4"/>
    </row>
    <row r="14" spans="1:9" ht="78.75">
      <c r="A14" s="145"/>
      <c r="B14" s="32"/>
      <c r="C14" s="26"/>
      <c r="D14" s="32">
        <v>100</v>
      </c>
      <c r="E14" s="32" t="s">
        <v>131</v>
      </c>
      <c r="F14" s="71">
        <v>66.318</v>
      </c>
      <c r="G14" s="71">
        <v>66.2792</v>
      </c>
      <c r="H14" s="115">
        <f t="shared" si="1"/>
        <v>99.94149401369161</v>
      </c>
      <c r="I14" s="4"/>
    </row>
    <row r="15" spans="1:9" ht="31.5">
      <c r="A15" s="145"/>
      <c r="B15" s="32"/>
      <c r="C15" s="26"/>
      <c r="D15" s="32">
        <v>200</v>
      </c>
      <c r="E15" s="147" t="s">
        <v>182</v>
      </c>
      <c r="F15" s="71">
        <v>11</v>
      </c>
      <c r="G15" s="71">
        <v>4.894</v>
      </c>
      <c r="H15" s="115">
        <f t="shared" si="1"/>
        <v>44.49090909090909</v>
      </c>
      <c r="I15" s="4"/>
    </row>
    <row r="16" spans="1:9" ht="15.75">
      <c r="A16" s="145"/>
      <c r="B16" s="32"/>
      <c r="C16" s="26"/>
      <c r="D16" s="32">
        <v>800</v>
      </c>
      <c r="E16" s="32" t="s">
        <v>85</v>
      </c>
      <c r="F16" s="71">
        <v>1.26</v>
      </c>
      <c r="G16" s="71">
        <v>1.2531</v>
      </c>
      <c r="H16" s="115">
        <f t="shared" si="1"/>
        <v>99.45238095238096</v>
      </c>
      <c r="I16" s="4"/>
    </row>
    <row r="17" spans="1:9" ht="15.75">
      <c r="A17" s="145">
        <v>692</v>
      </c>
      <c r="B17" s="32"/>
      <c r="C17" s="26"/>
      <c r="D17" s="32"/>
      <c r="E17" s="98" t="s">
        <v>121</v>
      </c>
      <c r="F17" s="87">
        <f>SUM(F18+F23+F39+F46+F52+F69+F99+F110)</f>
        <v>4757.61492</v>
      </c>
      <c r="G17" s="87">
        <f>SUM(G18+G23+G39+G46+G52+G69+G99+G110)</f>
        <v>4750.7629099999995</v>
      </c>
      <c r="H17" s="124">
        <f t="shared" si="1"/>
        <v>99.85597804540262</v>
      </c>
      <c r="I17" s="4"/>
    </row>
    <row r="18" spans="1:9" ht="15.75">
      <c r="A18" s="145"/>
      <c r="B18" s="32" t="s">
        <v>80</v>
      </c>
      <c r="C18" s="26"/>
      <c r="D18" s="32"/>
      <c r="E18" s="32" t="s">
        <v>81</v>
      </c>
      <c r="F18" s="71">
        <f aca="true" t="shared" si="2" ref="F18:G21">SUM(F19)</f>
        <v>488.7</v>
      </c>
      <c r="G18" s="71">
        <f t="shared" si="2"/>
        <v>487.57213</v>
      </c>
      <c r="H18" s="115">
        <f t="shared" si="1"/>
        <v>99.7692101493759</v>
      </c>
      <c r="I18" s="4"/>
    </row>
    <row r="19" spans="1:9" ht="31.5">
      <c r="A19" s="31"/>
      <c r="B19" s="32" t="s">
        <v>82</v>
      </c>
      <c r="C19" s="26"/>
      <c r="D19" s="32"/>
      <c r="E19" s="32" t="s">
        <v>127</v>
      </c>
      <c r="F19" s="71">
        <f t="shared" si="2"/>
        <v>488.7</v>
      </c>
      <c r="G19" s="71">
        <f t="shared" si="2"/>
        <v>487.57213</v>
      </c>
      <c r="H19" s="115">
        <f t="shared" si="1"/>
        <v>99.7692101493759</v>
      </c>
      <c r="I19" s="4"/>
    </row>
    <row r="20" spans="1:9" ht="15.75">
      <c r="A20" s="31"/>
      <c r="B20" s="32"/>
      <c r="C20" s="15" t="s">
        <v>135</v>
      </c>
      <c r="D20" s="32"/>
      <c r="E20" s="79" t="s">
        <v>136</v>
      </c>
      <c r="F20" s="71">
        <f t="shared" si="2"/>
        <v>488.7</v>
      </c>
      <c r="G20" s="71">
        <f t="shared" si="2"/>
        <v>487.57213</v>
      </c>
      <c r="H20" s="115">
        <f t="shared" si="1"/>
        <v>99.7692101493759</v>
      </c>
      <c r="I20" s="4"/>
    </row>
    <row r="21" spans="1:9" ht="15.75">
      <c r="A21" s="31"/>
      <c r="B21" s="32"/>
      <c r="C21" s="15" t="s">
        <v>137</v>
      </c>
      <c r="D21" s="32"/>
      <c r="E21" s="81" t="s">
        <v>138</v>
      </c>
      <c r="F21" s="71">
        <f t="shared" si="2"/>
        <v>488.7</v>
      </c>
      <c r="G21" s="71">
        <f t="shared" si="2"/>
        <v>487.57213</v>
      </c>
      <c r="H21" s="115">
        <f t="shared" si="1"/>
        <v>99.7692101493759</v>
      </c>
      <c r="I21" s="4"/>
    </row>
    <row r="22" spans="1:9" ht="78.75">
      <c r="A22" s="31"/>
      <c r="B22" s="32"/>
      <c r="C22" s="26"/>
      <c r="D22" s="32">
        <v>100</v>
      </c>
      <c r="E22" s="32" t="s">
        <v>131</v>
      </c>
      <c r="F22" s="71">
        <v>488.7</v>
      </c>
      <c r="G22" s="71">
        <v>487.57213</v>
      </c>
      <c r="H22" s="115">
        <f t="shared" si="1"/>
        <v>99.7692101493759</v>
      </c>
      <c r="I22" s="4"/>
    </row>
    <row r="23" spans="1:9" ht="15.75">
      <c r="A23" s="31"/>
      <c r="B23" s="32" t="s">
        <v>80</v>
      </c>
      <c r="C23" s="26"/>
      <c r="D23" s="32"/>
      <c r="E23" s="32" t="s">
        <v>81</v>
      </c>
      <c r="F23" s="71">
        <f>SUM(F24+F33)</f>
        <v>1306.08175</v>
      </c>
      <c r="G23" s="71">
        <f>SUM(G24+G33)</f>
        <v>1301.6456799999999</v>
      </c>
      <c r="H23" s="115">
        <f t="shared" si="1"/>
        <v>99.66035280716538</v>
      </c>
      <c r="I23" s="4"/>
    </row>
    <row r="24" spans="1:9" ht="47.25">
      <c r="A24" s="31"/>
      <c r="B24" s="32" t="s">
        <v>83</v>
      </c>
      <c r="C24" s="26"/>
      <c r="D24" s="32"/>
      <c r="E24" s="32" t="s">
        <v>84</v>
      </c>
      <c r="F24" s="71">
        <f>SUM(F25)</f>
        <v>1143.58175</v>
      </c>
      <c r="G24" s="71">
        <f>SUM(G25)</f>
        <v>1139.1456799999999</v>
      </c>
      <c r="H24" s="115">
        <f t="shared" si="1"/>
        <v>99.61208982217492</v>
      </c>
      <c r="I24" s="4"/>
    </row>
    <row r="25" spans="1:9" ht="15.75">
      <c r="A25" s="31"/>
      <c r="B25" s="32"/>
      <c r="C25" s="15" t="s">
        <v>135</v>
      </c>
      <c r="D25" s="32"/>
      <c r="E25" s="79" t="s">
        <v>136</v>
      </c>
      <c r="F25" s="71">
        <f>SUM(F26+F31)</f>
        <v>1143.58175</v>
      </c>
      <c r="G25" s="71">
        <f>SUM(G26+G31)</f>
        <v>1139.1456799999999</v>
      </c>
      <c r="H25" s="115">
        <f t="shared" si="1"/>
        <v>99.61208982217492</v>
      </c>
      <c r="I25" s="4"/>
    </row>
    <row r="26" spans="1:9" ht="31.5">
      <c r="A26" s="31"/>
      <c r="B26" s="32"/>
      <c r="C26" s="15" t="s">
        <v>139</v>
      </c>
      <c r="D26" s="32"/>
      <c r="E26" s="81" t="s">
        <v>132</v>
      </c>
      <c r="F26" s="71">
        <f>SUM(F27:F30)</f>
        <v>1118.4817500000001</v>
      </c>
      <c r="G26" s="71">
        <f>SUM(G27:G30)</f>
        <v>1114.04568</v>
      </c>
      <c r="H26" s="115">
        <f t="shared" si="1"/>
        <v>99.60338467748801</v>
      </c>
      <c r="I26" s="4"/>
    </row>
    <row r="27" spans="1:9" ht="78.75">
      <c r="A27" s="31"/>
      <c r="B27" s="32"/>
      <c r="C27" s="26"/>
      <c r="D27" s="32">
        <v>100</v>
      </c>
      <c r="E27" s="32" t="s">
        <v>131</v>
      </c>
      <c r="F27" s="71">
        <v>610.55096</v>
      </c>
      <c r="G27" s="71">
        <v>610.06765</v>
      </c>
      <c r="H27" s="115">
        <f t="shared" si="1"/>
        <v>99.9208403504926</v>
      </c>
      <c r="I27" s="4"/>
    </row>
    <row r="28" spans="1:9" ht="31.5">
      <c r="A28" s="31"/>
      <c r="B28" s="32"/>
      <c r="C28" s="26"/>
      <c r="D28" s="32">
        <v>200</v>
      </c>
      <c r="E28" s="147" t="s">
        <v>182</v>
      </c>
      <c r="F28" s="71">
        <v>367.35892</v>
      </c>
      <c r="G28" s="71">
        <v>363.45745</v>
      </c>
      <c r="H28" s="115">
        <f t="shared" si="1"/>
        <v>98.93796780543671</v>
      </c>
      <c r="I28" s="4"/>
    </row>
    <row r="29" spans="1:9" ht="15.75">
      <c r="A29" s="31"/>
      <c r="B29" s="32"/>
      <c r="C29" s="26"/>
      <c r="D29" s="148" t="s">
        <v>116</v>
      </c>
      <c r="E29" s="149" t="s">
        <v>117</v>
      </c>
      <c r="F29" s="71">
        <v>51.47537</v>
      </c>
      <c r="G29" s="71">
        <v>51.47537</v>
      </c>
      <c r="H29" s="115">
        <f t="shared" si="1"/>
        <v>100</v>
      </c>
      <c r="I29" s="4"/>
    </row>
    <row r="30" spans="1:9" ht="15.75">
      <c r="A30" s="31"/>
      <c r="B30" s="32"/>
      <c r="C30" s="26"/>
      <c r="D30" s="32">
        <v>800</v>
      </c>
      <c r="E30" s="32" t="s">
        <v>85</v>
      </c>
      <c r="F30" s="71">
        <v>89.0965</v>
      </c>
      <c r="G30" s="71">
        <v>89.04521</v>
      </c>
      <c r="H30" s="115">
        <f t="shared" si="1"/>
        <v>99.94243320444686</v>
      </c>
      <c r="I30" s="4"/>
    </row>
    <row r="31" spans="1:9" ht="31.5">
      <c r="A31" s="31"/>
      <c r="B31" s="32"/>
      <c r="C31" s="15" t="s">
        <v>201</v>
      </c>
      <c r="D31" s="32"/>
      <c r="E31" s="83" t="s">
        <v>202</v>
      </c>
      <c r="F31" s="71">
        <f>SUM(F32)</f>
        <v>25.1</v>
      </c>
      <c r="G31" s="71">
        <f>SUM(G32)</f>
        <v>25.1</v>
      </c>
      <c r="H31" s="115">
        <f t="shared" si="1"/>
        <v>100</v>
      </c>
      <c r="I31" s="4"/>
    </row>
    <row r="32" spans="1:9" ht="15.75">
      <c r="A32" s="31"/>
      <c r="B32" s="32"/>
      <c r="C32" s="75"/>
      <c r="D32" s="32">
        <v>500</v>
      </c>
      <c r="E32" s="78" t="s">
        <v>87</v>
      </c>
      <c r="F32" s="71">
        <v>25.1</v>
      </c>
      <c r="G32" s="71">
        <v>25.1</v>
      </c>
      <c r="H32" s="115">
        <f t="shared" si="1"/>
        <v>100</v>
      </c>
      <c r="I32" s="4"/>
    </row>
    <row r="33" spans="1:9" ht="15.75">
      <c r="A33" s="31"/>
      <c r="B33" s="144" t="s">
        <v>88</v>
      </c>
      <c r="C33" s="26"/>
      <c r="D33" s="32"/>
      <c r="E33" s="32" t="s">
        <v>89</v>
      </c>
      <c r="F33" s="71">
        <f>SUM(F34+F37)</f>
        <v>162.5</v>
      </c>
      <c r="G33" s="71">
        <f>SUM(G34+G37)</f>
        <v>162.5</v>
      </c>
      <c r="H33" s="115">
        <f t="shared" si="1"/>
        <v>100</v>
      </c>
      <c r="I33" s="4"/>
    </row>
    <row r="34" spans="1:9" ht="15.75">
      <c r="A34" s="31"/>
      <c r="B34" s="32"/>
      <c r="C34" s="15" t="s">
        <v>135</v>
      </c>
      <c r="D34" s="32"/>
      <c r="E34" s="79" t="s">
        <v>136</v>
      </c>
      <c r="F34" s="71">
        <f>SUM(F35)</f>
        <v>25</v>
      </c>
      <c r="G34" s="71">
        <f>SUM(G35)</f>
        <v>25</v>
      </c>
      <c r="H34" s="115">
        <f t="shared" si="1"/>
        <v>100</v>
      </c>
      <c r="I34" s="4"/>
    </row>
    <row r="35" spans="1:9" ht="15.75">
      <c r="A35" s="31"/>
      <c r="B35" s="32"/>
      <c r="C35" s="15" t="s">
        <v>141</v>
      </c>
      <c r="D35" s="32"/>
      <c r="E35" s="81" t="s">
        <v>128</v>
      </c>
      <c r="F35" s="71">
        <f>SUM(F36)</f>
        <v>25</v>
      </c>
      <c r="G35" s="71">
        <f>SUM(G36)</f>
        <v>25</v>
      </c>
      <c r="H35" s="115">
        <f t="shared" si="1"/>
        <v>100</v>
      </c>
      <c r="I35" s="4"/>
    </row>
    <row r="36" spans="1:9" ht="15.75">
      <c r="A36" s="31"/>
      <c r="B36" s="32"/>
      <c r="C36" s="15"/>
      <c r="D36" s="32">
        <v>800</v>
      </c>
      <c r="E36" s="32" t="s">
        <v>85</v>
      </c>
      <c r="F36" s="71">
        <v>25</v>
      </c>
      <c r="G36" s="71">
        <v>25</v>
      </c>
      <c r="H36" s="115">
        <f t="shared" si="1"/>
        <v>100</v>
      </c>
      <c r="I36" s="4"/>
    </row>
    <row r="37" spans="1:9" ht="31.5">
      <c r="A37" s="31"/>
      <c r="B37" s="32"/>
      <c r="C37" s="82" t="s">
        <v>231</v>
      </c>
      <c r="D37" s="144"/>
      <c r="E37" s="151" t="s">
        <v>232</v>
      </c>
      <c r="F37" s="71">
        <f>SUM(F38)</f>
        <v>137.5</v>
      </c>
      <c r="G37" s="71">
        <f>SUM(G38)</f>
        <v>137.5</v>
      </c>
      <c r="H37" s="115">
        <f t="shared" si="1"/>
        <v>100</v>
      </c>
      <c r="I37" s="4"/>
    </row>
    <row r="38" spans="1:9" ht="15.75">
      <c r="A38" s="31"/>
      <c r="B38" s="32"/>
      <c r="C38" s="80"/>
      <c r="D38" s="32">
        <v>800</v>
      </c>
      <c r="E38" s="147" t="s">
        <v>85</v>
      </c>
      <c r="F38" s="71">
        <v>137.5</v>
      </c>
      <c r="G38" s="71">
        <v>137.5</v>
      </c>
      <c r="H38" s="115">
        <f t="shared" si="1"/>
        <v>100</v>
      </c>
      <c r="I38" s="4"/>
    </row>
    <row r="39" spans="1:9" ht="15.75">
      <c r="A39" s="31"/>
      <c r="B39" s="102" t="s">
        <v>187</v>
      </c>
      <c r="C39" s="25"/>
      <c r="D39" s="84"/>
      <c r="E39" s="11" t="s">
        <v>188</v>
      </c>
      <c r="F39" s="71">
        <f aca="true" t="shared" si="3" ref="F39:G42">SUM(F40)</f>
        <v>49.75294</v>
      </c>
      <c r="G39" s="71">
        <f t="shared" si="3"/>
        <v>49.75294</v>
      </c>
      <c r="H39" s="115">
        <f t="shared" si="1"/>
        <v>100</v>
      </c>
      <c r="I39" s="4"/>
    </row>
    <row r="40" spans="1:9" ht="15.75">
      <c r="A40" s="31"/>
      <c r="B40" s="102" t="s">
        <v>186</v>
      </c>
      <c r="C40" s="25"/>
      <c r="D40" s="84"/>
      <c r="E40" s="84" t="s">
        <v>189</v>
      </c>
      <c r="F40" s="71">
        <f t="shared" si="3"/>
        <v>49.75294</v>
      </c>
      <c r="G40" s="71">
        <f t="shared" si="3"/>
        <v>49.75294</v>
      </c>
      <c r="H40" s="115">
        <f t="shared" si="1"/>
        <v>100</v>
      </c>
      <c r="I40" s="4"/>
    </row>
    <row r="41" spans="1:9" ht="15.75">
      <c r="A41" s="31"/>
      <c r="B41" s="102"/>
      <c r="C41" s="15" t="s">
        <v>133</v>
      </c>
      <c r="D41" s="32"/>
      <c r="E41" s="153" t="s">
        <v>134</v>
      </c>
      <c r="F41" s="71">
        <f t="shared" si="3"/>
        <v>49.75294</v>
      </c>
      <c r="G41" s="71">
        <f t="shared" si="3"/>
        <v>49.75294</v>
      </c>
      <c r="H41" s="115">
        <f t="shared" si="1"/>
        <v>100</v>
      </c>
      <c r="I41" s="4"/>
    </row>
    <row r="42" spans="1:9" ht="15.75">
      <c r="A42" s="31"/>
      <c r="B42" s="102"/>
      <c r="C42" s="15" t="s">
        <v>135</v>
      </c>
      <c r="D42" s="32"/>
      <c r="E42" s="79" t="s">
        <v>136</v>
      </c>
      <c r="F42" s="71">
        <f t="shared" si="3"/>
        <v>49.75294</v>
      </c>
      <c r="G42" s="71">
        <f t="shared" si="3"/>
        <v>49.75294</v>
      </c>
      <c r="H42" s="115">
        <f t="shared" si="1"/>
        <v>100</v>
      </c>
      <c r="I42" s="4"/>
    </row>
    <row r="43" spans="1:9" ht="31.5">
      <c r="A43" s="31"/>
      <c r="B43" s="11"/>
      <c r="C43" s="26" t="s">
        <v>184</v>
      </c>
      <c r="D43" s="32"/>
      <c r="E43" s="147" t="s">
        <v>185</v>
      </c>
      <c r="F43" s="71">
        <f>SUM(F44+F45)</f>
        <v>49.75294</v>
      </c>
      <c r="G43" s="71">
        <f>SUM(G44+G45)</f>
        <v>49.75294</v>
      </c>
      <c r="H43" s="115">
        <f t="shared" si="1"/>
        <v>100</v>
      </c>
      <c r="I43" s="4"/>
    </row>
    <row r="44" spans="1:9" ht="78.75">
      <c r="A44" s="31"/>
      <c r="B44" s="11"/>
      <c r="C44" s="25"/>
      <c r="D44" s="78">
        <v>100</v>
      </c>
      <c r="E44" s="32" t="s">
        <v>131</v>
      </c>
      <c r="F44" s="71">
        <v>49.25294</v>
      </c>
      <c r="G44" s="71">
        <v>49.25294</v>
      </c>
      <c r="H44" s="115">
        <f t="shared" si="1"/>
        <v>100</v>
      </c>
      <c r="I44" s="4"/>
    </row>
    <row r="45" spans="1:9" ht="31.5">
      <c r="A45" s="31"/>
      <c r="B45" s="11"/>
      <c r="C45" s="25"/>
      <c r="D45" s="32">
        <v>200</v>
      </c>
      <c r="E45" s="147" t="s">
        <v>182</v>
      </c>
      <c r="F45" s="71">
        <v>0.5</v>
      </c>
      <c r="G45" s="71">
        <v>0.5</v>
      </c>
      <c r="H45" s="115">
        <f t="shared" si="1"/>
        <v>100</v>
      </c>
      <c r="I45" s="4"/>
    </row>
    <row r="46" spans="1:9" ht="15.75">
      <c r="A46" s="31"/>
      <c r="B46" s="144" t="s">
        <v>90</v>
      </c>
      <c r="C46" s="26"/>
      <c r="D46" s="32"/>
      <c r="E46" s="78" t="s">
        <v>91</v>
      </c>
      <c r="F46" s="71">
        <f aca="true" t="shared" si="4" ref="F46:G48">SUM(F47)</f>
        <v>511.58265</v>
      </c>
      <c r="G46" s="71">
        <f t="shared" si="4"/>
        <v>511.58265</v>
      </c>
      <c r="H46" s="115">
        <f t="shared" si="1"/>
        <v>100</v>
      </c>
      <c r="I46" s="4"/>
    </row>
    <row r="47" spans="1:9" ht="15.75">
      <c r="A47" s="31"/>
      <c r="B47" s="154" t="s">
        <v>129</v>
      </c>
      <c r="C47" s="76"/>
      <c r="D47" s="154"/>
      <c r="E47" s="144" t="s">
        <v>130</v>
      </c>
      <c r="F47" s="141">
        <f t="shared" si="4"/>
        <v>511.58265</v>
      </c>
      <c r="G47" s="141">
        <f t="shared" si="4"/>
        <v>511.58265</v>
      </c>
      <c r="H47" s="115">
        <f t="shared" si="1"/>
        <v>100</v>
      </c>
      <c r="I47" s="4"/>
    </row>
    <row r="48" spans="1:9" ht="47.25">
      <c r="A48" s="31"/>
      <c r="B48" s="144"/>
      <c r="C48" s="76" t="s">
        <v>140</v>
      </c>
      <c r="D48" s="144"/>
      <c r="E48" s="154" t="s">
        <v>177</v>
      </c>
      <c r="F48" s="141">
        <f t="shared" si="4"/>
        <v>511.58265</v>
      </c>
      <c r="G48" s="141">
        <f t="shared" si="4"/>
        <v>511.58265</v>
      </c>
      <c r="H48" s="115">
        <f t="shared" si="1"/>
        <v>100</v>
      </c>
      <c r="I48" s="4"/>
    </row>
    <row r="49" spans="1:9" ht="23.25" customHeight="1">
      <c r="A49" s="31"/>
      <c r="B49" s="144"/>
      <c r="C49" s="76" t="s">
        <v>178</v>
      </c>
      <c r="D49" s="144"/>
      <c r="E49" s="144" t="s">
        <v>130</v>
      </c>
      <c r="F49" s="141">
        <f>SUM(F50:F51)</f>
        <v>511.58265</v>
      </c>
      <c r="G49" s="141">
        <f>SUM(G50:G51)</f>
        <v>511.58265</v>
      </c>
      <c r="H49" s="115">
        <f t="shared" si="1"/>
        <v>100</v>
      </c>
      <c r="I49" s="4"/>
    </row>
    <row r="50" spans="1:9" ht="31.5">
      <c r="A50" s="31"/>
      <c r="B50" s="144"/>
      <c r="C50" s="76"/>
      <c r="D50" s="148" t="s">
        <v>0</v>
      </c>
      <c r="E50" s="155" t="s">
        <v>182</v>
      </c>
      <c r="F50" s="71">
        <v>510.08265</v>
      </c>
      <c r="G50" s="71">
        <v>510.08265</v>
      </c>
      <c r="H50" s="115">
        <f t="shared" si="1"/>
        <v>100</v>
      </c>
      <c r="I50" s="4"/>
    </row>
    <row r="51" spans="1:9" ht="15.75">
      <c r="A51" s="31"/>
      <c r="B51" s="32"/>
      <c r="C51" s="26"/>
      <c r="D51" s="32">
        <v>800</v>
      </c>
      <c r="E51" s="32" t="s">
        <v>85</v>
      </c>
      <c r="F51" s="71">
        <v>1.5</v>
      </c>
      <c r="G51" s="71">
        <v>1.5</v>
      </c>
      <c r="H51" s="115">
        <f t="shared" si="1"/>
        <v>100</v>
      </c>
      <c r="I51" s="4"/>
    </row>
    <row r="52" spans="1:9" ht="15.75">
      <c r="A52" s="31"/>
      <c r="B52" s="144" t="s">
        <v>92</v>
      </c>
      <c r="C52" s="26"/>
      <c r="D52" s="32"/>
      <c r="E52" s="78" t="s">
        <v>93</v>
      </c>
      <c r="F52" s="71">
        <f>SUM(F53+F63)</f>
        <v>744.576</v>
      </c>
      <c r="G52" s="71">
        <f>SUM(G53+G63)</f>
        <v>743.56321</v>
      </c>
      <c r="H52" s="115">
        <f t="shared" si="1"/>
        <v>99.8639776194774</v>
      </c>
      <c r="I52" s="4"/>
    </row>
    <row r="53" spans="1:9" ht="15.75">
      <c r="A53" s="31"/>
      <c r="B53" s="144" t="s">
        <v>94</v>
      </c>
      <c r="C53" s="75"/>
      <c r="D53" s="79"/>
      <c r="E53" s="78" t="s">
        <v>95</v>
      </c>
      <c r="F53" s="71">
        <f aca="true" t="shared" si="5" ref="F53:G55">SUM(F54)</f>
        <v>644.576</v>
      </c>
      <c r="G53" s="71">
        <f t="shared" si="5"/>
        <v>644.56321</v>
      </c>
      <c r="H53" s="115">
        <f t="shared" si="1"/>
        <v>99.9980157498883</v>
      </c>
      <c r="I53" s="4"/>
    </row>
    <row r="54" spans="1:9" ht="63">
      <c r="A54" s="31"/>
      <c r="B54" s="32"/>
      <c r="C54" s="14" t="s">
        <v>144</v>
      </c>
      <c r="D54" s="79"/>
      <c r="E54" s="38" t="s">
        <v>142</v>
      </c>
      <c r="F54" s="71">
        <f t="shared" si="5"/>
        <v>644.576</v>
      </c>
      <c r="G54" s="71">
        <f t="shared" si="5"/>
        <v>644.56321</v>
      </c>
      <c r="H54" s="115">
        <f t="shared" si="1"/>
        <v>99.9980157498883</v>
      </c>
      <c r="I54" s="4"/>
    </row>
    <row r="55" spans="1:9" ht="47.25">
      <c r="A55" s="31"/>
      <c r="B55" s="32"/>
      <c r="C55" s="16" t="s">
        <v>145</v>
      </c>
      <c r="D55" s="79"/>
      <c r="E55" s="32" t="s">
        <v>143</v>
      </c>
      <c r="F55" s="71">
        <f t="shared" si="5"/>
        <v>644.576</v>
      </c>
      <c r="G55" s="71">
        <f t="shared" si="5"/>
        <v>644.56321</v>
      </c>
      <c r="H55" s="115">
        <f t="shared" si="1"/>
        <v>99.9980157498883</v>
      </c>
      <c r="I55" s="4"/>
    </row>
    <row r="56" spans="1:9" ht="71.25" customHeight="1">
      <c r="A56" s="31"/>
      <c r="B56" s="32"/>
      <c r="C56" s="14" t="s">
        <v>146</v>
      </c>
      <c r="D56" s="79"/>
      <c r="E56" s="156" t="s">
        <v>369</v>
      </c>
      <c r="F56" s="71">
        <f>SUM(F57+F61+F59)</f>
        <v>644.576</v>
      </c>
      <c r="G56" s="71">
        <f>SUM(G57+G61+G59)</f>
        <v>644.56321</v>
      </c>
      <c r="H56" s="115">
        <f t="shared" si="1"/>
        <v>99.9980157498883</v>
      </c>
      <c r="I56" s="4"/>
    </row>
    <row r="57" spans="1:9" ht="31.5" customHeight="1">
      <c r="A57" s="31"/>
      <c r="B57" s="32"/>
      <c r="C57" s="168" t="s">
        <v>174</v>
      </c>
      <c r="D57" s="79"/>
      <c r="E57" s="31" t="s">
        <v>147</v>
      </c>
      <c r="F57" s="71">
        <f>SUM(F58)</f>
        <v>456.49979</v>
      </c>
      <c r="G57" s="71">
        <f>SUM(G58)</f>
        <v>456.487</v>
      </c>
      <c r="H57" s="115">
        <f t="shared" si="1"/>
        <v>99.99719824624674</v>
      </c>
      <c r="I57" s="4"/>
    </row>
    <row r="58" spans="1:9" ht="31.5">
      <c r="A58" s="31"/>
      <c r="B58" s="32"/>
      <c r="C58" s="168"/>
      <c r="D58" s="79" t="s">
        <v>0</v>
      </c>
      <c r="E58" s="147" t="s">
        <v>182</v>
      </c>
      <c r="F58" s="71">
        <v>456.49979</v>
      </c>
      <c r="G58" s="71">
        <v>456.487</v>
      </c>
      <c r="H58" s="115">
        <f t="shared" si="1"/>
        <v>99.99719824624674</v>
      </c>
      <c r="I58" s="4"/>
    </row>
    <row r="59" spans="1:9" ht="31.5">
      <c r="A59" s="31"/>
      <c r="B59" s="32"/>
      <c r="C59" s="168" t="s">
        <v>245</v>
      </c>
      <c r="D59" s="79"/>
      <c r="E59" s="157" t="s">
        <v>246</v>
      </c>
      <c r="F59" s="71">
        <f>SUM(F60)</f>
        <v>139.95</v>
      </c>
      <c r="G59" s="71">
        <f>SUM(G60)</f>
        <v>139.95</v>
      </c>
      <c r="H59" s="115">
        <f t="shared" si="1"/>
        <v>100</v>
      </c>
      <c r="I59" s="4"/>
    </row>
    <row r="60" spans="1:9" ht="31.5">
      <c r="A60" s="31"/>
      <c r="B60" s="32"/>
      <c r="C60" s="75"/>
      <c r="D60" s="78">
        <v>200</v>
      </c>
      <c r="E60" s="147" t="s">
        <v>182</v>
      </c>
      <c r="F60" s="71">
        <v>139.95</v>
      </c>
      <c r="G60" s="71">
        <v>139.95</v>
      </c>
      <c r="H60" s="115">
        <f t="shared" si="1"/>
        <v>100</v>
      </c>
      <c r="I60" s="4"/>
    </row>
    <row r="61" spans="1:9" ht="55.5" customHeight="1">
      <c r="A61" s="31"/>
      <c r="B61" s="32"/>
      <c r="C61" s="80" t="s">
        <v>244</v>
      </c>
      <c r="D61" s="77"/>
      <c r="E61" s="157" t="s">
        <v>216</v>
      </c>
      <c r="F61" s="71">
        <f>SUM(F62)</f>
        <v>48.12621</v>
      </c>
      <c r="G61" s="71">
        <f>SUM(G62)</f>
        <v>48.12621</v>
      </c>
      <c r="H61" s="115">
        <f t="shared" si="1"/>
        <v>100</v>
      </c>
      <c r="I61" s="4"/>
    </row>
    <row r="62" spans="1:9" ht="15.75">
      <c r="A62" s="31"/>
      <c r="B62" s="32"/>
      <c r="C62" s="75"/>
      <c r="D62" s="32">
        <v>500</v>
      </c>
      <c r="E62" s="78" t="s">
        <v>87</v>
      </c>
      <c r="F62" s="71">
        <v>48.12621</v>
      </c>
      <c r="G62" s="71">
        <v>48.12621</v>
      </c>
      <c r="H62" s="115">
        <f t="shared" si="1"/>
        <v>100</v>
      </c>
      <c r="I62" s="4"/>
    </row>
    <row r="63" spans="1:9" ht="15.75">
      <c r="A63" s="31"/>
      <c r="B63" s="79" t="s">
        <v>261</v>
      </c>
      <c r="C63" s="168"/>
      <c r="D63" s="79"/>
      <c r="E63" s="147" t="s">
        <v>262</v>
      </c>
      <c r="F63" s="71">
        <f aca="true" t="shared" si="6" ref="F63:G67">SUM(F64)</f>
        <v>100</v>
      </c>
      <c r="G63" s="71">
        <f t="shared" si="6"/>
        <v>99</v>
      </c>
      <c r="H63" s="115">
        <f t="shared" si="1"/>
        <v>99</v>
      </c>
      <c r="I63" s="4"/>
    </row>
    <row r="64" spans="1:9" ht="45" customHeight="1">
      <c r="A64" s="31"/>
      <c r="B64" s="32"/>
      <c r="C64" s="14" t="s">
        <v>148</v>
      </c>
      <c r="D64" s="79"/>
      <c r="E64" s="38" t="s">
        <v>149</v>
      </c>
      <c r="F64" s="71">
        <f t="shared" si="6"/>
        <v>100</v>
      </c>
      <c r="G64" s="71">
        <f t="shared" si="6"/>
        <v>99</v>
      </c>
      <c r="H64" s="115">
        <f t="shared" si="1"/>
        <v>99</v>
      </c>
      <c r="I64" s="4"/>
    </row>
    <row r="65" spans="1:9" ht="59.25" customHeight="1">
      <c r="A65" s="31"/>
      <c r="B65" s="32"/>
      <c r="C65" s="16" t="s">
        <v>254</v>
      </c>
      <c r="D65" s="79"/>
      <c r="E65" s="11" t="s">
        <v>255</v>
      </c>
      <c r="F65" s="71">
        <f t="shared" si="6"/>
        <v>100</v>
      </c>
      <c r="G65" s="71">
        <f t="shared" si="6"/>
        <v>99</v>
      </c>
      <c r="H65" s="115">
        <f t="shared" si="1"/>
        <v>99</v>
      </c>
      <c r="I65" s="4"/>
    </row>
    <row r="66" spans="1:9" ht="31.5">
      <c r="A66" s="31"/>
      <c r="B66" s="32"/>
      <c r="C66" s="14" t="s">
        <v>256</v>
      </c>
      <c r="D66" s="78"/>
      <c r="E66" s="31" t="s">
        <v>372</v>
      </c>
      <c r="F66" s="71">
        <f t="shared" si="6"/>
        <v>100</v>
      </c>
      <c r="G66" s="71">
        <f t="shared" si="6"/>
        <v>99</v>
      </c>
      <c r="H66" s="115">
        <f t="shared" si="1"/>
        <v>99</v>
      </c>
      <c r="I66" s="4"/>
    </row>
    <row r="67" spans="1:9" ht="31.5">
      <c r="A67" s="31"/>
      <c r="B67" s="32"/>
      <c r="C67" s="16" t="s">
        <v>263</v>
      </c>
      <c r="D67" s="79"/>
      <c r="E67" s="31" t="s">
        <v>264</v>
      </c>
      <c r="F67" s="71">
        <f t="shared" si="6"/>
        <v>100</v>
      </c>
      <c r="G67" s="71">
        <f t="shared" si="6"/>
        <v>99</v>
      </c>
      <c r="H67" s="115">
        <f t="shared" si="1"/>
        <v>99</v>
      </c>
      <c r="I67" s="4"/>
    </row>
    <row r="68" spans="1:9" ht="31.5">
      <c r="A68" s="31"/>
      <c r="B68" s="32"/>
      <c r="C68" s="16"/>
      <c r="D68" s="32">
        <v>200</v>
      </c>
      <c r="E68" s="147" t="s">
        <v>182</v>
      </c>
      <c r="F68" s="71">
        <v>100</v>
      </c>
      <c r="G68" s="71">
        <v>99</v>
      </c>
      <c r="H68" s="115">
        <f t="shared" si="1"/>
        <v>99</v>
      </c>
      <c r="I68" s="4"/>
    </row>
    <row r="69" spans="1:9" ht="15.75">
      <c r="A69" s="31"/>
      <c r="B69" s="144" t="s">
        <v>96</v>
      </c>
      <c r="C69" s="26"/>
      <c r="D69" s="32"/>
      <c r="E69" s="78" t="s">
        <v>97</v>
      </c>
      <c r="F69" s="71">
        <f>SUM(F70+F76+F87)</f>
        <v>1222.6143200000001</v>
      </c>
      <c r="G69" s="71">
        <f>SUM(G70+G76+G87)</f>
        <v>1222.33904</v>
      </c>
      <c r="H69" s="115">
        <f t="shared" si="1"/>
        <v>99.97748431410487</v>
      </c>
      <c r="I69" s="4"/>
    </row>
    <row r="70" spans="1:9" ht="15.75">
      <c r="A70" s="31"/>
      <c r="B70" s="154" t="s">
        <v>98</v>
      </c>
      <c r="C70" s="75"/>
      <c r="D70" s="79"/>
      <c r="E70" s="78" t="s">
        <v>99</v>
      </c>
      <c r="F70" s="71">
        <f aca="true" t="shared" si="7" ref="F70:G74">SUM(F71)</f>
        <v>45.7097</v>
      </c>
      <c r="G70" s="71">
        <f t="shared" si="7"/>
        <v>45.5247</v>
      </c>
      <c r="H70" s="115">
        <f t="shared" si="1"/>
        <v>99.59527190071255</v>
      </c>
      <c r="I70" s="4"/>
    </row>
    <row r="71" spans="1:9" ht="31.5">
      <c r="A71" s="31"/>
      <c r="B71" s="79"/>
      <c r="C71" s="16" t="s">
        <v>148</v>
      </c>
      <c r="D71" s="79"/>
      <c r="E71" s="38" t="s">
        <v>253</v>
      </c>
      <c r="F71" s="71">
        <f t="shared" si="7"/>
        <v>45.7097</v>
      </c>
      <c r="G71" s="71">
        <f t="shared" si="7"/>
        <v>45.5247</v>
      </c>
      <c r="H71" s="115">
        <f t="shared" si="1"/>
        <v>99.59527190071255</v>
      </c>
      <c r="I71" s="4"/>
    </row>
    <row r="72" spans="1:9" ht="15.75">
      <c r="A72" s="31"/>
      <c r="B72" s="79"/>
      <c r="C72" s="16" t="s">
        <v>151</v>
      </c>
      <c r="D72" s="79"/>
      <c r="E72" s="31" t="s">
        <v>150</v>
      </c>
      <c r="F72" s="71">
        <f t="shared" si="7"/>
        <v>45.7097</v>
      </c>
      <c r="G72" s="71">
        <f t="shared" si="7"/>
        <v>45.5247</v>
      </c>
      <c r="H72" s="115">
        <f t="shared" si="1"/>
        <v>99.59527190071255</v>
      </c>
      <c r="I72" s="4"/>
    </row>
    <row r="73" spans="1:9" ht="15.75">
      <c r="A73" s="31"/>
      <c r="B73" s="79"/>
      <c r="C73" s="14" t="s">
        <v>152</v>
      </c>
      <c r="D73" s="32"/>
      <c r="E73" s="81" t="s">
        <v>153</v>
      </c>
      <c r="F73" s="71">
        <f t="shared" si="7"/>
        <v>45.7097</v>
      </c>
      <c r="G73" s="71">
        <f t="shared" si="7"/>
        <v>45.5247</v>
      </c>
      <c r="H73" s="115">
        <f t="shared" si="1"/>
        <v>99.59527190071255</v>
      </c>
      <c r="I73" s="4"/>
    </row>
    <row r="74" spans="1:9" ht="15.75">
      <c r="A74" s="31"/>
      <c r="B74" s="79"/>
      <c r="C74" s="16" t="s">
        <v>199</v>
      </c>
      <c r="D74" s="32"/>
      <c r="E74" s="31" t="s">
        <v>100</v>
      </c>
      <c r="F74" s="71">
        <f t="shared" si="7"/>
        <v>45.7097</v>
      </c>
      <c r="G74" s="71">
        <f t="shared" si="7"/>
        <v>45.5247</v>
      </c>
      <c r="H74" s="115">
        <f aca="true" t="shared" si="8" ref="H74:H137">SUM((G74/F74)*100)</f>
        <v>99.59527190071255</v>
      </c>
      <c r="I74" s="4"/>
    </row>
    <row r="75" spans="1:9" ht="31.5">
      <c r="A75" s="31"/>
      <c r="B75" s="79"/>
      <c r="C75" s="75"/>
      <c r="D75" s="32">
        <v>200</v>
      </c>
      <c r="E75" s="147" t="s">
        <v>182</v>
      </c>
      <c r="F75" s="71">
        <v>45.7097</v>
      </c>
      <c r="G75" s="71">
        <v>45.5247</v>
      </c>
      <c r="H75" s="115">
        <f t="shared" si="8"/>
        <v>99.59527190071255</v>
      </c>
      <c r="I75" s="4"/>
    </row>
    <row r="76" spans="1:9" ht="15.75">
      <c r="A76" s="31"/>
      <c r="B76" s="144" t="s">
        <v>101</v>
      </c>
      <c r="C76" s="169"/>
      <c r="D76" s="98"/>
      <c r="E76" s="144" t="s">
        <v>102</v>
      </c>
      <c r="F76" s="71">
        <f aca="true" t="shared" si="9" ref="F76:G78">SUM(F77)</f>
        <v>692.4376800000001</v>
      </c>
      <c r="G76" s="71">
        <f t="shared" si="9"/>
        <v>692.41372</v>
      </c>
      <c r="H76" s="115">
        <f t="shared" si="8"/>
        <v>99.9965397608056</v>
      </c>
      <c r="I76" s="4"/>
    </row>
    <row r="77" spans="1:9" ht="31.5">
      <c r="A77" s="31"/>
      <c r="B77" s="144"/>
      <c r="C77" s="170" t="s">
        <v>148</v>
      </c>
      <c r="D77" s="144"/>
      <c r="E77" s="38" t="s">
        <v>253</v>
      </c>
      <c r="F77" s="71">
        <f t="shared" si="9"/>
        <v>692.4376800000001</v>
      </c>
      <c r="G77" s="71">
        <f t="shared" si="9"/>
        <v>692.41372</v>
      </c>
      <c r="H77" s="115">
        <f t="shared" si="8"/>
        <v>99.9965397608056</v>
      </c>
      <c r="I77" s="4"/>
    </row>
    <row r="78" spans="1:9" ht="15.75">
      <c r="A78" s="31"/>
      <c r="B78" s="144"/>
      <c r="C78" s="170" t="s">
        <v>151</v>
      </c>
      <c r="D78" s="144"/>
      <c r="E78" s="158" t="s">
        <v>150</v>
      </c>
      <c r="F78" s="71">
        <f t="shared" si="9"/>
        <v>692.4376800000001</v>
      </c>
      <c r="G78" s="71">
        <f t="shared" si="9"/>
        <v>692.41372</v>
      </c>
      <c r="H78" s="115">
        <f t="shared" si="8"/>
        <v>99.9965397608056</v>
      </c>
      <c r="I78" s="4"/>
    </row>
    <row r="79" spans="1:9" ht="15.75">
      <c r="A79" s="31"/>
      <c r="B79" s="98"/>
      <c r="C79" s="171" t="s">
        <v>154</v>
      </c>
      <c r="D79" s="144"/>
      <c r="E79" s="144" t="s">
        <v>155</v>
      </c>
      <c r="F79" s="71">
        <f>SUM(F80+F83+F85)</f>
        <v>692.4376800000001</v>
      </c>
      <c r="G79" s="71">
        <f>SUM(G80+G83+G85)</f>
        <v>692.41372</v>
      </c>
      <c r="H79" s="115">
        <f t="shared" si="8"/>
        <v>99.9965397608056</v>
      </c>
      <c r="I79" s="4"/>
    </row>
    <row r="80" spans="1:9" ht="15.75">
      <c r="A80" s="31"/>
      <c r="B80" s="98"/>
      <c r="C80" s="170" t="s">
        <v>200</v>
      </c>
      <c r="D80" s="144"/>
      <c r="E80" s="144" t="s">
        <v>103</v>
      </c>
      <c r="F80" s="71">
        <f>SUM(F81+F82)</f>
        <v>641.58</v>
      </c>
      <c r="G80" s="71">
        <f>SUM(G81+G82)</f>
        <v>641.5560399999999</v>
      </c>
      <c r="H80" s="115">
        <f t="shared" si="8"/>
        <v>99.99626546962186</v>
      </c>
      <c r="I80" s="4"/>
    </row>
    <row r="81" spans="1:9" ht="31.5">
      <c r="A81" s="31"/>
      <c r="B81" s="98"/>
      <c r="C81" s="171"/>
      <c r="D81" s="144">
        <v>200</v>
      </c>
      <c r="E81" s="155" t="s">
        <v>182</v>
      </c>
      <c r="F81" s="71">
        <v>491.98</v>
      </c>
      <c r="G81" s="71">
        <v>491.97904</v>
      </c>
      <c r="H81" s="115">
        <f t="shared" si="8"/>
        <v>99.99980487011668</v>
      </c>
      <c r="I81" s="4"/>
    </row>
    <row r="82" spans="1:9" ht="15.75">
      <c r="A82" s="31"/>
      <c r="B82" s="98"/>
      <c r="C82" s="170"/>
      <c r="D82" s="144">
        <v>800</v>
      </c>
      <c r="E82" s="144" t="s">
        <v>85</v>
      </c>
      <c r="F82" s="71">
        <v>149.6</v>
      </c>
      <c r="G82" s="71">
        <v>149.577</v>
      </c>
      <c r="H82" s="115">
        <f t="shared" si="8"/>
        <v>99.9846256684492</v>
      </c>
      <c r="I82" s="4"/>
    </row>
    <row r="83" spans="1:9" ht="31.5">
      <c r="A83" s="31"/>
      <c r="B83" s="79"/>
      <c r="C83" s="16" t="s">
        <v>242</v>
      </c>
      <c r="D83" s="84"/>
      <c r="E83" s="144" t="s">
        <v>243</v>
      </c>
      <c r="F83" s="71">
        <f>SUM(F84)</f>
        <v>9.13268</v>
      </c>
      <c r="G83" s="71">
        <f>SUM(G84)</f>
        <v>9.13268</v>
      </c>
      <c r="H83" s="115">
        <f t="shared" si="8"/>
        <v>100</v>
      </c>
      <c r="I83" s="4"/>
    </row>
    <row r="84" spans="1:9" ht="31.5">
      <c r="A84" s="31"/>
      <c r="B84" s="79"/>
      <c r="C84" s="25"/>
      <c r="D84" s="84">
        <v>200</v>
      </c>
      <c r="E84" s="147" t="s">
        <v>182</v>
      </c>
      <c r="F84" s="71">
        <v>9.13268</v>
      </c>
      <c r="G84" s="71">
        <v>9.13268</v>
      </c>
      <c r="H84" s="115">
        <f t="shared" si="8"/>
        <v>100</v>
      </c>
      <c r="I84" s="4"/>
    </row>
    <row r="85" spans="1:9" ht="31.5">
      <c r="A85" s="31"/>
      <c r="B85" s="79"/>
      <c r="C85" s="170" t="s">
        <v>348</v>
      </c>
      <c r="D85" s="84"/>
      <c r="E85" s="155" t="s">
        <v>349</v>
      </c>
      <c r="F85" s="71">
        <f>SUM(F86)</f>
        <v>41.725</v>
      </c>
      <c r="G85" s="71">
        <f>SUM(G86)</f>
        <v>41.725</v>
      </c>
      <c r="H85" s="115">
        <f t="shared" si="8"/>
        <v>100</v>
      </c>
      <c r="I85" s="4"/>
    </row>
    <row r="86" spans="1:9" ht="31.5">
      <c r="A86" s="31"/>
      <c r="B86" s="79"/>
      <c r="C86" s="25"/>
      <c r="D86" s="84">
        <v>200</v>
      </c>
      <c r="E86" s="147" t="s">
        <v>182</v>
      </c>
      <c r="F86" s="71">
        <v>41.725</v>
      </c>
      <c r="G86" s="71">
        <v>41.725</v>
      </c>
      <c r="H86" s="115">
        <f t="shared" si="8"/>
        <v>100</v>
      </c>
      <c r="I86" s="4"/>
    </row>
    <row r="87" spans="1:9" ht="15.75">
      <c r="A87" s="31"/>
      <c r="B87" s="154" t="s">
        <v>104</v>
      </c>
      <c r="C87" s="5"/>
      <c r="D87" s="33"/>
      <c r="E87" s="11" t="s">
        <v>105</v>
      </c>
      <c r="F87" s="71">
        <f aca="true" t="shared" si="10" ref="F87:G89">SUM(F88)</f>
        <v>484.46693999999997</v>
      </c>
      <c r="G87" s="71">
        <f t="shared" si="10"/>
        <v>484.40062</v>
      </c>
      <c r="H87" s="115">
        <f t="shared" si="8"/>
        <v>99.98631072741517</v>
      </c>
      <c r="I87" s="4"/>
    </row>
    <row r="88" spans="1:9" ht="31.5">
      <c r="A88" s="31"/>
      <c r="B88" s="11"/>
      <c r="C88" s="14" t="s">
        <v>157</v>
      </c>
      <c r="D88" s="11"/>
      <c r="E88" s="38" t="s">
        <v>156</v>
      </c>
      <c r="F88" s="71">
        <f t="shared" si="10"/>
        <v>484.46693999999997</v>
      </c>
      <c r="G88" s="71">
        <f t="shared" si="10"/>
        <v>484.40062</v>
      </c>
      <c r="H88" s="115">
        <f t="shared" si="8"/>
        <v>99.98631072741517</v>
      </c>
      <c r="I88" s="4"/>
    </row>
    <row r="89" spans="1:9" ht="31.5">
      <c r="A89" s="31"/>
      <c r="B89" s="11"/>
      <c r="C89" s="16" t="s">
        <v>159</v>
      </c>
      <c r="D89" s="32"/>
      <c r="E89" s="32" t="s">
        <v>158</v>
      </c>
      <c r="F89" s="71">
        <f t="shared" si="10"/>
        <v>484.46693999999997</v>
      </c>
      <c r="G89" s="71">
        <f t="shared" si="10"/>
        <v>484.40062</v>
      </c>
      <c r="H89" s="115">
        <f t="shared" si="8"/>
        <v>99.98631072741517</v>
      </c>
      <c r="I89" s="4"/>
    </row>
    <row r="90" spans="1:9" ht="31.5">
      <c r="A90" s="31"/>
      <c r="B90" s="11"/>
      <c r="C90" s="16" t="s">
        <v>160</v>
      </c>
      <c r="D90" s="32"/>
      <c r="E90" s="38" t="s">
        <v>161</v>
      </c>
      <c r="F90" s="71">
        <f>SUM(F91+F93+F97)</f>
        <v>484.46693999999997</v>
      </c>
      <c r="G90" s="71">
        <f>SUM(G91+G93+G97)</f>
        <v>484.40062</v>
      </c>
      <c r="H90" s="115">
        <f t="shared" si="8"/>
        <v>99.98631072741517</v>
      </c>
      <c r="I90" s="4"/>
    </row>
    <row r="91" spans="1:9" ht="15.75">
      <c r="A91" s="31"/>
      <c r="B91" s="11"/>
      <c r="C91" s="16" t="s">
        <v>162</v>
      </c>
      <c r="D91" s="32"/>
      <c r="E91" s="11" t="s">
        <v>106</v>
      </c>
      <c r="F91" s="71">
        <f>SUM(F92)</f>
        <v>385.86694</v>
      </c>
      <c r="G91" s="71">
        <f>SUM(G92)</f>
        <v>385.86694</v>
      </c>
      <c r="H91" s="115">
        <f t="shared" si="8"/>
        <v>100</v>
      </c>
      <c r="I91" s="4"/>
    </row>
    <row r="92" spans="1:9" ht="31.5">
      <c r="A92" s="31"/>
      <c r="B92" s="11"/>
      <c r="C92" s="26"/>
      <c r="D92" s="32">
        <v>200</v>
      </c>
      <c r="E92" s="147" t="s">
        <v>182</v>
      </c>
      <c r="F92" s="71">
        <v>385.86694</v>
      </c>
      <c r="G92" s="71">
        <v>385.86694</v>
      </c>
      <c r="H92" s="115">
        <f t="shared" si="8"/>
        <v>100</v>
      </c>
      <c r="I92" s="4"/>
    </row>
    <row r="93" spans="1:9" ht="31.5">
      <c r="A93" s="31"/>
      <c r="B93" s="11"/>
      <c r="C93" s="16" t="s">
        <v>217</v>
      </c>
      <c r="D93" s="32"/>
      <c r="E93" s="38" t="s">
        <v>218</v>
      </c>
      <c r="F93" s="71">
        <f>SUM(F94)</f>
        <v>88.2</v>
      </c>
      <c r="G93" s="71">
        <f>SUM(G94)</f>
        <v>88.13368</v>
      </c>
      <c r="H93" s="115">
        <f t="shared" si="8"/>
        <v>99.92480725623582</v>
      </c>
      <c r="I93" s="4"/>
    </row>
    <row r="94" spans="1:9" ht="31.5">
      <c r="A94" s="31"/>
      <c r="B94" s="11"/>
      <c r="C94" s="26"/>
      <c r="D94" s="32">
        <v>200</v>
      </c>
      <c r="E94" s="147" t="s">
        <v>182</v>
      </c>
      <c r="F94" s="71">
        <v>88.2</v>
      </c>
      <c r="G94" s="71">
        <v>88.13368</v>
      </c>
      <c r="H94" s="115">
        <f t="shared" si="8"/>
        <v>99.92480725623582</v>
      </c>
      <c r="I94" s="4"/>
    </row>
    <row r="95" spans="1:9" ht="31.5">
      <c r="A95" s="31"/>
      <c r="B95" s="11"/>
      <c r="C95" s="170" t="s">
        <v>219</v>
      </c>
      <c r="D95" s="144"/>
      <c r="E95" s="144" t="s">
        <v>350</v>
      </c>
      <c r="F95" s="71">
        <f aca="true" t="shared" si="11" ref="F95:G97">SUM(F96)</f>
        <v>10.4</v>
      </c>
      <c r="G95" s="71">
        <f t="shared" si="11"/>
        <v>10.4</v>
      </c>
      <c r="H95" s="115">
        <f t="shared" si="8"/>
        <v>100</v>
      </c>
      <c r="I95" s="4"/>
    </row>
    <row r="96" spans="1:9" ht="31.5">
      <c r="A96" s="31"/>
      <c r="B96" s="11"/>
      <c r="C96" s="170" t="s">
        <v>221</v>
      </c>
      <c r="D96" s="144"/>
      <c r="E96" s="160" t="s">
        <v>222</v>
      </c>
      <c r="F96" s="71">
        <f t="shared" si="11"/>
        <v>10.4</v>
      </c>
      <c r="G96" s="71">
        <f t="shared" si="11"/>
        <v>10.4</v>
      </c>
      <c r="H96" s="115">
        <f t="shared" si="8"/>
        <v>100</v>
      </c>
      <c r="I96" s="4"/>
    </row>
    <row r="97" spans="1:9" ht="15.75">
      <c r="A97" s="31"/>
      <c r="B97" s="11"/>
      <c r="C97" s="172" t="s">
        <v>225</v>
      </c>
      <c r="D97" s="32"/>
      <c r="E97" s="147" t="s">
        <v>226</v>
      </c>
      <c r="F97" s="71">
        <f t="shared" si="11"/>
        <v>10.4</v>
      </c>
      <c r="G97" s="71">
        <f t="shared" si="11"/>
        <v>10.4</v>
      </c>
      <c r="H97" s="115">
        <f t="shared" si="8"/>
        <v>100</v>
      </c>
      <c r="I97" s="4"/>
    </row>
    <row r="98" spans="1:9" ht="31.5">
      <c r="A98" s="31"/>
      <c r="B98" s="11"/>
      <c r="C98" s="13"/>
      <c r="D98" s="32">
        <v>200</v>
      </c>
      <c r="E98" s="147" t="s">
        <v>182</v>
      </c>
      <c r="F98" s="71">
        <v>10.4</v>
      </c>
      <c r="G98" s="71">
        <v>10.4</v>
      </c>
      <c r="H98" s="115">
        <f t="shared" si="8"/>
        <v>100</v>
      </c>
      <c r="I98" s="4"/>
    </row>
    <row r="99" spans="1:9" ht="15.75">
      <c r="A99" s="31"/>
      <c r="B99" s="144" t="s">
        <v>107</v>
      </c>
      <c r="C99" s="75"/>
      <c r="D99" s="32"/>
      <c r="E99" s="32" t="s">
        <v>108</v>
      </c>
      <c r="F99" s="71">
        <f>SUM(F100)</f>
        <v>306</v>
      </c>
      <c r="G99" s="71">
        <f>SUM(G100)</f>
        <v>306</v>
      </c>
      <c r="H99" s="115">
        <f t="shared" si="8"/>
        <v>100</v>
      </c>
      <c r="I99" s="4"/>
    </row>
    <row r="100" spans="1:9" ht="15.75">
      <c r="A100" s="31"/>
      <c r="B100" s="144" t="s">
        <v>109</v>
      </c>
      <c r="C100" s="75"/>
      <c r="D100" s="32"/>
      <c r="E100" s="32" t="s">
        <v>110</v>
      </c>
      <c r="F100" s="71">
        <f>SUM(F101)</f>
        <v>306</v>
      </c>
      <c r="G100" s="71">
        <f>SUM(G101)</f>
        <v>306</v>
      </c>
      <c r="H100" s="115">
        <f t="shared" si="8"/>
        <v>100</v>
      </c>
      <c r="I100" s="4"/>
    </row>
    <row r="101" spans="1:9" ht="31.5">
      <c r="A101" s="31"/>
      <c r="B101" s="11"/>
      <c r="C101" s="25" t="s">
        <v>164</v>
      </c>
      <c r="D101" s="84"/>
      <c r="E101" s="11" t="s">
        <v>163</v>
      </c>
      <c r="F101" s="71">
        <f>SUM(F102+F106)</f>
        <v>306</v>
      </c>
      <c r="G101" s="71">
        <f>SUM(G102+G106)</f>
        <v>306</v>
      </c>
      <c r="H101" s="115">
        <f t="shared" si="8"/>
        <v>100</v>
      </c>
      <c r="I101" s="4"/>
    </row>
    <row r="102" spans="1:9" ht="15.75">
      <c r="A102" s="31"/>
      <c r="B102" s="11"/>
      <c r="C102" s="25" t="s">
        <v>167</v>
      </c>
      <c r="D102" s="84"/>
      <c r="E102" s="32" t="s">
        <v>165</v>
      </c>
      <c r="F102" s="71">
        <f aca="true" t="shared" si="12" ref="F102:G104">SUM(F103)</f>
        <v>166</v>
      </c>
      <c r="G102" s="71">
        <f t="shared" si="12"/>
        <v>166</v>
      </c>
      <c r="H102" s="115">
        <f t="shared" si="8"/>
        <v>100</v>
      </c>
      <c r="I102" s="4"/>
    </row>
    <row r="103" spans="1:9" ht="31.5">
      <c r="A103" s="31"/>
      <c r="B103" s="11"/>
      <c r="C103" s="25" t="s">
        <v>168</v>
      </c>
      <c r="D103" s="84"/>
      <c r="E103" s="72" t="s">
        <v>428</v>
      </c>
      <c r="F103" s="71">
        <f t="shared" si="12"/>
        <v>166</v>
      </c>
      <c r="G103" s="71">
        <f t="shared" si="12"/>
        <v>166</v>
      </c>
      <c r="H103" s="115">
        <f t="shared" si="8"/>
        <v>100</v>
      </c>
      <c r="I103" s="4"/>
    </row>
    <row r="104" spans="1:9" ht="31.5">
      <c r="A104" s="31"/>
      <c r="B104" s="11"/>
      <c r="C104" s="25" t="s">
        <v>197</v>
      </c>
      <c r="D104" s="148"/>
      <c r="E104" s="73" t="s">
        <v>166</v>
      </c>
      <c r="F104" s="71">
        <f t="shared" si="12"/>
        <v>166</v>
      </c>
      <c r="G104" s="71">
        <f t="shared" si="12"/>
        <v>166</v>
      </c>
      <c r="H104" s="115">
        <f t="shared" si="8"/>
        <v>100</v>
      </c>
      <c r="I104" s="4"/>
    </row>
    <row r="105" spans="1:9" ht="31.5">
      <c r="A105" s="31"/>
      <c r="B105" s="11"/>
      <c r="C105" s="25"/>
      <c r="D105" s="148" t="s">
        <v>111</v>
      </c>
      <c r="E105" s="73" t="s">
        <v>112</v>
      </c>
      <c r="F105" s="71">
        <v>166</v>
      </c>
      <c r="G105" s="71">
        <v>166</v>
      </c>
      <c r="H105" s="115">
        <f t="shared" si="8"/>
        <v>100</v>
      </c>
      <c r="I105" s="4"/>
    </row>
    <row r="106" spans="1:9" ht="15.75">
      <c r="A106" s="31"/>
      <c r="B106" s="32"/>
      <c r="C106" s="25" t="s">
        <v>170</v>
      </c>
      <c r="D106" s="74"/>
      <c r="E106" s="32" t="s">
        <v>169</v>
      </c>
      <c r="F106" s="71">
        <f aca="true" t="shared" si="13" ref="F106:G108">SUM(F107)</f>
        <v>140</v>
      </c>
      <c r="G106" s="71">
        <f t="shared" si="13"/>
        <v>140</v>
      </c>
      <c r="H106" s="115">
        <f t="shared" si="8"/>
        <v>100</v>
      </c>
      <c r="I106" s="4"/>
    </row>
    <row r="107" spans="1:9" ht="31.5">
      <c r="A107" s="31"/>
      <c r="B107" s="162"/>
      <c r="C107" s="25" t="s">
        <v>172</v>
      </c>
      <c r="D107" s="32"/>
      <c r="E107" s="74" t="s">
        <v>171</v>
      </c>
      <c r="F107" s="71">
        <f t="shared" si="13"/>
        <v>140</v>
      </c>
      <c r="G107" s="71">
        <f t="shared" si="13"/>
        <v>140</v>
      </c>
      <c r="H107" s="115">
        <f t="shared" si="8"/>
        <v>100</v>
      </c>
      <c r="I107" s="4"/>
    </row>
    <row r="108" spans="1:9" ht="31.5">
      <c r="A108" s="31"/>
      <c r="B108" s="162"/>
      <c r="C108" s="25" t="s">
        <v>198</v>
      </c>
      <c r="D108" s="32"/>
      <c r="E108" s="74" t="s">
        <v>173</v>
      </c>
      <c r="F108" s="71">
        <f t="shared" si="13"/>
        <v>140</v>
      </c>
      <c r="G108" s="71">
        <f t="shared" si="13"/>
        <v>140</v>
      </c>
      <c r="H108" s="115">
        <f t="shared" si="8"/>
        <v>100</v>
      </c>
      <c r="I108" s="4"/>
    </row>
    <row r="109" spans="1:9" ht="31.5">
      <c r="A109" s="31"/>
      <c r="B109" s="162"/>
      <c r="C109" s="75"/>
      <c r="D109" s="148" t="s">
        <v>111</v>
      </c>
      <c r="E109" s="73" t="s">
        <v>112</v>
      </c>
      <c r="F109" s="71">
        <v>140</v>
      </c>
      <c r="G109" s="71">
        <v>140</v>
      </c>
      <c r="H109" s="115">
        <f t="shared" si="8"/>
        <v>100</v>
      </c>
      <c r="I109" s="4"/>
    </row>
    <row r="110" spans="1:9" ht="15.75">
      <c r="A110" s="31"/>
      <c r="B110" s="144">
        <v>1000</v>
      </c>
      <c r="C110" s="26"/>
      <c r="D110" s="32"/>
      <c r="E110" s="32" t="s">
        <v>113</v>
      </c>
      <c r="F110" s="71">
        <f>SUM(F115+F111)</f>
        <v>128.30725999999999</v>
      </c>
      <c r="G110" s="71">
        <f>SUM(G115+G111)</f>
        <v>128.30725999999999</v>
      </c>
      <c r="H110" s="115">
        <f t="shared" si="8"/>
        <v>100</v>
      </c>
      <c r="I110" s="4"/>
    </row>
    <row r="111" spans="1:9" ht="15.75">
      <c r="A111" s="31"/>
      <c r="B111" s="144">
        <v>1001</v>
      </c>
      <c r="C111" s="26"/>
      <c r="D111" s="32"/>
      <c r="E111" s="32" t="s">
        <v>114</v>
      </c>
      <c r="F111" s="71">
        <f aca="true" t="shared" si="14" ref="F111:G113">SUM(F112)</f>
        <v>103.10726</v>
      </c>
      <c r="G111" s="71">
        <f t="shared" si="14"/>
        <v>103.10726</v>
      </c>
      <c r="H111" s="115">
        <f t="shared" si="8"/>
        <v>100</v>
      </c>
      <c r="I111" s="4"/>
    </row>
    <row r="112" spans="1:9" ht="47.25">
      <c r="A112" s="31"/>
      <c r="B112" s="32"/>
      <c r="C112" s="15" t="s">
        <v>140</v>
      </c>
      <c r="D112" s="32"/>
      <c r="E112" s="79" t="s">
        <v>177</v>
      </c>
      <c r="F112" s="71">
        <f t="shared" si="14"/>
        <v>103.10726</v>
      </c>
      <c r="G112" s="71">
        <f t="shared" si="14"/>
        <v>103.10726</v>
      </c>
      <c r="H112" s="115">
        <f t="shared" si="8"/>
        <v>100</v>
      </c>
      <c r="I112" s="4"/>
    </row>
    <row r="113" spans="1:9" ht="47.25">
      <c r="A113" s="31"/>
      <c r="B113" s="32"/>
      <c r="C113" s="76" t="s">
        <v>179</v>
      </c>
      <c r="D113" s="144"/>
      <c r="E113" s="144" t="s">
        <v>115</v>
      </c>
      <c r="F113" s="71">
        <f t="shared" si="14"/>
        <v>103.10726</v>
      </c>
      <c r="G113" s="71">
        <f t="shared" si="14"/>
        <v>103.10726</v>
      </c>
      <c r="H113" s="115">
        <f t="shared" si="8"/>
        <v>100</v>
      </c>
      <c r="I113" s="4"/>
    </row>
    <row r="114" spans="1:9" ht="15.75">
      <c r="A114" s="31"/>
      <c r="B114" s="32"/>
      <c r="C114" s="76"/>
      <c r="D114" s="148" t="s">
        <v>116</v>
      </c>
      <c r="E114" s="149" t="s">
        <v>117</v>
      </c>
      <c r="F114" s="71">
        <v>103.10726</v>
      </c>
      <c r="G114" s="71">
        <v>103.10726</v>
      </c>
      <c r="H114" s="115">
        <f t="shared" si="8"/>
        <v>100</v>
      </c>
      <c r="I114" s="4"/>
    </row>
    <row r="115" spans="1:9" ht="15.75">
      <c r="A115" s="31"/>
      <c r="B115" s="144">
        <v>1003</v>
      </c>
      <c r="C115" s="26"/>
      <c r="D115" s="32"/>
      <c r="E115" s="32" t="s">
        <v>118</v>
      </c>
      <c r="F115" s="71">
        <f>SUM(F117)</f>
        <v>25.2</v>
      </c>
      <c r="G115" s="71">
        <f>SUM(G117)</f>
        <v>25.2</v>
      </c>
      <c r="H115" s="115">
        <f t="shared" si="8"/>
        <v>100</v>
      </c>
      <c r="I115" s="4"/>
    </row>
    <row r="116" spans="1:9" ht="47.25">
      <c r="A116" s="31"/>
      <c r="B116" s="32"/>
      <c r="C116" s="15" t="s">
        <v>140</v>
      </c>
      <c r="D116" s="32"/>
      <c r="E116" s="79" t="s">
        <v>177</v>
      </c>
      <c r="F116" s="71">
        <f>SUM(F117)</f>
        <v>25.2</v>
      </c>
      <c r="G116" s="71">
        <f>SUM(G117)</f>
        <v>25.2</v>
      </c>
      <c r="H116" s="115">
        <f t="shared" si="8"/>
        <v>100</v>
      </c>
      <c r="I116" s="4"/>
    </row>
    <row r="117" spans="1:9" ht="78.75">
      <c r="A117" s="31"/>
      <c r="B117" s="11"/>
      <c r="C117" s="80" t="s">
        <v>194</v>
      </c>
      <c r="D117" s="152"/>
      <c r="E117" s="86" t="s">
        <v>125</v>
      </c>
      <c r="F117" s="71">
        <f>SUM(F118)</f>
        <v>25.2</v>
      </c>
      <c r="G117" s="71">
        <f>SUM(G118)</f>
        <v>25.2</v>
      </c>
      <c r="H117" s="115">
        <f t="shared" si="8"/>
        <v>100</v>
      </c>
      <c r="I117" s="4"/>
    </row>
    <row r="118" spans="1:9" ht="31.5">
      <c r="A118" s="31"/>
      <c r="B118" s="11"/>
      <c r="C118" s="80"/>
      <c r="D118" s="148" t="s">
        <v>111</v>
      </c>
      <c r="E118" s="73" t="s">
        <v>112</v>
      </c>
      <c r="F118" s="71">
        <v>25.2</v>
      </c>
      <c r="G118" s="71">
        <v>25.2</v>
      </c>
      <c r="H118" s="115">
        <f t="shared" si="8"/>
        <v>100</v>
      </c>
      <c r="I118" s="4"/>
    </row>
    <row r="119" spans="1:9" ht="31.5">
      <c r="A119" s="145">
        <v>781</v>
      </c>
      <c r="B119" s="11"/>
      <c r="C119" s="80"/>
      <c r="D119" s="148"/>
      <c r="E119" s="143" t="s">
        <v>351</v>
      </c>
      <c r="F119" s="87">
        <f aca="true" t="shared" si="15" ref="F119:G122">SUM(F120)</f>
        <v>20</v>
      </c>
      <c r="G119" s="87">
        <f t="shared" si="15"/>
        <v>0</v>
      </c>
      <c r="H119" s="124">
        <f t="shared" si="8"/>
        <v>0</v>
      </c>
      <c r="I119" s="4"/>
    </row>
    <row r="120" spans="1:9" ht="15.75">
      <c r="A120" s="145"/>
      <c r="B120" s="144" t="s">
        <v>249</v>
      </c>
      <c r="C120" s="26"/>
      <c r="D120" s="32"/>
      <c r="E120" s="32" t="s">
        <v>250</v>
      </c>
      <c r="F120" s="71">
        <f t="shared" si="15"/>
        <v>20</v>
      </c>
      <c r="G120" s="71">
        <f t="shared" si="15"/>
        <v>0</v>
      </c>
      <c r="H120" s="115">
        <f t="shared" si="8"/>
        <v>0</v>
      </c>
      <c r="I120" s="4"/>
    </row>
    <row r="121" spans="1:9" ht="47.25">
      <c r="A121" s="145"/>
      <c r="B121" s="32"/>
      <c r="C121" s="26" t="s">
        <v>140</v>
      </c>
      <c r="D121" s="32"/>
      <c r="E121" s="79" t="s">
        <v>177</v>
      </c>
      <c r="F121" s="71">
        <f t="shared" si="15"/>
        <v>20</v>
      </c>
      <c r="G121" s="71">
        <f t="shared" si="15"/>
        <v>0</v>
      </c>
      <c r="H121" s="115">
        <f t="shared" si="8"/>
        <v>0</v>
      </c>
      <c r="I121" s="4"/>
    </row>
    <row r="122" spans="1:9" ht="31.5">
      <c r="A122" s="31"/>
      <c r="B122" s="32"/>
      <c r="C122" s="26" t="s">
        <v>251</v>
      </c>
      <c r="D122" s="32"/>
      <c r="E122" s="32" t="s">
        <v>252</v>
      </c>
      <c r="F122" s="71">
        <f t="shared" si="15"/>
        <v>20</v>
      </c>
      <c r="G122" s="71">
        <f t="shared" si="15"/>
        <v>0</v>
      </c>
      <c r="H122" s="115">
        <f t="shared" si="8"/>
        <v>0</v>
      </c>
      <c r="I122" s="4"/>
    </row>
    <row r="123" spans="1:9" ht="15.75">
      <c r="A123" s="31"/>
      <c r="B123" s="32"/>
      <c r="C123" s="26"/>
      <c r="D123" s="144">
        <v>800</v>
      </c>
      <c r="E123" s="144" t="s">
        <v>85</v>
      </c>
      <c r="F123" s="71">
        <v>20</v>
      </c>
      <c r="G123" s="71">
        <v>0</v>
      </c>
      <c r="H123" s="115">
        <f t="shared" si="8"/>
        <v>0</v>
      </c>
      <c r="I123" s="4"/>
    </row>
    <row r="124" spans="1:9" ht="15.75">
      <c r="A124" s="145">
        <v>792</v>
      </c>
      <c r="B124" s="32"/>
      <c r="C124" s="26"/>
      <c r="D124" s="32"/>
      <c r="E124" s="145" t="s">
        <v>352</v>
      </c>
      <c r="F124" s="87">
        <f>SUM(F125+F154+F161+F172+F185+F219+F230+F239)</f>
        <v>8046.800230000001</v>
      </c>
      <c r="G124" s="87">
        <f>SUM(G125+G154+G161+G172+G185+G219+G230+G239)</f>
        <v>7680.05285</v>
      </c>
      <c r="H124" s="124">
        <f t="shared" si="8"/>
        <v>95.44232030723595</v>
      </c>
      <c r="I124" s="4"/>
    </row>
    <row r="125" spans="1:9" ht="15.75">
      <c r="A125" s="145"/>
      <c r="B125" s="32" t="s">
        <v>80</v>
      </c>
      <c r="C125" s="26"/>
      <c r="D125" s="32"/>
      <c r="E125" s="32" t="s">
        <v>81</v>
      </c>
      <c r="F125" s="71">
        <f>SUM(F130+F145+F126)</f>
        <v>1900.2047300000002</v>
      </c>
      <c r="G125" s="71">
        <f>SUM(G130+G145+G126)</f>
        <v>1862.1851700000002</v>
      </c>
      <c r="H125" s="115">
        <f t="shared" si="8"/>
        <v>97.99918611927674</v>
      </c>
      <c r="I125" s="4"/>
    </row>
    <row r="126" spans="1:9" ht="31.5">
      <c r="A126" s="145"/>
      <c r="B126" s="32" t="s">
        <v>82</v>
      </c>
      <c r="C126" s="26"/>
      <c r="D126" s="32"/>
      <c r="E126" s="32" t="s">
        <v>127</v>
      </c>
      <c r="F126" s="71">
        <f aca="true" t="shared" si="16" ref="F126:G128">SUM(F127)</f>
        <v>126</v>
      </c>
      <c r="G126" s="71">
        <f t="shared" si="16"/>
        <v>120.76457</v>
      </c>
      <c r="H126" s="115">
        <f t="shared" si="8"/>
        <v>95.84489682539683</v>
      </c>
      <c r="I126" s="4"/>
    </row>
    <row r="127" spans="1:9" ht="15.75">
      <c r="A127" s="145"/>
      <c r="B127" s="32"/>
      <c r="C127" s="15" t="s">
        <v>135</v>
      </c>
      <c r="D127" s="32"/>
      <c r="E127" s="79" t="s">
        <v>136</v>
      </c>
      <c r="F127" s="71">
        <f t="shared" si="16"/>
        <v>126</v>
      </c>
      <c r="G127" s="71">
        <f t="shared" si="16"/>
        <v>120.76457</v>
      </c>
      <c r="H127" s="115">
        <f t="shared" si="8"/>
        <v>95.84489682539683</v>
      </c>
      <c r="I127" s="4"/>
    </row>
    <row r="128" spans="1:9" ht="15.75">
      <c r="A128" s="145"/>
      <c r="B128" s="32"/>
      <c r="C128" s="15" t="s">
        <v>137</v>
      </c>
      <c r="D128" s="32"/>
      <c r="E128" s="81" t="s">
        <v>138</v>
      </c>
      <c r="F128" s="71">
        <f t="shared" si="16"/>
        <v>126</v>
      </c>
      <c r="G128" s="71">
        <f t="shared" si="16"/>
        <v>120.76457</v>
      </c>
      <c r="H128" s="115">
        <f t="shared" si="8"/>
        <v>95.84489682539683</v>
      </c>
      <c r="I128" s="4"/>
    </row>
    <row r="129" spans="1:9" ht="78.75">
      <c r="A129" s="145"/>
      <c r="B129" s="32"/>
      <c r="C129" s="26"/>
      <c r="D129" s="32">
        <v>100</v>
      </c>
      <c r="E129" s="32" t="s">
        <v>131</v>
      </c>
      <c r="F129" s="71">
        <v>126</v>
      </c>
      <c r="G129" s="71">
        <v>120.76457</v>
      </c>
      <c r="H129" s="115">
        <f t="shared" si="8"/>
        <v>95.84489682539683</v>
      </c>
      <c r="I129" s="4"/>
    </row>
    <row r="130" spans="1:9" ht="47.25">
      <c r="A130" s="145"/>
      <c r="B130" s="32" t="s">
        <v>83</v>
      </c>
      <c r="C130" s="26"/>
      <c r="D130" s="32"/>
      <c r="E130" s="32" t="s">
        <v>84</v>
      </c>
      <c r="F130" s="71">
        <f>SUM(F131)</f>
        <v>1404.50473</v>
      </c>
      <c r="G130" s="71">
        <f>SUM(G131)</f>
        <v>1371.7206</v>
      </c>
      <c r="H130" s="115">
        <f t="shared" si="8"/>
        <v>97.66578714192012</v>
      </c>
      <c r="I130" s="4"/>
    </row>
    <row r="131" spans="1:9" ht="15.75">
      <c r="A131" s="31"/>
      <c r="B131" s="32"/>
      <c r="C131" s="15" t="s">
        <v>135</v>
      </c>
      <c r="D131" s="32"/>
      <c r="E131" s="79" t="s">
        <v>136</v>
      </c>
      <c r="F131" s="71">
        <f>SUM(F132+F135+F137+F139+F141+F143)</f>
        <v>1404.50473</v>
      </c>
      <c r="G131" s="71">
        <f>SUM(G132+G135+G137+G139+G141+G143)</f>
        <v>1371.7206</v>
      </c>
      <c r="H131" s="115">
        <f t="shared" si="8"/>
        <v>97.66578714192012</v>
      </c>
      <c r="I131" s="4"/>
    </row>
    <row r="132" spans="1:9" ht="31.5">
      <c r="A132" s="31"/>
      <c r="B132" s="32"/>
      <c r="C132" s="15" t="s">
        <v>139</v>
      </c>
      <c r="D132" s="32"/>
      <c r="E132" s="81" t="s">
        <v>132</v>
      </c>
      <c r="F132" s="71">
        <f>SUM(F133+F134)</f>
        <v>120.32708</v>
      </c>
      <c r="G132" s="71">
        <f>SUM(G133+G134)</f>
        <v>93.14295</v>
      </c>
      <c r="H132" s="115">
        <f t="shared" si="8"/>
        <v>77.40813622336718</v>
      </c>
      <c r="I132" s="4"/>
    </row>
    <row r="133" spans="1:9" ht="31.5">
      <c r="A133" s="31"/>
      <c r="B133" s="32"/>
      <c r="C133" s="26"/>
      <c r="D133" s="32">
        <v>200</v>
      </c>
      <c r="E133" s="147" t="s">
        <v>182</v>
      </c>
      <c r="F133" s="71">
        <v>120.30708</v>
      </c>
      <c r="G133" s="71">
        <v>93.12415</v>
      </c>
      <c r="H133" s="115">
        <f t="shared" si="8"/>
        <v>77.40537797110527</v>
      </c>
      <c r="I133" s="4"/>
    </row>
    <row r="134" spans="1:9" ht="15.75">
      <c r="A134" s="31"/>
      <c r="B134" s="32"/>
      <c r="C134" s="26"/>
      <c r="D134" s="144">
        <v>800</v>
      </c>
      <c r="E134" s="144" t="s">
        <v>85</v>
      </c>
      <c r="F134" s="71">
        <v>0.02</v>
      </c>
      <c r="G134" s="71">
        <v>0.0188</v>
      </c>
      <c r="H134" s="115">
        <f t="shared" si="8"/>
        <v>94</v>
      </c>
      <c r="I134" s="4"/>
    </row>
    <row r="135" spans="1:9" ht="31.5">
      <c r="A135" s="31"/>
      <c r="B135" s="32"/>
      <c r="C135" s="15" t="s">
        <v>201</v>
      </c>
      <c r="D135" s="32"/>
      <c r="E135" s="83" t="s">
        <v>202</v>
      </c>
      <c r="F135" s="71">
        <f>SUM(F136)</f>
        <v>75.3</v>
      </c>
      <c r="G135" s="71">
        <f>SUM(G136)</f>
        <v>75.3</v>
      </c>
      <c r="H135" s="115">
        <f t="shared" si="8"/>
        <v>100</v>
      </c>
      <c r="I135" s="4"/>
    </row>
    <row r="136" spans="1:9" ht="15.75">
      <c r="A136" s="31"/>
      <c r="B136" s="32"/>
      <c r="C136" s="75"/>
      <c r="D136" s="32">
        <v>500</v>
      </c>
      <c r="E136" s="78" t="s">
        <v>87</v>
      </c>
      <c r="F136" s="71">
        <v>75.3</v>
      </c>
      <c r="G136" s="71">
        <v>75.3</v>
      </c>
      <c r="H136" s="115">
        <f t="shared" si="8"/>
        <v>100</v>
      </c>
      <c r="I136" s="4"/>
    </row>
    <row r="137" spans="1:9" ht="31.5">
      <c r="A137" s="31"/>
      <c r="B137" s="32"/>
      <c r="C137" s="15" t="s">
        <v>203</v>
      </c>
      <c r="D137" s="32"/>
      <c r="E137" s="32" t="s">
        <v>204</v>
      </c>
      <c r="F137" s="71">
        <f>SUM(F138)</f>
        <v>47.8</v>
      </c>
      <c r="G137" s="71">
        <f>SUM(G138)</f>
        <v>47.8</v>
      </c>
      <c r="H137" s="115">
        <f t="shared" si="8"/>
        <v>100</v>
      </c>
      <c r="I137" s="4"/>
    </row>
    <row r="138" spans="1:9" ht="15.75">
      <c r="A138" s="31"/>
      <c r="B138" s="32"/>
      <c r="C138" s="75"/>
      <c r="D138" s="32">
        <v>500</v>
      </c>
      <c r="E138" s="78" t="s">
        <v>87</v>
      </c>
      <c r="F138" s="71">
        <v>47.8</v>
      </c>
      <c r="G138" s="71">
        <v>47.8</v>
      </c>
      <c r="H138" s="115">
        <f aca="true" t="shared" si="17" ref="H138:H201">SUM((G138/F138)*100)</f>
        <v>100</v>
      </c>
      <c r="I138" s="4"/>
    </row>
    <row r="139" spans="1:9" ht="31.5">
      <c r="A139" s="31"/>
      <c r="B139" s="32"/>
      <c r="C139" s="76" t="s">
        <v>193</v>
      </c>
      <c r="D139" s="84"/>
      <c r="E139" s="84" t="s">
        <v>86</v>
      </c>
      <c r="F139" s="71">
        <f>SUM(F140)</f>
        <v>1.2</v>
      </c>
      <c r="G139" s="71">
        <f>SUM(G140)</f>
        <v>0</v>
      </c>
      <c r="H139" s="115">
        <f t="shared" si="17"/>
        <v>0</v>
      </c>
      <c r="I139" s="4"/>
    </row>
    <row r="140" spans="1:9" ht="31.5">
      <c r="A140" s="31"/>
      <c r="B140" s="32"/>
      <c r="C140" s="26"/>
      <c r="D140" s="32">
        <v>200</v>
      </c>
      <c r="E140" s="147" t="s">
        <v>182</v>
      </c>
      <c r="F140" s="71">
        <v>1.2</v>
      </c>
      <c r="G140" s="71">
        <v>0</v>
      </c>
      <c r="H140" s="115">
        <f t="shared" si="17"/>
        <v>0</v>
      </c>
      <c r="I140" s="4"/>
    </row>
    <row r="141" spans="1:9" ht="78.75">
      <c r="A141" s="31"/>
      <c r="B141" s="32"/>
      <c r="C141" s="76" t="s">
        <v>353</v>
      </c>
      <c r="D141" s="32"/>
      <c r="E141" s="163" t="s">
        <v>354</v>
      </c>
      <c r="F141" s="71">
        <f>SUM(F142)</f>
        <v>4.4</v>
      </c>
      <c r="G141" s="71">
        <f>SUM(G142)</f>
        <v>0</v>
      </c>
      <c r="H141" s="115">
        <f t="shared" si="17"/>
        <v>0</v>
      </c>
      <c r="I141" s="4"/>
    </row>
    <row r="142" spans="1:9" ht="31.5">
      <c r="A142" s="31"/>
      <c r="B142" s="32"/>
      <c r="C142" s="26"/>
      <c r="D142" s="32">
        <v>200</v>
      </c>
      <c r="E142" s="147" t="s">
        <v>182</v>
      </c>
      <c r="F142" s="71">
        <v>4.4</v>
      </c>
      <c r="G142" s="71">
        <v>0</v>
      </c>
      <c r="H142" s="115">
        <f t="shared" si="17"/>
        <v>0</v>
      </c>
      <c r="I142" s="4"/>
    </row>
    <row r="143" spans="1:9" ht="31.5">
      <c r="A143" s="31"/>
      <c r="B143" s="32"/>
      <c r="C143" s="82" t="s">
        <v>355</v>
      </c>
      <c r="D143" s="144"/>
      <c r="E143" s="77" t="s">
        <v>356</v>
      </c>
      <c r="F143" s="71">
        <f>SUM(F144)</f>
        <v>1155.47765</v>
      </c>
      <c r="G143" s="71">
        <f>SUM(G144)</f>
        <v>1155.47765</v>
      </c>
      <c r="H143" s="115">
        <f t="shared" si="17"/>
        <v>100</v>
      </c>
      <c r="I143" s="4"/>
    </row>
    <row r="144" spans="1:9" ht="15.75">
      <c r="A144" s="31"/>
      <c r="B144" s="32"/>
      <c r="C144" s="82"/>
      <c r="D144" s="144">
        <v>500</v>
      </c>
      <c r="E144" s="77" t="s">
        <v>87</v>
      </c>
      <c r="F144" s="71">
        <v>1155.47765</v>
      </c>
      <c r="G144" s="71">
        <v>1155.47765</v>
      </c>
      <c r="H144" s="115">
        <f t="shared" si="17"/>
        <v>100</v>
      </c>
      <c r="I144" s="4"/>
    </row>
    <row r="145" spans="1:9" ht="15.75">
      <c r="A145" s="31"/>
      <c r="B145" s="144" t="s">
        <v>88</v>
      </c>
      <c r="C145" s="26"/>
      <c r="D145" s="32"/>
      <c r="E145" s="32" t="s">
        <v>89</v>
      </c>
      <c r="F145" s="71">
        <f>SUM(F149+F146)</f>
        <v>369.7</v>
      </c>
      <c r="G145" s="71">
        <f>SUM(G149+G146)</f>
        <v>369.7</v>
      </c>
      <c r="H145" s="115">
        <f t="shared" si="17"/>
        <v>100</v>
      </c>
      <c r="I145" s="4"/>
    </row>
    <row r="146" spans="1:9" ht="15.75">
      <c r="A146" s="31"/>
      <c r="B146" s="144"/>
      <c r="C146" s="15" t="s">
        <v>135</v>
      </c>
      <c r="D146" s="32"/>
      <c r="E146" s="79" t="s">
        <v>136</v>
      </c>
      <c r="F146" s="71">
        <f>SUM(F147)</f>
        <v>339.7</v>
      </c>
      <c r="G146" s="71">
        <f>SUM(G147)</f>
        <v>339.7</v>
      </c>
      <c r="H146" s="115">
        <f t="shared" si="17"/>
        <v>100</v>
      </c>
      <c r="I146" s="4"/>
    </row>
    <row r="147" spans="1:9" ht="31.5">
      <c r="A147" s="31"/>
      <c r="B147" s="144"/>
      <c r="C147" s="15" t="s">
        <v>357</v>
      </c>
      <c r="D147" s="32"/>
      <c r="E147" s="78" t="s">
        <v>358</v>
      </c>
      <c r="F147" s="71">
        <f>SUM(F148)</f>
        <v>339.7</v>
      </c>
      <c r="G147" s="71">
        <f>SUM(G148)</f>
        <v>339.7</v>
      </c>
      <c r="H147" s="115">
        <f t="shared" si="17"/>
        <v>100</v>
      </c>
      <c r="I147" s="4"/>
    </row>
    <row r="148" spans="1:9" ht="15.75">
      <c r="A148" s="31"/>
      <c r="B148" s="144"/>
      <c r="C148" s="15"/>
      <c r="D148" s="32">
        <v>500</v>
      </c>
      <c r="E148" s="78" t="s">
        <v>87</v>
      </c>
      <c r="F148" s="71">
        <v>339.7</v>
      </c>
      <c r="G148" s="71">
        <v>339.7</v>
      </c>
      <c r="H148" s="115">
        <f t="shared" si="17"/>
        <v>100</v>
      </c>
      <c r="I148" s="4"/>
    </row>
    <row r="149" spans="1:9" ht="47.25">
      <c r="A149" s="31"/>
      <c r="B149" s="32"/>
      <c r="C149" s="26" t="s">
        <v>140</v>
      </c>
      <c r="D149" s="32"/>
      <c r="E149" s="11" t="s">
        <v>238</v>
      </c>
      <c r="F149" s="71">
        <f>SUM(F150+F152)</f>
        <v>30</v>
      </c>
      <c r="G149" s="71">
        <f>SUM(G150+G152)</f>
        <v>30</v>
      </c>
      <c r="H149" s="115">
        <f t="shared" si="17"/>
        <v>100</v>
      </c>
      <c r="I149" s="4"/>
    </row>
    <row r="150" spans="1:9" ht="31.5" hidden="1">
      <c r="A150" s="31"/>
      <c r="B150" s="32"/>
      <c r="C150" s="26" t="s">
        <v>247</v>
      </c>
      <c r="D150" s="79"/>
      <c r="E150" s="32" t="s">
        <v>248</v>
      </c>
      <c r="F150" s="71">
        <f>SUM(F151)</f>
        <v>0</v>
      </c>
      <c r="G150" s="71">
        <f>SUM(G151)</f>
        <v>0</v>
      </c>
      <c r="H150" s="115" t="e">
        <f t="shared" si="17"/>
        <v>#DIV/0!</v>
      </c>
      <c r="I150" s="4"/>
    </row>
    <row r="151" spans="1:9" ht="31.5" hidden="1">
      <c r="A151" s="164"/>
      <c r="B151" s="32"/>
      <c r="C151" s="26"/>
      <c r="D151" s="32">
        <v>200</v>
      </c>
      <c r="E151" s="147" t="s">
        <v>182</v>
      </c>
      <c r="F151" s="71">
        <v>0</v>
      </c>
      <c r="G151" s="71">
        <v>0</v>
      </c>
      <c r="H151" s="115" t="e">
        <f t="shared" si="17"/>
        <v>#DIV/0!</v>
      </c>
      <c r="I151" s="4"/>
    </row>
    <row r="152" spans="1:9" ht="31.5">
      <c r="A152" s="31"/>
      <c r="B152" s="11"/>
      <c r="C152" s="26" t="s">
        <v>229</v>
      </c>
      <c r="D152" s="152"/>
      <c r="E152" s="84" t="s">
        <v>230</v>
      </c>
      <c r="F152" s="71">
        <f>SUM(F153)</f>
        <v>30</v>
      </c>
      <c r="G152" s="71">
        <f>SUM(G153)</f>
        <v>30</v>
      </c>
      <c r="H152" s="115">
        <f t="shared" si="17"/>
        <v>100</v>
      </c>
      <c r="I152" s="4"/>
    </row>
    <row r="153" spans="1:9" ht="31.5">
      <c r="A153" s="31"/>
      <c r="B153" s="11"/>
      <c r="C153" s="25"/>
      <c r="D153" s="148" t="s">
        <v>111</v>
      </c>
      <c r="E153" s="73" t="s">
        <v>112</v>
      </c>
      <c r="F153" s="71">
        <v>30</v>
      </c>
      <c r="G153" s="71">
        <v>30</v>
      </c>
      <c r="H153" s="115">
        <f t="shared" si="17"/>
        <v>100</v>
      </c>
      <c r="I153" s="4"/>
    </row>
    <row r="154" spans="1:9" ht="15.75">
      <c r="A154" s="31"/>
      <c r="B154" s="102" t="s">
        <v>187</v>
      </c>
      <c r="C154" s="25"/>
      <c r="D154" s="84"/>
      <c r="E154" s="11" t="s">
        <v>188</v>
      </c>
      <c r="F154" s="71">
        <f aca="true" t="shared" si="18" ref="F154:G157">SUM(F155)</f>
        <v>171.04706</v>
      </c>
      <c r="G154" s="71">
        <f t="shared" si="18"/>
        <v>171.04706</v>
      </c>
      <c r="H154" s="115">
        <f t="shared" si="17"/>
        <v>100</v>
      </c>
      <c r="I154" s="4"/>
    </row>
    <row r="155" spans="1:9" ht="15.75">
      <c r="A155" s="31"/>
      <c r="B155" s="102" t="s">
        <v>186</v>
      </c>
      <c r="C155" s="25"/>
      <c r="D155" s="84"/>
      <c r="E155" s="84" t="s">
        <v>189</v>
      </c>
      <c r="F155" s="71">
        <f t="shared" si="18"/>
        <v>171.04706</v>
      </c>
      <c r="G155" s="71">
        <f t="shared" si="18"/>
        <v>171.04706</v>
      </c>
      <c r="H155" s="115">
        <f t="shared" si="17"/>
        <v>100</v>
      </c>
      <c r="I155" s="4"/>
    </row>
    <row r="156" spans="1:9" ht="15.75">
      <c r="A156" s="31"/>
      <c r="B156" s="102"/>
      <c r="C156" s="15" t="s">
        <v>133</v>
      </c>
      <c r="D156" s="32"/>
      <c r="E156" s="153" t="s">
        <v>134</v>
      </c>
      <c r="F156" s="71">
        <f t="shared" si="18"/>
        <v>171.04706</v>
      </c>
      <c r="G156" s="71">
        <f t="shared" si="18"/>
        <v>171.04706</v>
      </c>
      <c r="H156" s="115">
        <f t="shared" si="17"/>
        <v>100</v>
      </c>
      <c r="I156" s="4"/>
    </row>
    <row r="157" spans="1:9" ht="15.75">
      <c r="A157" s="31"/>
      <c r="B157" s="102"/>
      <c r="C157" s="15" t="s">
        <v>135</v>
      </c>
      <c r="D157" s="32"/>
      <c r="E157" s="79" t="s">
        <v>136</v>
      </c>
      <c r="F157" s="71">
        <f t="shared" si="18"/>
        <v>171.04706</v>
      </c>
      <c r="G157" s="71">
        <f t="shared" si="18"/>
        <v>171.04706</v>
      </c>
      <c r="H157" s="115">
        <f t="shared" si="17"/>
        <v>100</v>
      </c>
      <c r="I157" s="4"/>
    </row>
    <row r="158" spans="1:9" ht="31.5">
      <c r="A158" s="31"/>
      <c r="B158" s="11"/>
      <c r="C158" s="26" t="s">
        <v>184</v>
      </c>
      <c r="D158" s="32"/>
      <c r="E158" s="147" t="s">
        <v>185</v>
      </c>
      <c r="F158" s="71">
        <f>SUM(F159+F160)</f>
        <v>171.04706</v>
      </c>
      <c r="G158" s="71">
        <f>SUM(G159+G160)</f>
        <v>171.04706</v>
      </c>
      <c r="H158" s="115">
        <f t="shared" si="17"/>
        <v>100</v>
      </c>
      <c r="I158" s="4"/>
    </row>
    <row r="159" spans="1:9" ht="59.25" customHeight="1">
      <c r="A159" s="31"/>
      <c r="B159" s="11"/>
      <c r="C159" s="25"/>
      <c r="D159" s="78">
        <v>100</v>
      </c>
      <c r="E159" s="32" t="s">
        <v>131</v>
      </c>
      <c r="F159" s="71">
        <v>171.04706</v>
      </c>
      <c r="G159" s="71">
        <v>171.04706</v>
      </c>
      <c r="H159" s="115">
        <f t="shared" si="17"/>
        <v>100</v>
      </c>
      <c r="I159" s="4"/>
    </row>
    <row r="160" spans="1:9" ht="31.5" hidden="1">
      <c r="A160" s="31"/>
      <c r="B160" s="11"/>
      <c r="C160" s="25"/>
      <c r="D160" s="32">
        <v>200</v>
      </c>
      <c r="E160" s="147" t="s">
        <v>182</v>
      </c>
      <c r="F160" s="71">
        <v>0</v>
      </c>
      <c r="G160" s="71">
        <v>0</v>
      </c>
      <c r="H160" s="115" t="e">
        <f t="shared" si="17"/>
        <v>#DIV/0!</v>
      </c>
      <c r="I160" s="4"/>
    </row>
    <row r="161" spans="1:9" ht="15.75">
      <c r="A161" s="31"/>
      <c r="B161" s="144" t="s">
        <v>90</v>
      </c>
      <c r="C161" s="26"/>
      <c r="D161" s="32"/>
      <c r="E161" s="78" t="s">
        <v>91</v>
      </c>
      <c r="F161" s="71">
        <f>SUM(F162+F166)</f>
        <v>761.91735</v>
      </c>
      <c r="G161" s="71">
        <f>SUM(G162+G166)</f>
        <v>756.54687</v>
      </c>
      <c r="H161" s="115">
        <f t="shared" si="17"/>
        <v>99.29513614567249</v>
      </c>
      <c r="I161" s="4"/>
    </row>
    <row r="162" spans="1:9" ht="31.5">
      <c r="A162" s="31"/>
      <c r="B162" s="144" t="s">
        <v>257</v>
      </c>
      <c r="C162" s="26"/>
      <c r="D162" s="32"/>
      <c r="E162" s="32" t="s">
        <v>258</v>
      </c>
      <c r="F162" s="71">
        <f aca="true" t="shared" si="19" ref="F162:G164">SUM(F163)</f>
        <v>5</v>
      </c>
      <c r="G162" s="71">
        <f t="shared" si="19"/>
        <v>0</v>
      </c>
      <c r="H162" s="115">
        <f t="shared" si="17"/>
        <v>0</v>
      </c>
      <c r="I162" s="4"/>
    </row>
    <row r="163" spans="1:9" ht="47.25">
      <c r="A163" s="31"/>
      <c r="B163" s="32"/>
      <c r="C163" s="26" t="s">
        <v>140</v>
      </c>
      <c r="D163" s="32"/>
      <c r="E163" s="79" t="s">
        <v>177</v>
      </c>
      <c r="F163" s="71">
        <f t="shared" si="19"/>
        <v>5</v>
      </c>
      <c r="G163" s="71">
        <f t="shared" si="19"/>
        <v>0</v>
      </c>
      <c r="H163" s="115">
        <f t="shared" si="17"/>
        <v>0</v>
      </c>
      <c r="I163" s="4"/>
    </row>
    <row r="164" spans="1:9" ht="31.5">
      <c r="A164" s="31"/>
      <c r="B164" s="32"/>
      <c r="C164" s="26" t="s">
        <v>259</v>
      </c>
      <c r="D164" s="32"/>
      <c r="E164" s="38" t="s">
        <v>260</v>
      </c>
      <c r="F164" s="71">
        <f t="shared" si="19"/>
        <v>5</v>
      </c>
      <c r="G164" s="71">
        <f t="shared" si="19"/>
        <v>0</v>
      </c>
      <c r="H164" s="115">
        <f t="shared" si="17"/>
        <v>0</v>
      </c>
      <c r="I164" s="4"/>
    </row>
    <row r="165" spans="1:9" ht="31.5">
      <c r="A165" s="31"/>
      <c r="B165" s="32"/>
      <c r="C165" s="26"/>
      <c r="D165" s="32">
        <v>200</v>
      </c>
      <c r="E165" s="147" t="s">
        <v>182</v>
      </c>
      <c r="F165" s="71">
        <v>5</v>
      </c>
      <c r="G165" s="71">
        <v>0</v>
      </c>
      <c r="H165" s="115">
        <f t="shared" si="17"/>
        <v>0</v>
      </c>
      <c r="I165" s="4"/>
    </row>
    <row r="166" spans="1:9" ht="15.75">
      <c r="A166" s="31"/>
      <c r="B166" s="154" t="s">
        <v>129</v>
      </c>
      <c r="C166" s="76"/>
      <c r="D166" s="154"/>
      <c r="E166" s="144" t="s">
        <v>130</v>
      </c>
      <c r="F166" s="141">
        <f>SUM(F167)</f>
        <v>756.91735</v>
      </c>
      <c r="G166" s="141">
        <f>SUM(G167)</f>
        <v>756.54687</v>
      </c>
      <c r="H166" s="115">
        <f t="shared" si="17"/>
        <v>99.95105410121725</v>
      </c>
      <c r="I166" s="4"/>
    </row>
    <row r="167" spans="1:9" ht="47.25">
      <c r="A167" s="31"/>
      <c r="B167" s="144"/>
      <c r="C167" s="76" t="s">
        <v>140</v>
      </c>
      <c r="D167" s="144"/>
      <c r="E167" s="154" t="s">
        <v>177</v>
      </c>
      <c r="F167" s="141">
        <f>SUM(F168)</f>
        <v>756.91735</v>
      </c>
      <c r="G167" s="141">
        <f>SUM(G168)</f>
        <v>756.54687</v>
      </c>
      <c r="H167" s="115">
        <f t="shared" si="17"/>
        <v>99.95105410121725</v>
      </c>
      <c r="I167" s="4"/>
    </row>
    <row r="168" spans="1:9" ht="31.5">
      <c r="A168" s="31"/>
      <c r="B168" s="144"/>
      <c r="C168" s="76" t="s">
        <v>178</v>
      </c>
      <c r="D168" s="144"/>
      <c r="E168" s="144" t="s">
        <v>130</v>
      </c>
      <c r="F168" s="141">
        <f>SUM(F169:F171)</f>
        <v>756.91735</v>
      </c>
      <c r="G168" s="141">
        <f>SUM(G169:G171)</f>
        <v>756.54687</v>
      </c>
      <c r="H168" s="115">
        <f t="shared" si="17"/>
        <v>99.95105410121725</v>
      </c>
      <c r="I168" s="4"/>
    </row>
    <row r="169" spans="1:9" ht="31.5">
      <c r="A169" s="31"/>
      <c r="B169" s="144"/>
      <c r="C169" s="76"/>
      <c r="D169" s="144">
        <v>200</v>
      </c>
      <c r="E169" s="155" t="s">
        <v>182</v>
      </c>
      <c r="F169" s="141">
        <v>8.71735</v>
      </c>
      <c r="G169" s="141">
        <v>8.34687</v>
      </c>
      <c r="H169" s="142">
        <f t="shared" si="17"/>
        <v>95.75008460139836</v>
      </c>
      <c r="I169" s="4"/>
    </row>
    <row r="170" spans="1:9" ht="15.75">
      <c r="A170" s="31"/>
      <c r="B170" s="144"/>
      <c r="C170" s="76"/>
      <c r="D170" s="144">
        <v>500</v>
      </c>
      <c r="E170" s="77" t="s">
        <v>87</v>
      </c>
      <c r="F170" s="71">
        <v>748.2</v>
      </c>
      <c r="G170" s="71">
        <v>748.2</v>
      </c>
      <c r="H170" s="115">
        <f t="shared" si="17"/>
        <v>100</v>
      </c>
      <c r="I170" s="4"/>
    </row>
    <row r="171" spans="1:9" ht="15.75" hidden="1">
      <c r="A171" s="31"/>
      <c r="B171" s="144"/>
      <c r="C171" s="76"/>
      <c r="D171" s="144">
        <v>800</v>
      </c>
      <c r="E171" s="144" t="s">
        <v>85</v>
      </c>
      <c r="F171" s="71">
        <v>0</v>
      </c>
      <c r="G171" s="71"/>
      <c r="H171" s="115" t="e">
        <f t="shared" si="17"/>
        <v>#DIV/0!</v>
      </c>
      <c r="I171" s="4"/>
    </row>
    <row r="172" spans="1:9" ht="15.75">
      <c r="A172" s="31"/>
      <c r="B172" s="144" t="s">
        <v>92</v>
      </c>
      <c r="C172" s="26"/>
      <c r="D172" s="32"/>
      <c r="E172" s="78" t="s">
        <v>93</v>
      </c>
      <c r="F172" s="71">
        <f>SUM(F177+F173)</f>
        <v>525.723</v>
      </c>
      <c r="G172" s="71">
        <f>SUM(G177+G173)</f>
        <v>453.623</v>
      </c>
      <c r="H172" s="115">
        <f t="shared" si="17"/>
        <v>86.28555341881562</v>
      </c>
      <c r="I172" s="4"/>
    </row>
    <row r="173" spans="1:9" ht="15.75">
      <c r="A173" s="31"/>
      <c r="B173" s="144" t="s">
        <v>359</v>
      </c>
      <c r="C173" s="26"/>
      <c r="D173" s="32"/>
      <c r="E173" s="78" t="s">
        <v>360</v>
      </c>
      <c r="F173" s="71">
        <f aca="true" t="shared" si="20" ref="F173:G175">SUM(F174)</f>
        <v>72.1</v>
      </c>
      <c r="G173" s="71">
        <f t="shared" si="20"/>
        <v>0</v>
      </c>
      <c r="H173" s="115">
        <f t="shared" si="17"/>
        <v>0</v>
      </c>
      <c r="I173" s="4"/>
    </row>
    <row r="174" spans="1:9" ht="47.25">
      <c r="A174" s="31"/>
      <c r="B174" s="144"/>
      <c r="C174" s="26" t="s">
        <v>140</v>
      </c>
      <c r="D174" s="32"/>
      <c r="E174" s="79" t="s">
        <v>177</v>
      </c>
      <c r="F174" s="71">
        <f t="shared" si="20"/>
        <v>72.1</v>
      </c>
      <c r="G174" s="71">
        <f t="shared" si="20"/>
        <v>0</v>
      </c>
      <c r="H174" s="115">
        <f t="shared" si="17"/>
        <v>0</v>
      </c>
      <c r="I174" s="4"/>
    </row>
    <row r="175" spans="1:9" ht="54" customHeight="1">
      <c r="A175" s="31"/>
      <c r="B175" s="144"/>
      <c r="C175" s="76" t="s">
        <v>361</v>
      </c>
      <c r="D175" s="148"/>
      <c r="E175" s="163" t="s">
        <v>362</v>
      </c>
      <c r="F175" s="71">
        <f t="shared" si="20"/>
        <v>72.1</v>
      </c>
      <c r="G175" s="71">
        <f t="shared" si="20"/>
        <v>0</v>
      </c>
      <c r="H175" s="115">
        <f t="shared" si="17"/>
        <v>0</v>
      </c>
      <c r="I175" s="4"/>
    </row>
    <row r="176" spans="1:9" ht="36.75" customHeight="1">
      <c r="A176" s="31"/>
      <c r="B176" s="144"/>
      <c r="C176" s="75"/>
      <c r="D176" s="32">
        <v>200</v>
      </c>
      <c r="E176" s="147" t="s">
        <v>182</v>
      </c>
      <c r="F176" s="71">
        <v>72.1</v>
      </c>
      <c r="G176" s="71">
        <v>0</v>
      </c>
      <c r="H176" s="115">
        <f t="shared" si="17"/>
        <v>0</v>
      </c>
      <c r="I176" s="4"/>
    </row>
    <row r="177" spans="1:9" ht="15.75">
      <c r="A177" s="31"/>
      <c r="B177" s="144" t="s">
        <v>94</v>
      </c>
      <c r="C177" s="75"/>
      <c r="D177" s="79"/>
      <c r="E177" s="78" t="s">
        <v>95</v>
      </c>
      <c r="F177" s="71">
        <f aca="true" t="shared" si="21" ref="F177:G179">SUM(F178)</f>
        <v>453.623</v>
      </c>
      <c r="G177" s="71">
        <f t="shared" si="21"/>
        <v>453.623</v>
      </c>
      <c r="H177" s="115">
        <f t="shared" si="17"/>
        <v>100</v>
      </c>
      <c r="I177" s="4"/>
    </row>
    <row r="178" spans="1:9" ht="63">
      <c r="A178" s="31"/>
      <c r="B178" s="32"/>
      <c r="C178" s="14" t="s">
        <v>144</v>
      </c>
      <c r="D178" s="79"/>
      <c r="E178" s="38" t="s">
        <v>142</v>
      </c>
      <c r="F178" s="71">
        <f t="shared" si="21"/>
        <v>453.623</v>
      </c>
      <c r="G178" s="71">
        <f t="shared" si="21"/>
        <v>453.623</v>
      </c>
      <c r="H178" s="115">
        <f t="shared" si="17"/>
        <v>100</v>
      </c>
      <c r="I178" s="4"/>
    </row>
    <row r="179" spans="1:9" ht="47.25">
      <c r="A179" s="31"/>
      <c r="B179" s="32"/>
      <c r="C179" s="16" t="s">
        <v>145</v>
      </c>
      <c r="D179" s="79"/>
      <c r="E179" s="32" t="s">
        <v>143</v>
      </c>
      <c r="F179" s="71">
        <f t="shared" si="21"/>
        <v>453.623</v>
      </c>
      <c r="G179" s="71">
        <f t="shared" si="21"/>
        <v>453.623</v>
      </c>
      <c r="H179" s="115">
        <f t="shared" si="17"/>
        <v>100</v>
      </c>
      <c r="I179" s="4"/>
    </row>
    <row r="180" spans="1:9" ht="63">
      <c r="A180" s="31"/>
      <c r="B180" s="32"/>
      <c r="C180" s="14" t="s">
        <v>146</v>
      </c>
      <c r="D180" s="79"/>
      <c r="E180" s="156" t="s">
        <v>369</v>
      </c>
      <c r="F180" s="71">
        <f>SUM(F181+F183)</f>
        <v>453.623</v>
      </c>
      <c r="G180" s="71">
        <f>SUM(G181+G183)</f>
        <v>453.623</v>
      </c>
      <c r="H180" s="115">
        <f t="shared" si="17"/>
        <v>100</v>
      </c>
      <c r="I180" s="4"/>
    </row>
    <row r="181" spans="1:9" ht="18.75" customHeight="1">
      <c r="A181" s="31"/>
      <c r="B181" s="32"/>
      <c r="C181" s="168" t="s">
        <v>174</v>
      </c>
      <c r="D181" s="79"/>
      <c r="E181" s="31" t="s">
        <v>147</v>
      </c>
      <c r="F181" s="71">
        <f>SUM(F182:F182)</f>
        <v>413.573</v>
      </c>
      <c r="G181" s="71">
        <f>SUM(G182:G182)</f>
        <v>413.573</v>
      </c>
      <c r="H181" s="115">
        <f t="shared" si="17"/>
        <v>100</v>
      </c>
      <c r="I181" s="4"/>
    </row>
    <row r="182" spans="1:9" ht="15.75">
      <c r="A182" s="31"/>
      <c r="B182" s="32"/>
      <c r="C182" s="168"/>
      <c r="D182" s="32">
        <v>500</v>
      </c>
      <c r="E182" s="78" t="s">
        <v>87</v>
      </c>
      <c r="F182" s="71">
        <v>413.573</v>
      </c>
      <c r="G182" s="71">
        <v>413.573</v>
      </c>
      <c r="H182" s="115">
        <f t="shared" si="17"/>
        <v>100</v>
      </c>
      <c r="I182" s="4"/>
    </row>
    <row r="183" spans="1:9" ht="31.5">
      <c r="A183" s="31"/>
      <c r="B183" s="32"/>
      <c r="C183" s="168" t="s">
        <v>245</v>
      </c>
      <c r="D183" s="79"/>
      <c r="E183" s="157" t="s">
        <v>246</v>
      </c>
      <c r="F183" s="71">
        <f>SUM(F184)</f>
        <v>40.05</v>
      </c>
      <c r="G183" s="71">
        <f>SUM(G184)</f>
        <v>40.05</v>
      </c>
      <c r="H183" s="115">
        <f t="shared" si="17"/>
        <v>100</v>
      </c>
      <c r="I183" s="4"/>
    </row>
    <row r="184" spans="1:9" ht="15.75">
      <c r="A184" s="31"/>
      <c r="B184" s="32"/>
      <c r="C184" s="75"/>
      <c r="D184" s="32">
        <v>500</v>
      </c>
      <c r="E184" s="78" t="s">
        <v>87</v>
      </c>
      <c r="F184" s="71">
        <v>40.05</v>
      </c>
      <c r="G184" s="71">
        <v>40.05</v>
      </c>
      <c r="H184" s="115">
        <f t="shared" si="17"/>
        <v>100</v>
      </c>
      <c r="I184" s="4"/>
    </row>
    <row r="185" spans="1:9" ht="15.75">
      <c r="A185" s="31"/>
      <c r="B185" s="144" t="s">
        <v>96</v>
      </c>
      <c r="C185" s="26"/>
      <c r="D185" s="32"/>
      <c r="E185" s="78" t="s">
        <v>97</v>
      </c>
      <c r="F185" s="71">
        <f>SUM(F192+F201+F186)</f>
        <v>1267.21535</v>
      </c>
      <c r="G185" s="71">
        <f>SUM(G192+G201+G186)</f>
        <v>1027.89081</v>
      </c>
      <c r="H185" s="115">
        <f t="shared" si="17"/>
        <v>81.11413817706676</v>
      </c>
      <c r="I185" s="4"/>
    </row>
    <row r="186" spans="1:9" ht="15.75">
      <c r="A186" s="31"/>
      <c r="B186" s="80" t="s">
        <v>98</v>
      </c>
      <c r="C186" s="75"/>
      <c r="D186" s="79"/>
      <c r="E186" s="78" t="s">
        <v>99</v>
      </c>
      <c r="F186" s="71">
        <f aca="true" t="shared" si="22" ref="F186:G190">SUM(F187)</f>
        <v>34.8</v>
      </c>
      <c r="G186" s="71">
        <f t="shared" si="22"/>
        <v>34.011</v>
      </c>
      <c r="H186" s="115">
        <f t="shared" si="17"/>
        <v>97.73275862068968</v>
      </c>
      <c r="I186" s="4"/>
    </row>
    <row r="187" spans="1:9" ht="31.5">
      <c r="A187" s="31"/>
      <c r="B187" s="79"/>
      <c r="C187" s="16" t="s">
        <v>148</v>
      </c>
      <c r="D187" s="79"/>
      <c r="E187" s="38" t="s">
        <v>253</v>
      </c>
      <c r="F187" s="71">
        <f t="shared" si="22"/>
        <v>34.8</v>
      </c>
      <c r="G187" s="71">
        <f t="shared" si="22"/>
        <v>34.011</v>
      </c>
      <c r="H187" s="115">
        <f t="shared" si="17"/>
        <v>97.73275862068968</v>
      </c>
      <c r="I187" s="4"/>
    </row>
    <row r="188" spans="1:9" ht="15.75">
      <c r="A188" s="31"/>
      <c r="B188" s="79"/>
      <c r="C188" s="16" t="s">
        <v>151</v>
      </c>
      <c r="D188" s="79"/>
      <c r="E188" s="31" t="s">
        <v>150</v>
      </c>
      <c r="F188" s="71">
        <f t="shared" si="22"/>
        <v>34.8</v>
      </c>
      <c r="G188" s="71">
        <f t="shared" si="22"/>
        <v>34.011</v>
      </c>
      <c r="H188" s="115">
        <f t="shared" si="17"/>
        <v>97.73275862068968</v>
      </c>
      <c r="I188" s="4"/>
    </row>
    <row r="189" spans="1:9" ht="15.75">
      <c r="A189" s="31"/>
      <c r="B189" s="79"/>
      <c r="C189" s="14" t="s">
        <v>152</v>
      </c>
      <c r="D189" s="32"/>
      <c r="E189" s="81" t="s">
        <v>153</v>
      </c>
      <c r="F189" s="71">
        <f t="shared" si="22"/>
        <v>34.8</v>
      </c>
      <c r="G189" s="71">
        <f t="shared" si="22"/>
        <v>34.011</v>
      </c>
      <c r="H189" s="115">
        <f t="shared" si="17"/>
        <v>97.73275862068968</v>
      </c>
      <c r="I189" s="4"/>
    </row>
    <row r="190" spans="1:9" ht="15.75">
      <c r="A190" s="31"/>
      <c r="B190" s="79"/>
      <c r="C190" s="16" t="s">
        <v>199</v>
      </c>
      <c r="D190" s="32"/>
      <c r="E190" s="31" t="s">
        <v>100</v>
      </c>
      <c r="F190" s="71">
        <f t="shared" si="22"/>
        <v>34.8</v>
      </c>
      <c r="G190" s="71">
        <f t="shared" si="22"/>
        <v>34.011</v>
      </c>
      <c r="H190" s="115">
        <f t="shared" si="17"/>
        <v>97.73275862068968</v>
      </c>
      <c r="I190" s="4"/>
    </row>
    <row r="191" spans="1:9" ht="31.5">
      <c r="A191" s="31"/>
      <c r="B191" s="79"/>
      <c r="C191" s="75"/>
      <c r="D191" s="32">
        <v>200</v>
      </c>
      <c r="E191" s="147" t="s">
        <v>182</v>
      </c>
      <c r="F191" s="71">
        <v>34.8</v>
      </c>
      <c r="G191" s="71">
        <v>34.011</v>
      </c>
      <c r="H191" s="115">
        <f t="shared" si="17"/>
        <v>97.73275862068968</v>
      </c>
      <c r="I191" s="4"/>
    </row>
    <row r="192" spans="1:9" ht="15.75">
      <c r="A192" s="31"/>
      <c r="B192" s="144" t="s">
        <v>101</v>
      </c>
      <c r="C192" s="169"/>
      <c r="D192" s="98"/>
      <c r="E192" s="144" t="s">
        <v>102</v>
      </c>
      <c r="F192" s="71">
        <f aca="true" t="shared" si="23" ref="F192:G194">SUM(F193)</f>
        <v>512.81029</v>
      </c>
      <c r="G192" s="71">
        <f t="shared" si="23"/>
        <v>462.90085</v>
      </c>
      <c r="H192" s="115">
        <f t="shared" si="17"/>
        <v>90.26746518678476</v>
      </c>
      <c r="I192" s="4"/>
    </row>
    <row r="193" spans="1:9" ht="31.5">
      <c r="A193" s="31"/>
      <c r="B193" s="144"/>
      <c r="C193" s="170" t="s">
        <v>148</v>
      </c>
      <c r="D193" s="144"/>
      <c r="E193" s="38" t="s">
        <v>253</v>
      </c>
      <c r="F193" s="71">
        <f t="shared" si="23"/>
        <v>512.81029</v>
      </c>
      <c r="G193" s="71">
        <f t="shared" si="23"/>
        <v>462.90085</v>
      </c>
      <c r="H193" s="115">
        <f t="shared" si="17"/>
        <v>90.26746518678476</v>
      </c>
      <c r="I193" s="4"/>
    </row>
    <row r="194" spans="1:9" ht="15.75">
      <c r="A194" s="31"/>
      <c r="B194" s="144"/>
      <c r="C194" s="170" t="s">
        <v>151</v>
      </c>
      <c r="D194" s="144"/>
      <c r="E194" s="158" t="s">
        <v>150</v>
      </c>
      <c r="F194" s="71">
        <f t="shared" si="23"/>
        <v>512.81029</v>
      </c>
      <c r="G194" s="71">
        <f t="shared" si="23"/>
        <v>462.90085</v>
      </c>
      <c r="H194" s="115">
        <f t="shared" si="17"/>
        <v>90.26746518678476</v>
      </c>
      <c r="I194" s="4"/>
    </row>
    <row r="195" spans="1:9" ht="15.75">
      <c r="A195" s="31"/>
      <c r="B195" s="98"/>
      <c r="C195" s="171" t="s">
        <v>154</v>
      </c>
      <c r="D195" s="144"/>
      <c r="E195" s="144" t="s">
        <v>155</v>
      </c>
      <c r="F195" s="71">
        <f>SUM(F196+F199)</f>
        <v>512.81029</v>
      </c>
      <c r="G195" s="71">
        <f>SUM(G196+G199)</f>
        <v>462.90085</v>
      </c>
      <c r="H195" s="115">
        <f t="shared" si="17"/>
        <v>90.26746518678476</v>
      </c>
      <c r="I195" s="4"/>
    </row>
    <row r="196" spans="1:9" ht="15.75">
      <c r="A196" s="31"/>
      <c r="B196" s="98"/>
      <c r="C196" s="170" t="s">
        <v>200</v>
      </c>
      <c r="D196" s="144"/>
      <c r="E196" s="144" t="s">
        <v>103</v>
      </c>
      <c r="F196" s="71">
        <f>SUM(F197:F198)</f>
        <v>501.34297</v>
      </c>
      <c r="G196" s="71">
        <f>SUM(G197:G198)</f>
        <v>451.49527</v>
      </c>
      <c r="H196" s="115">
        <f t="shared" si="17"/>
        <v>90.0571658559409</v>
      </c>
      <c r="I196" s="4"/>
    </row>
    <row r="197" spans="1:9" ht="31.5">
      <c r="A197" s="31"/>
      <c r="B197" s="98"/>
      <c r="C197" s="170"/>
      <c r="D197" s="144">
        <v>200</v>
      </c>
      <c r="E197" s="155" t="s">
        <v>182</v>
      </c>
      <c r="F197" s="71">
        <v>501.34297</v>
      </c>
      <c r="G197" s="71">
        <v>451.49527</v>
      </c>
      <c r="H197" s="115">
        <f t="shared" si="17"/>
        <v>90.0571658559409</v>
      </c>
      <c r="I197" s="4"/>
    </row>
    <row r="198" spans="1:9" ht="15.75" hidden="1">
      <c r="A198" s="31"/>
      <c r="B198" s="98"/>
      <c r="C198" s="170"/>
      <c r="D198" s="144">
        <v>800</v>
      </c>
      <c r="E198" s="144" t="s">
        <v>85</v>
      </c>
      <c r="F198" s="71">
        <v>0</v>
      </c>
      <c r="G198" s="71"/>
      <c r="H198" s="115" t="e">
        <f t="shared" si="17"/>
        <v>#DIV/0!</v>
      </c>
      <c r="I198" s="4"/>
    </row>
    <row r="199" spans="1:9" ht="31.5">
      <c r="A199" s="31"/>
      <c r="B199" s="162"/>
      <c r="C199" s="16" t="s">
        <v>242</v>
      </c>
      <c r="D199" s="84"/>
      <c r="E199" s="144" t="s">
        <v>243</v>
      </c>
      <c r="F199" s="71">
        <f>SUM(F200)</f>
        <v>11.46732</v>
      </c>
      <c r="G199" s="71">
        <f>SUM(G200)</f>
        <v>11.40558</v>
      </c>
      <c r="H199" s="115">
        <f t="shared" si="17"/>
        <v>99.46160044369564</v>
      </c>
      <c r="I199" s="4"/>
    </row>
    <row r="200" spans="1:9" ht="31.5">
      <c r="A200" s="31"/>
      <c r="B200" s="162"/>
      <c r="C200" s="25"/>
      <c r="D200" s="84">
        <v>200</v>
      </c>
      <c r="E200" s="147" t="s">
        <v>182</v>
      </c>
      <c r="F200" s="71">
        <v>11.46732</v>
      </c>
      <c r="G200" s="71">
        <v>11.40558</v>
      </c>
      <c r="H200" s="115">
        <f t="shared" si="17"/>
        <v>99.46160044369564</v>
      </c>
      <c r="I200" s="4"/>
    </row>
    <row r="201" spans="1:9" ht="15.75">
      <c r="A201" s="31"/>
      <c r="B201" s="154" t="s">
        <v>104</v>
      </c>
      <c r="C201" s="5"/>
      <c r="D201" s="33"/>
      <c r="E201" s="11" t="s">
        <v>105</v>
      </c>
      <c r="F201" s="71">
        <f>SUM(F202)</f>
        <v>719.60506</v>
      </c>
      <c r="G201" s="71">
        <f>SUM(G202)</f>
        <v>530.97896</v>
      </c>
      <c r="H201" s="115">
        <f t="shared" si="17"/>
        <v>73.7875522998685</v>
      </c>
      <c r="I201" s="4"/>
    </row>
    <row r="202" spans="1:9" ht="31.5">
      <c r="A202" s="31"/>
      <c r="B202" s="11"/>
      <c r="C202" s="14" t="s">
        <v>157</v>
      </c>
      <c r="D202" s="11"/>
      <c r="E202" s="38" t="s">
        <v>156</v>
      </c>
      <c r="F202" s="71">
        <f>SUM(F203+F209)</f>
        <v>719.60506</v>
      </c>
      <c r="G202" s="71">
        <f>SUM(G203+G209)</f>
        <v>530.97896</v>
      </c>
      <c r="H202" s="115">
        <f aca="true" t="shared" si="24" ref="H202:H244">SUM((G202/F202)*100)</f>
        <v>73.7875522998685</v>
      </c>
      <c r="I202" s="4"/>
    </row>
    <row r="203" spans="1:9" ht="31.5">
      <c r="A203" s="31"/>
      <c r="B203" s="11"/>
      <c r="C203" s="16" t="s">
        <v>159</v>
      </c>
      <c r="D203" s="32"/>
      <c r="E203" s="32" t="s">
        <v>158</v>
      </c>
      <c r="F203" s="71">
        <f>SUM(F204)</f>
        <v>307.64506</v>
      </c>
      <c r="G203" s="71">
        <f>SUM(G204)</f>
        <v>199.02096</v>
      </c>
      <c r="H203" s="115">
        <f t="shared" si="24"/>
        <v>64.69174574101726</v>
      </c>
      <c r="I203" s="4"/>
    </row>
    <row r="204" spans="1:9" ht="31.5">
      <c r="A204" s="31"/>
      <c r="B204" s="11"/>
      <c r="C204" s="16" t="s">
        <v>160</v>
      </c>
      <c r="D204" s="32"/>
      <c r="E204" s="38" t="s">
        <v>161</v>
      </c>
      <c r="F204" s="71">
        <f>SUM(F205+F207)</f>
        <v>307.64506</v>
      </c>
      <c r="G204" s="71">
        <f>SUM(G205+G207)</f>
        <v>199.02096</v>
      </c>
      <c r="H204" s="115">
        <f t="shared" si="24"/>
        <v>64.69174574101726</v>
      </c>
      <c r="I204" s="4"/>
    </row>
    <row r="205" spans="1:9" ht="15.75">
      <c r="A205" s="31"/>
      <c r="B205" s="11"/>
      <c r="C205" s="16" t="s">
        <v>162</v>
      </c>
      <c r="D205" s="32"/>
      <c r="E205" s="11" t="s">
        <v>106</v>
      </c>
      <c r="F205" s="71">
        <f>SUM(F206)</f>
        <v>277.47306</v>
      </c>
      <c r="G205" s="71">
        <f>SUM(G206)</f>
        <v>169.08891</v>
      </c>
      <c r="H205" s="115">
        <f t="shared" si="24"/>
        <v>60.93885655061433</v>
      </c>
      <c r="I205" s="4"/>
    </row>
    <row r="206" spans="1:9" ht="31.5">
      <c r="A206" s="31"/>
      <c r="B206" s="11"/>
      <c r="C206" s="26"/>
      <c r="D206" s="32">
        <v>200</v>
      </c>
      <c r="E206" s="147" t="s">
        <v>182</v>
      </c>
      <c r="F206" s="71">
        <v>277.47306</v>
      </c>
      <c r="G206" s="71">
        <v>169.08891</v>
      </c>
      <c r="H206" s="115">
        <f t="shared" si="24"/>
        <v>60.93885655061433</v>
      </c>
      <c r="I206" s="4"/>
    </row>
    <row r="207" spans="1:9" ht="31.5">
      <c r="A207" s="31"/>
      <c r="B207" s="11"/>
      <c r="C207" s="16" t="s">
        <v>217</v>
      </c>
      <c r="D207" s="32"/>
      <c r="E207" s="38" t="s">
        <v>218</v>
      </c>
      <c r="F207" s="71">
        <f>SUM(F208)</f>
        <v>30.172</v>
      </c>
      <c r="G207" s="71">
        <f>SUM(G208)</f>
        <v>29.93205</v>
      </c>
      <c r="H207" s="115">
        <f t="shared" si="24"/>
        <v>99.20472623624552</v>
      </c>
      <c r="I207" s="4"/>
    </row>
    <row r="208" spans="1:9" ht="31.5">
      <c r="A208" s="31"/>
      <c r="B208" s="11"/>
      <c r="C208" s="26"/>
      <c r="D208" s="32">
        <v>200</v>
      </c>
      <c r="E208" s="147" t="s">
        <v>182</v>
      </c>
      <c r="F208" s="71">
        <v>30.172</v>
      </c>
      <c r="G208" s="71">
        <v>29.93205</v>
      </c>
      <c r="H208" s="115">
        <f t="shared" si="24"/>
        <v>99.20472623624552</v>
      </c>
      <c r="I208" s="4"/>
    </row>
    <row r="209" spans="1:9" ht="31.5">
      <c r="A209" s="31"/>
      <c r="B209" s="11"/>
      <c r="C209" s="170" t="s">
        <v>219</v>
      </c>
      <c r="D209" s="144"/>
      <c r="E209" s="144" t="s">
        <v>350</v>
      </c>
      <c r="F209" s="71">
        <f>SUM(F210)</f>
        <v>411.96</v>
      </c>
      <c r="G209" s="71">
        <f>SUM(G210)</f>
        <v>331.958</v>
      </c>
      <c r="H209" s="115">
        <f t="shared" si="24"/>
        <v>80.58015341295273</v>
      </c>
      <c r="I209" s="4"/>
    </row>
    <row r="210" spans="1:9" ht="31.5">
      <c r="A210" s="31"/>
      <c r="B210" s="11"/>
      <c r="C210" s="170" t="s">
        <v>221</v>
      </c>
      <c r="D210" s="144"/>
      <c r="E210" s="160" t="s">
        <v>222</v>
      </c>
      <c r="F210" s="71">
        <f>SUM(F211+F213+F215+F217)</f>
        <v>411.96</v>
      </c>
      <c r="G210" s="71">
        <f>SUM(G211+G213+G215+G217)</f>
        <v>331.958</v>
      </c>
      <c r="H210" s="115">
        <f t="shared" si="24"/>
        <v>80.58015341295273</v>
      </c>
      <c r="I210" s="4"/>
    </row>
    <row r="211" spans="1:9" ht="31.5">
      <c r="A211" s="31"/>
      <c r="B211" s="11"/>
      <c r="C211" s="16" t="s">
        <v>223</v>
      </c>
      <c r="D211" s="11"/>
      <c r="E211" s="11" t="s">
        <v>224</v>
      </c>
      <c r="F211" s="71">
        <f>SUM(F212)</f>
        <v>271.96</v>
      </c>
      <c r="G211" s="71">
        <f>SUM(G212)</f>
        <v>271.958</v>
      </c>
      <c r="H211" s="115">
        <f t="shared" si="24"/>
        <v>99.99926459773498</v>
      </c>
      <c r="I211" s="4"/>
    </row>
    <row r="212" spans="1:9" ht="31.5">
      <c r="A212" s="31"/>
      <c r="B212" s="11"/>
      <c r="C212" s="16"/>
      <c r="D212" s="32">
        <v>200</v>
      </c>
      <c r="E212" s="147" t="s">
        <v>182</v>
      </c>
      <c r="F212" s="71">
        <v>271.96</v>
      </c>
      <c r="G212" s="71">
        <v>271.958</v>
      </c>
      <c r="H212" s="115">
        <f t="shared" si="24"/>
        <v>99.99926459773498</v>
      </c>
      <c r="I212" s="4"/>
    </row>
    <row r="213" spans="1:9" ht="15.75">
      <c r="A213" s="31"/>
      <c r="B213" s="11"/>
      <c r="C213" s="16" t="s">
        <v>265</v>
      </c>
      <c r="D213" s="11"/>
      <c r="E213" s="38" t="s">
        <v>266</v>
      </c>
      <c r="F213" s="71">
        <f>SUM(F214)</f>
        <v>80</v>
      </c>
      <c r="G213" s="71">
        <f>SUM(G214)</f>
        <v>0</v>
      </c>
      <c r="H213" s="115">
        <f t="shared" si="24"/>
        <v>0</v>
      </c>
      <c r="I213" s="4"/>
    </row>
    <row r="214" spans="1:9" ht="31.5">
      <c r="A214" s="31"/>
      <c r="B214" s="11"/>
      <c r="C214" s="16"/>
      <c r="D214" s="32">
        <v>200</v>
      </c>
      <c r="E214" s="147" t="s">
        <v>182</v>
      </c>
      <c r="F214" s="71">
        <v>80</v>
      </c>
      <c r="G214" s="71">
        <v>0</v>
      </c>
      <c r="H214" s="115">
        <f t="shared" si="24"/>
        <v>0</v>
      </c>
      <c r="I214" s="4"/>
    </row>
    <row r="215" spans="1:9" ht="15.75">
      <c r="A215" s="31"/>
      <c r="B215" s="11"/>
      <c r="C215" s="16" t="s">
        <v>267</v>
      </c>
      <c r="D215" s="11"/>
      <c r="E215" s="32" t="s">
        <v>268</v>
      </c>
      <c r="F215" s="71">
        <f>SUM(F216)</f>
        <v>30</v>
      </c>
      <c r="G215" s="71">
        <f>SUM(G216)</f>
        <v>30</v>
      </c>
      <c r="H215" s="115">
        <f t="shared" si="24"/>
        <v>100</v>
      </c>
      <c r="I215" s="4"/>
    </row>
    <row r="216" spans="1:9" ht="31.5">
      <c r="A216" s="31"/>
      <c r="B216" s="11"/>
      <c r="C216" s="13"/>
      <c r="D216" s="148" t="s">
        <v>111</v>
      </c>
      <c r="E216" s="73" t="s">
        <v>112</v>
      </c>
      <c r="F216" s="71">
        <v>30</v>
      </c>
      <c r="G216" s="71">
        <v>30</v>
      </c>
      <c r="H216" s="115">
        <f t="shared" si="24"/>
        <v>100</v>
      </c>
      <c r="I216" s="4"/>
    </row>
    <row r="217" spans="1:9" ht="15.75">
      <c r="A217" s="165"/>
      <c r="B217" s="11"/>
      <c r="C217" s="172" t="s">
        <v>363</v>
      </c>
      <c r="D217" s="32"/>
      <c r="E217" s="147" t="s">
        <v>364</v>
      </c>
      <c r="F217" s="71">
        <f>SUM(F218)</f>
        <v>30</v>
      </c>
      <c r="G217" s="71">
        <f>SUM(G218)</f>
        <v>30</v>
      </c>
      <c r="H217" s="115">
        <f t="shared" si="24"/>
        <v>100</v>
      </c>
      <c r="I217" s="4"/>
    </row>
    <row r="218" spans="1:9" ht="31.5">
      <c r="A218" s="165"/>
      <c r="B218" s="11"/>
      <c r="C218" s="13"/>
      <c r="D218" s="32">
        <v>200</v>
      </c>
      <c r="E218" s="147" t="s">
        <v>182</v>
      </c>
      <c r="F218" s="71">
        <v>30</v>
      </c>
      <c r="G218" s="71">
        <v>30</v>
      </c>
      <c r="H218" s="115">
        <f t="shared" si="24"/>
        <v>100</v>
      </c>
      <c r="I218" s="4"/>
    </row>
    <row r="219" spans="1:9" ht="15.75">
      <c r="A219" s="31"/>
      <c r="B219" s="144" t="s">
        <v>107</v>
      </c>
      <c r="C219" s="75"/>
      <c r="D219" s="32"/>
      <c r="E219" s="32" t="s">
        <v>108</v>
      </c>
      <c r="F219" s="71">
        <f>SUM(F220)</f>
        <v>2807.3</v>
      </c>
      <c r="G219" s="71">
        <f>SUM(G220)</f>
        <v>2807.3</v>
      </c>
      <c r="H219" s="115">
        <f t="shared" si="24"/>
        <v>100</v>
      </c>
      <c r="I219" s="4"/>
    </row>
    <row r="220" spans="1:9" ht="15.75">
      <c r="A220" s="31"/>
      <c r="B220" s="144" t="s">
        <v>109</v>
      </c>
      <c r="C220" s="75"/>
      <c r="D220" s="32"/>
      <c r="E220" s="32" t="s">
        <v>110</v>
      </c>
      <c r="F220" s="71">
        <f>SUM(F221)</f>
        <v>2807.3</v>
      </c>
      <c r="G220" s="71">
        <f>SUM(G221)</f>
        <v>2807.3</v>
      </c>
      <c r="H220" s="115">
        <f t="shared" si="24"/>
        <v>100</v>
      </c>
      <c r="I220" s="4"/>
    </row>
    <row r="221" spans="1:9" ht="31.5">
      <c r="A221" s="31"/>
      <c r="B221" s="11"/>
      <c r="C221" s="25" t="s">
        <v>164</v>
      </c>
      <c r="D221" s="84"/>
      <c r="E221" s="11" t="s">
        <v>163</v>
      </c>
      <c r="F221" s="71">
        <f>SUM(F222+F226)</f>
        <v>2807.3</v>
      </c>
      <c r="G221" s="71">
        <f>SUM(G222+G226)</f>
        <v>2807.3</v>
      </c>
      <c r="H221" s="115">
        <f t="shared" si="24"/>
        <v>100</v>
      </c>
      <c r="I221" s="4"/>
    </row>
    <row r="222" spans="1:9" ht="15.75">
      <c r="A222" s="31"/>
      <c r="B222" s="11"/>
      <c r="C222" s="25" t="s">
        <v>167</v>
      </c>
      <c r="D222" s="84"/>
      <c r="E222" s="32" t="s">
        <v>165</v>
      </c>
      <c r="F222" s="71">
        <f aca="true" t="shared" si="25" ref="F222:G224">SUM(F223)</f>
        <v>1589.4</v>
      </c>
      <c r="G222" s="71">
        <f t="shared" si="25"/>
        <v>1589.4</v>
      </c>
      <c r="H222" s="115">
        <f t="shared" si="24"/>
        <v>100</v>
      </c>
      <c r="I222" s="4"/>
    </row>
    <row r="223" spans="1:9" ht="31.5">
      <c r="A223" s="31"/>
      <c r="B223" s="11"/>
      <c r="C223" s="25" t="s">
        <v>168</v>
      </c>
      <c r="D223" s="84"/>
      <c r="E223" s="72" t="s">
        <v>428</v>
      </c>
      <c r="F223" s="71">
        <f t="shared" si="25"/>
        <v>1589.4</v>
      </c>
      <c r="G223" s="71">
        <f t="shared" si="25"/>
        <v>1589.4</v>
      </c>
      <c r="H223" s="115">
        <f t="shared" si="24"/>
        <v>100</v>
      </c>
      <c r="I223" s="4"/>
    </row>
    <row r="224" spans="1:9" ht="31.5">
      <c r="A224" s="31"/>
      <c r="B224" s="11"/>
      <c r="C224" s="25" t="s">
        <v>197</v>
      </c>
      <c r="D224" s="148"/>
      <c r="E224" s="73" t="s">
        <v>166</v>
      </c>
      <c r="F224" s="71">
        <f t="shared" si="25"/>
        <v>1589.4</v>
      </c>
      <c r="G224" s="71">
        <f t="shared" si="25"/>
        <v>1589.4</v>
      </c>
      <c r="H224" s="115">
        <f t="shared" si="24"/>
        <v>100</v>
      </c>
      <c r="I224" s="4"/>
    </row>
    <row r="225" spans="1:9" ht="31.5">
      <c r="A225" s="31"/>
      <c r="B225" s="11"/>
      <c r="C225" s="25"/>
      <c r="D225" s="148" t="s">
        <v>111</v>
      </c>
      <c r="E225" s="73" t="s">
        <v>112</v>
      </c>
      <c r="F225" s="71">
        <v>1589.4</v>
      </c>
      <c r="G225" s="71">
        <v>1589.4</v>
      </c>
      <c r="H225" s="115">
        <f t="shared" si="24"/>
        <v>100</v>
      </c>
      <c r="I225" s="4"/>
    </row>
    <row r="226" spans="1:9" ht="15.75">
      <c r="A226" s="31"/>
      <c r="B226" s="32"/>
      <c r="C226" s="25" t="s">
        <v>170</v>
      </c>
      <c r="D226" s="74"/>
      <c r="E226" s="32" t="s">
        <v>169</v>
      </c>
      <c r="F226" s="71">
        <f aca="true" t="shared" si="26" ref="F226:G228">SUM(F227)</f>
        <v>1217.9</v>
      </c>
      <c r="G226" s="71">
        <f t="shared" si="26"/>
        <v>1217.9</v>
      </c>
      <c r="H226" s="115">
        <f t="shared" si="24"/>
        <v>100</v>
      </c>
      <c r="I226" s="4"/>
    </row>
    <row r="227" spans="1:9" ht="31.5">
      <c r="A227" s="31"/>
      <c r="B227" s="162"/>
      <c r="C227" s="25" t="s">
        <v>172</v>
      </c>
      <c r="D227" s="32"/>
      <c r="E227" s="74" t="s">
        <v>171</v>
      </c>
      <c r="F227" s="71">
        <f t="shared" si="26"/>
        <v>1217.9</v>
      </c>
      <c r="G227" s="71">
        <f t="shared" si="26"/>
        <v>1217.9</v>
      </c>
      <c r="H227" s="115">
        <f t="shared" si="24"/>
        <v>100</v>
      </c>
      <c r="I227" s="4"/>
    </row>
    <row r="228" spans="1:9" ht="31.5">
      <c r="A228" s="31"/>
      <c r="B228" s="162"/>
      <c r="C228" s="25" t="s">
        <v>198</v>
      </c>
      <c r="D228" s="32"/>
      <c r="E228" s="74" t="s">
        <v>173</v>
      </c>
      <c r="F228" s="71">
        <f t="shared" si="26"/>
        <v>1217.9</v>
      </c>
      <c r="G228" s="71">
        <f t="shared" si="26"/>
        <v>1217.9</v>
      </c>
      <c r="H228" s="115">
        <f t="shared" si="24"/>
        <v>100</v>
      </c>
      <c r="I228" s="4"/>
    </row>
    <row r="229" spans="1:9" ht="31.5">
      <c r="A229" s="31"/>
      <c r="B229" s="162"/>
      <c r="C229" s="75"/>
      <c r="D229" s="148" t="s">
        <v>111</v>
      </c>
      <c r="E229" s="73" t="s">
        <v>112</v>
      </c>
      <c r="F229" s="71">
        <v>1217.9</v>
      </c>
      <c r="G229" s="71">
        <v>1217.9</v>
      </c>
      <c r="H229" s="115">
        <f t="shared" si="24"/>
        <v>100</v>
      </c>
      <c r="I229" s="4"/>
    </row>
    <row r="230" spans="1:9" ht="15.75">
      <c r="A230" s="31"/>
      <c r="B230" s="144">
        <v>1000</v>
      </c>
      <c r="C230" s="26"/>
      <c r="D230" s="32"/>
      <c r="E230" s="32" t="s">
        <v>113</v>
      </c>
      <c r="F230" s="71">
        <f>SUM(F235+F231)</f>
        <v>593.39274</v>
      </c>
      <c r="G230" s="71">
        <f>SUM(G235+G231)</f>
        <v>581.4599400000001</v>
      </c>
      <c r="H230" s="115">
        <f t="shared" si="24"/>
        <v>97.98905527560045</v>
      </c>
      <c r="I230" s="4"/>
    </row>
    <row r="231" spans="1:9" ht="15.75">
      <c r="A231" s="31"/>
      <c r="B231" s="144">
        <v>1001</v>
      </c>
      <c r="C231" s="26"/>
      <c r="D231" s="32"/>
      <c r="E231" s="32" t="s">
        <v>114</v>
      </c>
      <c r="F231" s="71">
        <f aca="true" t="shared" si="27" ref="F231:G233">SUM(F232)</f>
        <v>517.39274</v>
      </c>
      <c r="G231" s="71">
        <f t="shared" si="27"/>
        <v>516.19631</v>
      </c>
      <c r="H231" s="115">
        <f t="shared" si="24"/>
        <v>99.7687578685391</v>
      </c>
      <c r="I231" s="4"/>
    </row>
    <row r="232" spans="1:9" ht="47.25">
      <c r="A232" s="31"/>
      <c r="B232" s="32"/>
      <c r="C232" s="15" t="s">
        <v>140</v>
      </c>
      <c r="D232" s="32"/>
      <c r="E232" s="79" t="s">
        <v>177</v>
      </c>
      <c r="F232" s="71">
        <f t="shared" si="27"/>
        <v>517.39274</v>
      </c>
      <c r="G232" s="71">
        <f t="shared" si="27"/>
        <v>516.19631</v>
      </c>
      <c r="H232" s="115">
        <f t="shared" si="24"/>
        <v>99.7687578685391</v>
      </c>
      <c r="I232" s="4"/>
    </row>
    <row r="233" spans="1:9" ht="47.25">
      <c r="A233" s="31"/>
      <c r="B233" s="32"/>
      <c r="C233" s="26" t="s">
        <v>179</v>
      </c>
      <c r="D233" s="32"/>
      <c r="E233" s="32" t="s">
        <v>115</v>
      </c>
      <c r="F233" s="71">
        <f t="shared" si="27"/>
        <v>517.39274</v>
      </c>
      <c r="G233" s="71">
        <f t="shared" si="27"/>
        <v>516.19631</v>
      </c>
      <c r="H233" s="115">
        <f t="shared" si="24"/>
        <v>99.7687578685391</v>
      </c>
      <c r="I233" s="4"/>
    </row>
    <row r="234" spans="1:9" ht="15.75">
      <c r="A234" s="31"/>
      <c r="B234" s="32"/>
      <c r="C234" s="26"/>
      <c r="D234" s="166" t="s">
        <v>116</v>
      </c>
      <c r="E234" s="85" t="s">
        <v>117</v>
      </c>
      <c r="F234" s="71">
        <v>517.39274</v>
      </c>
      <c r="G234" s="71">
        <v>516.19631</v>
      </c>
      <c r="H234" s="115">
        <f t="shared" si="24"/>
        <v>99.7687578685391</v>
      </c>
      <c r="I234" s="4"/>
    </row>
    <row r="235" spans="1:9" ht="15.75">
      <c r="A235" s="31"/>
      <c r="B235" s="144">
        <v>1003</v>
      </c>
      <c r="C235" s="26"/>
      <c r="D235" s="32"/>
      <c r="E235" s="32" t="s">
        <v>118</v>
      </c>
      <c r="F235" s="71">
        <f>SUM(F237)</f>
        <v>76</v>
      </c>
      <c r="G235" s="71">
        <f>SUM(G237)</f>
        <v>65.26363</v>
      </c>
      <c r="H235" s="115">
        <f t="shared" si="24"/>
        <v>85.87319736842106</v>
      </c>
      <c r="I235" s="4"/>
    </row>
    <row r="236" spans="1:9" ht="47.25">
      <c r="A236" s="31"/>
      <c r="B236" s="32"/>
      <c r="C236" s="15" t="s">
        <v>140</v>
      </c>
      <c r="D236" s="32"/>
      <c r="E236" s="79" t="s">
        <v>177</v>
      </c>
      <c r="F236" s="71">
        <f>SUM(F237)</f>
        <v>76</v>
      </c>
      <c r="G236" s="71">
        <f>SUM(G237)</f>
        <v>65.26363</v>
      </c>
      <c r="H236" s="115">
        <f t="shared" si="24"/>
        <v>85.87319736842106</v>
      </c>
      <c r="I236" s="4"/>
    </row>
    <row r="237" spans="1:9" ht="78.75">
      <c r="A237" s="31"/>
      <c r="B237" s="11"/>
      <c r="C237" s="80" t="s">
        <v>194</v>
      </c>
      <c r="D237" s="152"/>
      <c r="E237" s="86" t="s">
        <v>125</v>
      </c>
      <c r="F237" s="71">
        <f>SUM(F238)</f>
        <v>76</v>
      </c>
      <c r="G237" s="71">
        <f>SUM(G238)</f>
        <v>65.26363</v>
      </c>
      <c r="H237" s="115">
        <f t="shared" si="24"/>
        <v>85.87319736842106</v>
      </c>
      <c r="I237" s="4"/>
    </row>
    <row r="238" spans="1:9" ht="31.5">
      <c r="A238" s="31"/>
      <c r="B238" s="11"/>
      <c r="C238" s="80"/>
      <c r="D238" s="148" t="s">
        <v>111</v>
      </c>
      <c r="E238" s="73" t="s">
        <v>112</v>
      </c>
      <c r="F238" s="71">
        <v>76</v>
      </c>
      <c r="G238" s="71">
        <v>65.26363</v>
      </c>
      <c r="H238" s="115">
        <f t="shared" si="24"/>
        <v>85.87319736842106</v>
      </c>
      <c r="I238" s="4"/>
    </row>
    <row r="239" spans="1:9" ht="15.75">
      <c r="A239" s="31"/>
      <c r="B239" s="144">
        <v>1100</v>
      </c>
      <c r="C239" s="26"/>
      <c r="D239" s="79"/>
      <c r="E239" s="32" t="s">
        <v>239</v>
      </c>
      <c r="F239" s="71">
        <f aca="true" t="shared" si="28" ref="F239:G242">SUM(F240)</f>
        <v>20</v>
      </c>
      <c r="G239" s="71">
        <f t="shared" si="28"/>
        <v>20</v>
      </c>
      <c r="H239" s="115">
        <f t="shared" si="24"/>
        <v>100</v>
      </c>
      <c r="I239" s="4"/>
    </row>
    <row r="240" spans="1:9" ht="15.75">
      <c r="A240" s="31"/>
      <c r="B240" s="144">
        <v>1101</v>
      </c>
      <c r="C240" s="25"/>
      <c r="D240" s="167"/>
      <c r="E240" s="84" t="s">
        <v>240</v>
      </c>
      <c r="F240" s="71">
        <f t="shared" si="28"/>
        <v>20</v>
      </c>
      <c r="G240" s="71">
        <f t="shared" si="28"/>
        <v>20</v>
      </c>
      <c r="H240" s="115">
        <f t="shared" si="24"/>
        <v>100</v>
      </c>
      <c r="I240" s="4"/>
    </row>
    <row r="241" spans="1:9" ht="47.25">
      <c r="A241" s="31"/>
      <c r="B241" s="84"/>
      <c r="C241" s="15" t="s">
        <v>140</v>
      </c>
      <c r="D241" s="84"/>
      <c r="E241" s="79" t="s">
        <v>177</v>
      </c>
      <c r="F241" s="71">
        <f t="shared" si="28"/>
        <v>20</v>
      </c>
      <c r="G241" s="71">
        <f t="shared" si="28"/>
        <v>20</v>
      </c>
      <c r="H241" s="115">
        <f t="shared" si="24"/>
        <v>100</v>
      </c>
      <c r="I241" s="4"/>
    </row>
    <row r="242" spans="1:9" ht="15.75">
      <c r="A242" s="31"/>
      <c r="B242" s="84"/>
      <c r="C242" s="15" t="s">
        <v>233</v>
      </c>
      <c r="D242" s="84"/>
      <c r="E242" s="84" t="s">
        <v>429</v>
      </c>
      <c r="F242" s="71">
        <f t="shared" si="28"/>
        <v>20</v>
      </c>
      <c r="G242" s="71">
        <f t="shared" si="28"/>
        <v>20</v>
      </c>
      <c r="H242" s="115">
        <f t="shared" si="24"/>
        <v>100</v>
      </c>
      <c r="I242" s="4"/>
    </row>
    <row r="243" spans="1:9" ht="31.5">
      <c r="A243" s="31"/>
      <c r="B243" s="84"/>
      <c r="C243" s="25"/>
      <c r="D243" s="148" t="s">
        <v>111</v>
      </c>
      <c r="E243" s="73" t="s">
        <v>112</v>
      </c>
      <c r="F243" s="71">
        <v>20</v>
      </c>
      <c r="G243" s="71">
        <v>20</v>
      </c>
      <c r="H243" s="115">
        <f t="shared" si="24"/>
        <v>100</v>
      </c>
      <c r="I243" s="4"/>
    </row>
    <row r="244" spans="1:9" ht="15.75">
      <c r="A244" s="31"/>
      <c r="B244" s="11"/>
      <c r="C244" s="13"/>
      <c r="D244" s="11"/>
      <c r="E244" s="33" t="s">
        <v>119</v>
      </c>
      <c r="F244" s="87">
        <f>SUM(F10+F17+F124+F119)</f>
        <v>12902.993150000002</v>
      </c>
      <c r="G244" s="87">
        <f>SUM(G10+G17+G124+G119)</f>
        <v>12503.24206</v>
      </c>
      <c r="H244" s="124">
        <f t="shared" si="24"/>
        <v>96.90187319056275</v>
      </c>
      <c r="I244" s="4"/>
    </row>
  </sheetData>
  <sheetProtection/>
  <mergeCells count="3">
    <mergeCell ref="E2:H2"/>
    <mergeCell ref="E3:H3"/>
    <mergeCell ref="A6:H6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24.875" style="0" customWidth="1"/>
    <col min="2" max="2" width="38.875" style="0" customWidth="1"/>
    <col min="3" max="3" width="13.125" style="0" customWidth="1"/>
    <col min="4" max="4" width="12.625" style="0" customWidth="1"/>
  </cols>
  <sheetData>
    <row r="1" spans="1:4" ht="15" customHeight="1">
      <c r="A1" s="69"/>
      <c r="B1" s="69"/>
      <c r="C1" s="205" t="s">
        <v>375</v>
      </c>
      <c r="D1" s="205"/>
    </row>
    <row r="2" spans="1:8" ht="15.75">
      <c r="A2" s="205" t="s">
        <v>347</v>
      </c>
      <c r="B2" s="205"/>
      <c r="C2" s="205"/>
      <c r="D2" s="205"/>
      <c r="E2" s="37"/>
      <c r="F2" s="37"/>
      <c r="G2" s="37"/>
      <c r="H2" s="37"/>
    </row>
    <row r="3" spans="1:8" ht="15" customHeight="1">
      <c r="A3" s="205" t="s">
        <v>374</v>
      </c>
      <c r="B3" s="205"/>
      <c r="C3" s="205"/>
      <c r="D3" s="205"/>
      <c r="E3" s="39"/>
      <c r="F3" s="39"/>
      <c r="G3" s="39"/>
      <c r="H3" s="39"/>
    </row>
    <row r="4" spans="1:8" ht="15">
      <c r="A4" s="206"/>
      <c r="B4" s="206"/>
      <c r="C4" s="206"/>
      <c r="D4" s="206"/>
      <c r="E4" s="2"/>
      <c r="F4" s="37"/>
      <c r="G4" s="37"/>
      <c r="H4" s="37"/>
    </row>
    <row r="5" ht="12.75">
      <c r="C5" s="3"/>
    </row>
    <row r="6" ht="12.75">
      <c r="C6" s="3"/>
    </row>
    <row r="7" spans="1:4" ht="31.5" customHeight="1">
      <c r="A7" s="221" t="s">
        <v>345</v>
      </c>
      <c r="B7" s="221"/>
      <c r="C7" s="221"/>
      <c r="D7" s="221"/>
    </row>
    <row r="8" ht="12.75">
      <c r="C8" s="3"/>
    </row>
    <row r="9" spans="1:4" ht="53.25" customHeight="1">
      <c r="A9" s="19" t="s">
        <v>24</v>
      </c>
      <c r="B9" s="19" t="s">
        <v>25</v>
      </c>
      <c r="C9" s="19" t="s">
        <v>214</v>
      </c>
      <c r="D9" s="19" t="s">
        <v>215</v>
      </c>
    </row>
    <row r="10" spans="1:4" ht="47.25">
      <c r="A10" s="5" t="s">
        <v>26</v>
      </c>
      <c r="B10" s="5" t="s">
        <v>27</v>
      </c>
      <c r="C10" s="138">
        <f>C11</f>
        <v>-207.60000000000036</v>
      </c>
      <c r="D10" s="138">
        <f>D11</f>
        <v>-525.3999999999996</v>
      </c>
    </row>
    <row r="11" spans="1:4" ht="34.5" customHeight="1">
      <c r="A11" s="21" t="s">
        <v>28</v>
      </c>
      <c r="B11" s="35" t="s">
        <v>29</v>
      </c>
      <c r="C11" s="139">
        <f>SUM(C12+C16)</f>
        <v>-207.60000000000036</v>
      </c>
      <c r="D11" s="139">
        <f>SUM(D12+D16)</f>
        <v>-525.3999999999996</v>
      </c>
    </row>
    <row r="12" spans="1:4" ht="31.5">
      <c r="A12" s="22" t="s">
        <v>44</v>
      </c>
      <c r="B12" s="36" t="s">
        <v>45</v>
      </c>
      <c r="C12" s="24">
        <f aca="true" t="shared" si="0" ref="C12:D14">C13</f>
        <v>-13110.6</v>
      </c>
      <c r="D12" s="24">
        <f t="shared" si="0"/>
        <v>-13028.6</v>
      </c>
    </row>
    <row r="13" spans="1:4" ht="31.5">
      <c r="A13" s="22" t="s">
        <v>46</v>
      </c>
      <c r="B13" s="36" t="s">
        <v>47</v>
      </c>
      <c r="C13" s="24">
        <f t="shared" si="0"/>
        <v>-13110.6</v>
      </c>
      <c r="D13" s="24">
        <f t="shared" si="0"/>
        <v>-13028.6</v>
      </c>
    </row>
    <row r="14" spans="1:4" ht="31.5">
      <c r="A14" s="22" t="s">
        <v>48</v>
      </c>
      <c r="B14" s="36" t="s">
        <v>49</v>
      </c>
      <c r="C14" s="24">
        <f t="shared" si="0"/>
        <v>-13110.6</v>
      </c>
      <c r="D14" s="24">
        <f t="shared" si="0"/>
        <v>-13028.6</v>
      </c>
    </row>
    <row r="15" spans="1:4" ht="47.25">
      <c r="A15" s="22" t="s">
        <v>50</v>
      </c>
      <c r="B15" s="36" t="s">
        <v>51</v>
      </c>
      <c r="C15" s="24">
        <v>-13110.6</v>
      </c>
      <c r="D15" s="24">
        <v>-13028.6</v>
      </c>
    </row>
    <row r="16" spans="1:4" ht="31.5">
      <c r="A16" s="23" t="s">
        <v>30</v>
      </c>
      <c r="B16" s="34" t="s">
        <v>31</v>
      </c>
      <c r="C16" s="140">
        <f aca="true" t="shared" si="1" ref="C16:D18">C17</f>
        <v>12903</v>
      </c>
      <c r="D16" s="140">
        <f t="shared" si="1"/>
        <v>12503.2</v>
      </c>
    </row>
    <row r="17" spans="1:4" ht="31.5">
      <c r="A17" s="23" t="s">
        <v>32</v>
      </c>
      <c r="B17" s="34" t="s">
        <v>33</v>
      </c>
      <c r="C17" s="140">
        <f t="shared" si="1"/>
        <v>12903</v>
      </c>
      <c r="D17" s="140">
        <f t="shared" si="1"/>
        <v>12503.2</v>
      </c>
    </row>
    <row r="18" spans="1:4" ht="31.5">
      <c r="A18" s="23" t="s">
        <v>34</v>
      </c>
      <c r="B18" s="34" t="s">
        <v>35</v>
      </c>
      <c r="C18" s="140">
        <f t="shared" si="1"/>
        <v>12903</v>
      </c>
      <c r="D18" s="140">
        <f t="shared" si="1"/>
        <v>12503.2</v>
      </c>
    </row>
    <row r="19" spans="1:4" ht="47.25">
      <c r="A19" s="23" t="s">
        <v>36</v>
      </c>
      <c r="B19" s="34" t="s">
        <v>37</v>
      </c>
      <c r="C19" s="140">
        <v>12903</v>
      </c>
      <c r="D19" s="140">
        <v>12503.2</v>
      </c>
    </row>
    <row r="20" ht="15.75">
      <c r="C20" s="4"/>
    </row>
  </sheetData>
  <sheetProtection/>
  <mergeCells count="5">
    <mergeCell ref="A2:D2"/>
    <mergeCell ref="A3:D3"/>
    <mergeCell ref="A4:D4"/>
    <mergeCell ref="A7:D7"/>
    <mergeCell ref="C1:D1"/>
  </mergeCells>
  <printOptions/>
  <pageMargins left="0.94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7">
      <selection activeCell="H10" sqref="H10"/>
    </sheetView>
  </sheetViews>
  <sheetFormatPr defaultColWidth="9.00390625" defaultRowHeight="12.75"/>
  <cols>
    <col min="1" max="1" width="49.875" style="0" customWidth="1"/>
    <col min="2" max="2" width="17.875" style="0" customWidth="1"/>
    <col min="3" max="3" width="15.875" style="0" customWidth="1"/>
  </cols>
  <sheetData>
    <row r="1" spans="1:3" ht="15.75">
      <c r="A1" s="265"/>
      <c r="B1" s="4"/>
      <c r="C1" s="69" t="s">
        <v>401</v>
      </c>
    </row>
    <row r="2" spans="1:3" ht="15.75">
      <c r="A2" s="265"/>
      <c r="B2" s="4"/>
      <c r="C2" s="69" t="s">
        <v>447</v>
      </c>
    </row>
    <row r="3" spans="1:3" ht="15.75">
      <c r="A3" s="265"/>
      <c r="B3" s="4"/>
      <c r="C3" s="69" t="s">
        <v>448</v>
      </c>
    </row>
    <row r="4" spans="1:3" ht="15.75">
      <c r="A4" s="265"/>
      <c r="B4" s="4"/>
      <c r="C4" s="69" t="s">
        <v>449</v>
      </c>
    </row>
    <row r="5" spans="1:3" ht="12.75">
      <c r="A5" s="265"/>
      <c r="B5" s="265"/>
      <c r="C5" s="265"/>
    </row>
    <row r="6" spans="1:3" ht="12.75">
      <c r="A6" s="265"/>
      <c r="B6" s="265"/>
      <c r="C6" s="265"/>
    </row>
    <row r="7" spans="1:3" ht="49.5" customHeight="1">
      <c r="A7" s="266" t="s">
        <v>450</v>
      </c>
      <c r="B7" s="266"/>
      <c r="C7" s="266"/>
    </row>
    <row r="8" spans="1:3" ht="15.75">
      <c r="A8" s="4"/>
      <c r="B8" s="4"/>
      <c r="C8" s="4"/>
    </row>
    <row r="9" spans="1:3" ht="141.75">
      <c r="A9" s="179" t="s">
        <v>295</v>
      </c>
      <c r="B9" s="270" t="s">
        <v>451</v>
      </c>
      <c r="C9" s="179" t="s">
        <v>452</v>
      </c>
    </row>
    <row r="10" spans="1:3" ht="15.75">
      <c r="A10" s="13">
        <v>1</v>
      </c>
      <c r="B10" s="13">
        <v>2</v>
      </c>
      <c r="C10" s="13">
        <v>3</v>
      </c>
    </row>
    <row r="11" spans="1:3" ht="15.75">
      <c r="A11" s="271" t="s">
        <v>305</v>
      </c>
      <c r="B11" s="13">
        <v>0</v>
      </c>
      <c r="C11" s="13">
        <v>0</v>
      </c>
    </row>
    <row r="12" spans="1:3" ht="63">
      <c r="A12" s="11" t="s">
        <v>306</v>
      </c>
      <c r="B12" s="13">
        <v>0</v>
      </c>
      <c r="C12" s="13">
        <v>0</v>
      </c>
    </row>
    <row r="13" spans="1:3" ht="31.5">
      <c r="A13" s="11" t="s">
        <v>453</v>
      </c>
      <c r="B13" s="13">
        <v>0</v>
      </c>
      <c r="C13" s="13">
        <v>0</v>
      </c>
    </row>
    <row r="14" spans="1:3" ht="15.75">
      <c r="A14" s="11" t="s">
        <v>454</v>
      </c>
      <c r="B14" s="13">
        <v>0</v>
      </c>
      <c r="C14" s="13">
        <v>0</v>
      </c>
    </row>
    <row r="15" spans="1:3" ht="47.25">
      <c r="A15" s="272" t="s">
        <v>455</v>
      </c>
      <c r="B15" s="13">
        <v>0</v>
      </c>
      <c r="C15" s="13">
        <v>0</v>
      </c>
    </row>
    <row r="16" spans="1:3" ht="15.75">
      <c r="A16" s="267" t="s">
        <v>456</v>
      </c>
      <c r="B16" s="5">
        <v>0</v>
      </c>
      <c r="C16" s="5">
        <v>0</v>
      </c>
    </row>
    <row r="17" spans="1:3" ht="12.75">
      <c r="A17" s="268"/>
      <c r="B17" s="269"/>
      <c r="C17" s="269"/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8" sqref="F28"/>
    </sheetView>
  </sheetViews>
  <sheetFormatPr defaultColWidth="9.00390625" defaultRowHeight="12.75"/>
  <cols>
    <col min="2" max="2" width="17.125" style="0" customWidth="1"/>
    <col min="3" max="3" width="16.25390625" style="0" customWidth="1"/>
    <col min="4" max="4" width="20.875" style="0" customWidth="1"/>
    <col min="5" max="5" width="13.125" style="0" customWidth="1"/>
  </cols>
  <sheetData>
    <row r="1" spans="1:6" ht="15" customHeight="1">
      <c r="A1" s="176"/>
      <c r="B1" s="176"/>
      <c r="C1" s="176"/>
      <c r="D1" s="235" t="s">
        <v>444</v>
      </c>
      <c r="E1" s="235"/>
      <c r="F1" s="235"/>
    </row>
    <row r="2" spans="1:6" ht="15" customHeight="1">
      <c r="A2" s="176"/>
      <c r="B2" s="176"/>
      <c r="C2" s="176"/>
      <c r="D2" s="205" t="s">
        <v>347</v>
      </c>
      <c r="E2" s="205"/>
      <c r="F2" s="205"/>
    </row>
    <row r="3" spans="1:6" ht="15" customHeight="1">
      <c r="A3" s="176"/>
      <c r="B3" s="176"/>
      <c r="C3" s="176"/>
      <c r="D3" s="205" t="s">
        <v>374</v>
      </c>
      <c r="E3" s="205"/>
      <c r="F3" s="205"/>
    </row>
    <row r="4" spans="1:6" ht="15.75">
      <c r="A4" s="205"/>
      <c r="B4" s="205"/>
      <c r="C4" s="205"/>
      <c r="D4" s="205"/>
      <c r="E4" s="205"/>
      <c r="F4" s="205"/>
    </row>
    <row r="5" spans="1:6" ht="15">
      <c r="A5" s="177"/>
      <c r="B5" s="177"/>
      <c r="C5" s="177"/>
      <c r="D5" s="177"/>
      <c r="E5" s="177"/>
      <c r="F5" s="177"/>
    </row>
    <row r="6" spans="1:6" ht="12.75">
      <c r="A6" s="233" t="s">
        <v>439</v>
      </c>
      <c r="B6" s="233"/>
      <c r="C6" s="233"/>
      <c r="D6" s="233"/>
      <c r="E6" s="233"/>
      <c r="F6" s="233"/>
    </row>
    <row r="7" spans="1:6" ht="12.75">
      <c r="A7" s="233"/>
      <c r="B7" s="233"/>
      <c r="C7" s="233"/>
      <c r="D7" s="233"/>
      <c r="E7" s="233"/>
      <c r="F7" s="233"/>
    </row>
    <row r="8" spans="1:6" ht="12.75">
      <c r="A8" s="233"/>
      <c r="B8" s="233"/>
      <c r="C8" s="233"/>
      <c r="D8" s="233"/>
      <c r="E8" s="233"/>
      <c r="F8" s="233"/>
    </row>
    <row r="9" spans="1:6" ht="17.25" customHeight="1">
      <c r="A9" s="233"/>
      <c r="B9" s="233"/>
      <c r="C9" s="233"/>
      <c r="D9" s="233"/>
      <c r="E9" s="233"/>
      <c r="F9" s="233"/>
    </row>
    <row r="10" spans="1:6" ht="15">
      <c r="A10" s="178"/>
      <c r="B10" s="178"/>
      <c r="C10" s="178"/>
      <c r="D10" s="178"/>
      <c r="E10" s="178"/>
      <c r="F10" s="178"/>
    </row>
    <row r="11" spans="1:6" ht="15.75">
      <c r="A11" s="234" t="s">
        <v>269</v>
      </c>
      <c r="B11" s="234"/>
      <c r="C11" s="234"/>
      <c r="D11" s="9"/>
      <c r="E11" s="9"/>
      <c r="F11" s="9"/>
    </row>
    <row r="12" spans="1:6" ht="15">
      <c r="A12" s="9"/>
      <c r="B12" s="9"/>
      <c r="C12" s="9"/>
      <c r="D12" s="9"/>
      <c r="E12" s="9"/>
      <c r="F12" s="9"/>
    </row>
    <row r="13" spans="1:6" ht="12.75">
      <c r="A13" s="229" t="s">
        <v>270</v>
      </c>
      <c r="B13" s="229" t="s">
        <v>271</v>
      </c>
      <c r="C13" s="229" t="s">
        <v>272</v>
      </c>
      <c r="D13" s="229" t="s">
        <v>273</v>
      </c>
      <c r="E13" s="230" t="s">
        <v>274</v>
      </c>
      <c r="F13" s="230" t="s">
        <v>275</v>
      </c>
    </row>
    <row r="14" spans="1:6" ht="12.75">
      <c r="A14" s="229"/>
      <c r="B14" s="229"/>
      <c r="C14" s="229"/>
      <c r="D14" s="229"/>
      <c r="E14" s="230"/>
      <c r="F14" s="230"/>
    </row>
    <row r="15" spans="1:6" ht="12.75">
      <c r="A15" s="229"/>
      <c r="B15" s="229"/>
      <c r="C15" s="229"/>
      <c r="D15" s="229"/>
      <c r="E15" s="230"/>
      <c r="F15" s="230"/>
    </row>
    <row r="16" spans="1:6" ht="12.75">
      <c r="A16" s="229"/>
      <c r="B16" s="229"/>
      <c r="C16" s="229"/>
      <c r="D16" s="229"/>
      <c r="E16" s="230"/>
      <c r="F16" s="230"/>
    </row>
    <row r="17" spans="1:6" ht="15.75">
      <c r="A17" s="179"/>
      <c r="B17" s="180"/>
      <c r="C17" s="46"/>
      <c r="D17" s="46"/>
      <c r="E17" s="181"/>
      <c r="F17" s="182"/>
    </row>
    <row r="18" spans="1:6" ht="21.75" customHeight="1">
      <c r="A18" s="203" t="s">
        <v>440</v>
      </c>
      <c r="B18" s="202"/>
      <c r="C18" s="202"/>
      <c r="D18" s="202"/>
      <c r="E18" s="204">
        <v>0</v>
      </c>
      <c r="F18" s="204">
        <v>0</v>
      </c>
    </row>
    <row r="19" spans="1:6" ht="19.5" customHeight="1">
      <c r="A19" s="231" t="s">
        <v>441</v>
      </c>
      <c r="B19" s="232"/>
      <c r="C19" s="232"/>
      <c r="D19" s="232"/>
      <c r="E19" s="232"/>
      <c r="F19" s="232"/>
    </row>
  </sheetData>
  <sheetProtection/>
  <mergeCells count="13">
    <mergeCell ref="D2:F2"/>
    <mergeCell ref="D1:F1"/>
    <mergeCell ref="D3:F3"/>
    <mergeCell ref="A13:A16"/>
    <mergeCell ref="B13:B16"/>
    <mergeCell ref="C13:C16"/>
    <mergeCell ref="D13:D16"/>
    <mergeCell ref="E13:E16"/>
    <mergeCell ref="F13:F16"/>
    <mergeCell ref="A19:F19"/>
    <mergeCell ref="A4:F4"/>
    <mergeCell ref="A6:F9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9.25390625" style="0" customWidth="1"/>
    <col min="7" max="7" width="11.00390625" style="0" customWidth="1"/>
  </cols>
  <sheetData>
    <row r="1" spans="1:7" ht="15">
      <c r="A1" s="236" t="s">
        <v>445</v>
      </c>
      <c r="B1" s="237"/>
      <c r="C1" s="237"/>
      <c r="D1" s="237"/>
      <c r="E1" s="237"/>
      <c r="F1" s="237"/>
      <c r="G1" s="237"/>
    </row>
    <row r="2" spans="1:7" ht="15.75">
      <c r="A2" s="90"/>
      <c r="B2" s="67"/>
      <c r="C2" s="67"/>
      <c r="D2" s="205" t="s">
        <v>347</v>
      </c>
      <c r="E2" s="205"/>
      <c r="F2" s="205"/>
      <c r="G2" s="205"/>
    </row>
    <row r="3" spans="1:7" ht="15.75">
      <c r="A3" s="91"/>
      <c r="B3" s="67"/>
      <c r="C3" s="67"/>
      <c r="D3" s="205" t="s">
        <v>374</v>
      </c>
      <c r="E3" s="205"/>
      <c r="F3" s="205"/>
      <c r="G3" s="205"/>
    </row>
    <row r="4" spans="1:7" ht="15">
      <c r="A4" s="206"/>
      <c r="B4" s="206"/>
      <c r="C4" s="206"/>
      <c r="D4" s="206"/>
      <c r="E4" s="206"/>
      <c r="F4" s="206"/>
      <c r="G4" s="206"/>
    </row>
    <row r="5" spans="1:7" ht="15.75" customHeight="1">
      <c r="A5" s="238" t="s">
        <v>276</v>
      </c>
      <c r="B5" s="239"/>
      <c r="C5" s="239"/>
      <c r="D5" s="239"/>
      <c r="E5" s="239"/>
      <c r="F5" s="239"/>
      <c r="G5" s="239"/>
    </row>
    <row r="6" spans="1:7" ht="21" customHeight="1">
      <c r="A6" s="240" t="s">
        <v>443</v>
      </c>
      <c r="B6" s="240"/>
      <c r="C6" s="240"/>
      <c r="D6" s="240"/>
      <c r="E6" s="240"/>
      <c r="F6" s="240"/>
      <c r="G6" s="240"/>
    </row>
    <row r="7" spans="1:7" ht="15.75">
      <c r="A7" s="48"/>
      <c r="B7" s="48"/>
      <c r="C7" s="48"/>
      <c r="D7" s="48"/>
      <c r="E7" s="49"/>
      <c r="F7" s="48"/>
      <c r="G7" s="48"/>
    </row>
    <row r="8" spans="1:7" ht="18.75" customHeight="1">
      <c r="A8" s="241" t="s">
        <v>277</v>
      </c>
      <c r="B8" s="244" t="s">
        <v>278</v>
      </c>
      <c r="C8" s="246" t="s">
        <v>279</v>
      </c>
      <c r="D8" s="247"/>
      <c r="E8" s="247"/>
      <c r="F8" s="247"/>
      <c r="G8" s="248"/>
    </row>
    <row r="9" spans="1:7" ht="15">
      <c r="A9" s="242"/>
      <c r="B9" s="245"/>
      <c r="C9" s="249" t="s">
        <v>315</v>
      </c>
      <c r="D9" s="249"/>
      <c r="E9" s="250" t="s">
        <v>344</v>
      </c>
      <c r="F9" s="250"/>
      <c r="G9" s="249" t="s">
        <v>280</v>
      </c>
    </row>
    <row r="10" spans="1:7" ht="60">
      <c r="A10" s="243"/>
      <c r="B10" s="245"/>
      <c r="C10" s="50" t="s">
        <v>281</v>
      </c>
      <c r="D10" s="52" t="s">
        <v>282</v>
      </c>
      <c r="E10" s="50" t="s">
        <v>281</v>
      </c>
      <c r="F10" s="52" t="s">
        <v>282</v>
      </c>
      <c r="G10" s="251"/>
    </row>
    <row r="11" spans="1:7" ht="12.75">
      <c r="A11" s="53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</row>
    <row r="12" spans="1:7" ht="38.25" customHeight="1">
      <c r="A12" s="55" t="s">
        <v>283</v>
      </c>
      <c r="B12" s="56" t="s">
        <v>81</v>
      </c>
      <c r="C12" s="57">
        <v>0</v>
      </c>
      <c r="D12" s="57">
        <f>(C12/2471.9)*100</f>
        <v>0</v>
      </c>
      <c r="E12" s="57">
        <v>0</v>
      </c>
      <c r="F12" s="57">
        <f>(E12/1811.5)*100</f>
        <v>0</v>
      </c>
      <c r="G12" s="57">
        <f>E12-C12</f>
        <v>0</v>
      </c>
    </row>
    <row r="13" spans="1:7" ht="12.75">
      <c r="A13" s="254" t="s">
        <v>284</v>
      </c>
      <c r="B13" s="256" t="s">
        <v>91</v>
      </c>
      <c r="C13" s="252">
        <v>0</v>
      </c>
      <c r="D13" s="252">
        <f aca="true" t="shared" si="0" ref="D13:D19">(C13/2471.9)*100</f>
        <v>0</v>
      </c>
      <c r="E13" s="252">
        <v>0</v>
      </c>
      <c r="F13" s="252">
        <v>0</v>
      </c>
      <c r="G13" s="252">
        <v>0</v>
      </c>
    </row>
    <row r="14" spans="1:7" ht="52.5" customHeight="1">
      <c r="A14" s="255"/>
      <c r="B14" s="257"/>
      <c r="C14" s="258"/>
      <c r="D14" s="258"/>
      <c r="E14" s="253"/>
      <c r="F14" s="253"/>
      <c r="G14" s="253"/>
    </row>
    <row r="15" spans="1:7" ht="31.5">
      <c r="A15" s="55" t="s">
        <v>285</v>
      </c>
      <c r="B15" s="56" t="s">
        <v>93</v>
      </c>
      <c r="C15" s="57">
        <v>0</v>
      </c>
      <c r="D15" s="57">
        <f t="shared" si="0"/>
        <v>0</v>
      </c>
      <c r="E15" s="57">
        <v>0</v>
      </c>
      <c r="F15" s="57">
        <v>0</v>
      </c>
      <c r="G15" s="57">
        <f aca="true" t="shared" si="1" ref="G15:G21">E15-C15</f>
        <v>0</v>
      </c>
    </row>
    <row r="16" spans="1:7" ht="47.25">
      <c r="A16" s="55" t="s">
        <v>286</v>
      </c>
      <c r="B16" s="58" t="s">
        <v>97</v>
      </c>
      <c r="C16" s="57">
        <v>0</v>
      </c>
      <c r="D16" s="57">
        <f t="shared" si="0"/>
        <v>0</v>
      </c>
      <c r="E16" s="57">
        <v>0</v>
      </c>
      <c r="F16" s="57">
        <v>0</v>
      </c>
      <c r="G16" s="57">
        <f t="shared" si="1"/>
        <v>0</v>
      </c>
    </row>
    <row r="17" spans="1:7" ht="31.5">
      <c r="A17" s="55" t="s">
        <v>287</v>
      </c>
      <c r="B17" s="56" t="s">
        <v>108</v>
      </c>
      <c r="C17" s="57">
        <v>0</v>
      </c>
      <c r="D17" s="57">
        <f t="shared" si="0"/>
        <v>0</v>
      </c>
      <c r="E17" s="57">
        <v>0</v>
      </c>
      <c r="F17" s="57">
        <v>0</v>
      </c>
      <c r="G17" s="57">
        <f t="shared" si="1"/>
        <v>0</v>
      </c>
    </row>
    <row r="18" spans="1:7" ht="31.5">
      <c r="A18" s="55">
        <v>1000</v>
      </c>
      <c r="B18" s="56" t="s">
        <v>113</v>
      </c>
      <c r="C18" s="57">
        <v>0</v>
      </c>
      <c r="D18" s="57">
        <f t="shared" si="0"/>
        <v>0</v>
      </c>
      <c r="E18" s="57">
        <v>0</v>
      </c>
      <c r="F18" s="57">
        <v>0</v>
      </c>
      <c r="G18" s="57">
        <f t="shared" si="1"/>
        <v>0</v>
      </c>
    </row>
    <row r="19" spans="1:7" ht="31.5">
      <c r="A19" s="55" t="s">
        <v>288</v>
      </c>
      <c r="B19" s="56" t="s">
        <v>239</v>
      </c>
      <c r="C19" s="57">
        <v>0</v>
      </c>
      <c r="D19" s="57">
        <f t="shared" si="0"/>
        <v>0</v>
      </c>
      <c r="E19" s="57">
        <v>0</v>
      </c>
      <c r="F19" s="57">
        <v>0</v>
      </c>
      <c r="G19" s="57">
        <f t="shared" si="1"/>
        <v>0</v>
      </c>
    </row>
    <row r="20" spans="1:7" ht="31.5">
      <c r="A20" s="55" t="s">
        <v>289</v>
      </c>
      <c r="B20" s="56" t="s">
        <v>290</v>
      </c>
      <c r="C20" s="57">
        <v>0</v>
      </c>
      <c r="D20" s="57">
        <v>0</v>
      </c>
      <c r="E20" s="57">
        <v>0</v>
      </c>
      <c r="F20" s="57">
        <f>(E20/1811.5)*100</f>
        <v>0</v>
      </c>
      <c r="G20" s="57">
        <f t="shared" si="1"/>
        <v>0</v>
      </c>
    </row>
    <row r="21" spans="1:7" ht="15.75">
      <c r="A21" s="59"/>
      <c r="B21" s="60" t="s">
        <v>291</v>
      </c>
      <c r="C21" s="61">
        <f>SUM(C12:C20)</f>
        <v>0</v>
      </c>
      <c r="D21" s="62">
        <v>0</v>
      </c>
      <c r="E21" s="61">
        <f>SUM(E12:E20)</f>
        <v>0</v>
      </c>
      <c r="F21" s="62">
        <v>0</v>
      </c>
      <c r="G21" s="61">
        <f t="shared" si="1"/>
        <v>0</v>
      </c>
    </row>
  </sheetData>
  <sheetProtection/>
  <mergeCells count="19">
    <mergeCell ref="G13:G14"/>
    <mergeCell ref="A13:A14"/>
    <mergeCell ref="B13:B14"/>
    <mergeCell ref="C13:C14"/>
    <mergeCell ref="D13:D14"/>
    <mergeCell ref="E13:E14"/>
    <mergeCell ref="F13:F14"/>
    <mergeCell ref="A8:A10"/>
    <mergeCell ref="B8:B10"/>
    <mergeCell ref="C8:G8"/>
    <mergeCell ref="C9:D9"/>
    <mergeCell ref="E9:F9"/>
    <mergeCell ref="G9:G10"/>
    <mergeCell ref="A1:G1"/>
    <mergeCell ref="A4:G4"/>
    <mergeCell ref="A5:G5"/>
    <mergeCell ref="A6:G6"/>
    <mergeCell ref="D2:G2"/>
    <mergeCell ref="D3:G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18.125" style="0" customWidth="1"/>
  </cols>
  <sheetData>
    <row r="1" spans="1:7" ht="15">
      <c r="A1" s="236" t="s">
        <v>446</v>
      </c>
      <c r="B1" s="237"/>
      <c r="C1" s="237"/>
      <c r="D1" s="237"/>
      <c r="E1" s="237"/>
      <c r="F1" s="237"/>
      <c r="G1" s="237"/>
    </row>
    <row r="2" spans="1:7" ht="15.75">
      <c r="A2" s="90"/>
      <c r="B2" s="67"/>
      <c r="C2" s="67"/>
      <c r="D2" s="205" t="s">
        <v>347</v>
      </c>
      <c r="E2" s="205"/>
      <c r="F2" s="205"/>
      <c r="G2" s="205"/>
    </row>
    <row r="3" spans="1:7" ht="15.75">
      <c r="A3" s="91"/>
      <c r="B3" s="67"/>
      <c r="C3" s="67"/>
      <c r="D3" s="205" t="s">
        <v>374</v>
      </c>
      <c r="E3" s="205"/>
      <c r="F3" s="205"/>
      <c r="G3" s="205"/>
    </row>
    <row r="4" spans="1:7" ht="15">
      <c r="A4" s="206"/>
      <c r="B4" s="206"/>
      <c r="C4" s="206"/>
      <c r="D4" s="206"/>
      <c r="E4" s="206"/>
      <c r="F4" s="206"/>
      <c r="G4" s="206"/>
    </row>
    <row r="5" spans="1:7" ht="12.75">
      <c r="A5" s="47"/>
      <c r="B5" s="47"/>
      <c r="C5" s="47"/>
      <c r="D5" s="47"/>
      <c r="E5" s="47"/>
      <c r="F5" s="47"/>
      <c r="G5" s="47"/>
    </row>
    <row r="6" spans="1:7" ht="15.75">
      <c r="A6" s="238" t="s">
        <v>276</v>
      </c>
      <c r="B6" s="261"/>
      <c r="C6" s="261"/>
      <c r="D6" s="261"/>
      <c r="E6" s="261"/>
      <c r="F6" s="261"/>
      <c r="G6" s="261"/>
    </row>
    <row r="7" spans="1:7" ht="22.5" customHeight="1">
      <c r="A7" s="240" t="s">
        <v>442</v>
      </c>
      <c r="B7" s="240"/>
      <c r="C7" s="240"/>
      <c r="D7" s="240"/>
      <c r="E7" s="240"/>
      <c r="F7" s="240"/>
      <c r="G7" s="240"/>
    </row>
    <row r="8" spans="1:7" ht="15">
      <c r="A8" s="48"/>
      <c r="B8" s="48"/>
      <c r="C8" s="48"/>
      <c r="D8" s="48"/>
      <c r="E8" s="48"/>
      <c r="F8" s="48"/>
      <c r="G8" s="48"/>
    </row>
    <row r="9" spans="1:7" ht="30">
      <c r="A9" s="241" t="s">
        <v>277</v>
      </c>
      <c r="B9" s="50" t="s">
        <v>278</v>
      </c>
      <c r="C9" s="262" t="s">
        <v>292</v>
      </c>
      <c r="D9" s="263"/>
      <c r="E9" s="263"/>
      <c r="F9" s="263"/>
      <c r="G9" s="264"/>
    </row>
    <row r="10" spans="1:7" ht="15">
      <c r="A10" s="242"/>
      <c r="B10" s="51"/>
      <c r="C10" s="251" t="s">
        <v>315</v>
      </c>
      <c r="D10" s="251"/>
      <c r="E10" s="251" t="s">
        <v>344</v>
      </c>
      <c r="F10" s="251"/>
      <c r="G10" s="249" t="s">
        <v>293</v>
      </c>
    </row>
    <row r="11" spans="1:7" ht="60">
      <c r="A11" s="243"/>
      <c r="B11" s="51"/>
      <c r="C11" s="52" t="s">
        <v>281</v>
      </c>
      <c r="D11" s="52" t="s">
        <v>282</v>
      </c>
      <c r="E11" s="52" t="s">
        <v>281</v>
      </c>
      <c r="F11" s="52" t="s">
        <v>282</v>
      </c>
      <c r="G11" s="251"/>
    </row>
    <row r="12" spans="1:7" ht="12.75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</row>
    <row r="13" spans="1:7" ht="54.75" customHeight="1">
      <c r="A13" s="63" t="s">
        <v>283</v>
      </c>
      <c r="B13" s="56" t="s">
        <v>81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12.75">
      <c r="A14" s="259" t="s">
        <v>284</v>
      </c>
      <c r="B14" s="256" t="s">
        <v>91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</row>
    <row r="15" spans="1:7" ht="65.25" customHeight="1">
      <c r="A15" s="260"/>
      <c r="B15" s="257"/>
      <c r="C15" s="253"/>
      <c r="D15" s="253"/>
      <c r="E15" s="253"/>
      <c r="F15" s="253"/>
      <c r="G15" s="253"/>
    </row>
    <row r="16" spans="1:7" ht="42" customHeight="1">
      <c r="A16" s="63" t="s">
        <v>285</v>
      </c>
      <c r="B16" s="56" t="s">
        <v>93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ht="68.25" customHeight="1">
      <c r="A17" s="63" t="s">
        <v>286</v>
      </c>
      <c r="B17" s="58" t="s">
        <v>97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ht="31.5">
      <c r="A18" s="63" t="s">
        <v>287</v>
      </c>
      <c r="B18" s="56" t="s">
        <v>294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ht="48" customHeight="1">
      <c r="A19" s="63">
        <v>1000</v>
      </c>
      <c r="B19" s="56" t="s">
        <v>113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ht="57" customHeight="1">
      <c r="A20" s="63" t="s">
        <v>288</v>
      </c>
      <c r="B20" s="56" t="s">
        <v>239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ht="15.75">
      <c r="A21" s="64"/>
      <c r="B21" s="65" t="s">
        <v>291</v>
      </c>
      <c r="C21" s="61">
        <f>SUM(C13:C20)</f>
        <v>0</v>
      </c>
      <c r="D21" s="62">
        <v>0</v>
      </c>
      <c r="E21" s="61">
        <f>SUM(E13:E20)</f>
        <v>0</v>
      </c>
      <c r="F21" s="62">
        <v>0</v>
      </c>
      <c r="G21" s="61">
        <f>E21-C21</f>
        <v>0</v>
      </c>
    </row>
    <row r="22" spans="1:7" ht="12.75">
      <c r="A22" s="66"/>
      <c r="B22" s="66"/>
      <c r="C22" s="66"/>
      <c r="D22" s="66"/>
      <c r="E22" s="66"/>
      <c r="F22" s="66"/>
      <c r="G22" s="66"/>
    </row>
  </sheetData>
  <sheetProtection/>
  <mergeCells count="18">
    <mergeCell ref="D2:G2"/>
    <mergeCell ref="E10:F10"/>
    <mergeCell ref="G10:G11"/>
    <mergeCell ref="A1:G1"/>
    <mergeCell ref="A4:G4"/>
    <mergeCell ref="A6:G6"/>
    <mergeCell ref="A7:G7"/>
    <mergeCell ref="D3:G3"/>
    <mergeCell ref="A9:A11"/>
    <mergeCell ref="C9:G9"/>
    <mergeCell ref="C10:D10"/>
    <mergeCell ref="G14:G15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kiselevo_fin</cp:lastModifiedBy>
  <cp:lastPrinted>2020-04-03T08:33:50Z</cp:lastPrinted>
  <dcterms:created xsi:type="dcterms:W3CDTF">2005-11-28T11:18:08Z</dcterms:created>
  <dcterms:modified xsi:type="dcterms:W3CDTF">2020-04-03T08:52:49Z</dcterms:modified>
  <cp:category/>
  <cp:version/>
  <cp:contentType/>
  <cp:contentStatus/>
</cp:coreProperties>
</file>