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0"/>
  </bookViews>
  <sheets>
    <sheet name="1" sheetId="11" r:id="rId1"/>
    <sheet name="2" sheetId="4" r:id="rId2"/>
    <sheet name="3" sheetId="19" r:id="rId3"/>
    <sheet name="4" sheetId="20" r:id="rId4"/>
    <sheet name="5" sheetId="12" r:id="rId5"/>
    <sheet name="6" sheetId="13" r:id="rId6"/>
    <sheet name="7" sheetId="14" r:id="rId7"/>
    <sheet name="8" sheetId="15" r:id="rId8"/>
    <sheet name="9" sheetId="16" r:id="rId9"/>
    <sheet name="10" sheetId="17" r:id="rId10"/>
    <sheet name="11" sheetId="18" r:id="rId11"/>
  </sheets>
  <definedNames>
    <definedName name="_xlnm.Print_Titles" localSheetId="0">'1'!$8:$9</definedName>
  </definedNames>
  <calcPr calcId="144525"/>
</workbook>
</file>

<file path=xl/calcChain.xml><?xml version="1.0" encoding="utf-8"?>
<calcChain xmlns="http://schemas.openxmlformats.org/spreadsheetml/2006/main">
  <c r="E28" i="11" l="1"/>
  <c r="D28" i="11"/>
  <c r="E136" i="19"/>
  <c r="F136" i="19" s="1"/>
  <c r="E134" i="19"/>
  <c r="E132" i="19"/>
  <c r="E130" i="19"/>
  <c r="E128" i="19"/>
  <c r="F128" i="19" s="1"/>
  <c r="E126" i="19"/>
  <c r="E123" i="19"/>
  <c r="E120" i="19"/>
  <c r="E118" i="19"/>
  <c r="F118" i="19" s="1"/>
  <c r="E116" i="19"/>
  <c r="E114" i="19"/>
  <c r="E112" i="19"/>
  <c r="E110" i="19"/>
  <c r="F110" i="19" s="1"/>
  <c r="E108" i="19"/>
  <c r="E106" i="19"/>
  <c r="E101" i="19"/>
  <c r="E97" i="19"/>
  <c r="F97" i="19" s="1"/>
  <c r="E95" i="19"/>
  <c r="E89" i="19"/>
  <c r="E88" i="19" s="1"/>
  <c r="E86" i="19"/>
  <c r="E84" i="19"/>
  <c r="F84" i="19" s="1"/>
  <c r="E79" i="19"/>
  <c r="E78" i="19" s="1"/>
  <c r="E75" i="19"/>
  <c r="E73" i="19"/>
  <c r="E71" i="19"/>
  <c r="F71" i="19" s="1"/>
  <c r="E69" i="19"/>
  <c r="E62" i="19"/>
  <c r="E61" i="19" s="1"/>
  <c r="E58" i="19"/>
  <c r="E57" i="19" s="1"/>
  <c r="D57" i="19"/>
  <c r="E55" i="19"/>
  <c r="E54" i="19" s="1"/>
  <c r="E52" i="19"/>
  <c r="E51" i="19" s="1"/>
  <c r="E49" i="19"/>
  <c r="E48" i="19" s="1"/>
  <c r="E46" i="19"/>
  <c r="E45" i="19" s="1"/>
  <c r="E42" i="19"/>
  <c r="E40" i="19"/>
  <c r="E37" i="19"/>
  <c r="E36" i="19" s="1"/>
  <c r="E32" i="19"/>
  <c r="E31" i="19" s="1"/>
  <c r="F31" i="19" s="1"/>
  <c r="E29" i="19"/>
  <c r="E28" i="19" s="1"/>
  <c r="F28" i="19" s="1"/>
  <c r="E25" i="19"/>
  <c r="E24" i="19" s="1"/>
  <c r="E22" i="19"/>
  <c r="E21" i="19" s="1"/>
  <c r="F21" i="19" s="1"/>
  <c r="E19" i="19"/>
  <c r="E18" i="19" s="1"/>
  <c r="E16" i="19"/>
  <c r="E14" i="19"/>
  <c r="F137" i="19"/>
  <c r="F135" i="19"/>
  <c r="F133" i="19"/>
  <c r="F131" i="19"/>
  <c r="F129" i="19"/>
  <c r="F127" i="19"/>
  <c r="F125" i="19"/>
  <c r="F124" i="19"/>
  <c r="F121" i="19"/>
  <c r="F120" i="19"/>
  <c r="F119" i="19"/>
  <c r="F117" i="19"/>
  <c r="F115" i="19"/>
  <c r="F113" i="19"/>
  <c r="F112" i="19"/>
  <c r="F111" i="19"/>
  <c r="F109" i="19"/>
  <c r="F107" i="19"/>
  <c r="F105" i="19"/>
  <c r="F104" i="19"/>
  <c r="F103" i="19"/>
  <c r="F102" i="19"/>
  <c r="F100" i="19"/>
  <c r="F99" i="19"/>
  <c r="F98" i="19"/>
  <c r="F96" i="19"/>
  <c r="F92" i="19"/>
  <c r="F91" i="19"/>
  <c r="F90" i="19"/>
  <c r="F87" i="19"/>
  <c r="F85" i="19"/>
  <c r="F80" i="19"/>
  <c r="F76" i="19"/>
  <c r="F74" i="19"/>
  <c r="F72" i="19"/>
  <c r="F70" i="19"/>
  <c r="F65" i="19"/>
  <c r="F64" i="19"/>
  <c r="F63" i="19"/>
  <c r="F62" i="19"/>
  <c r="F59" i="19"/>
  <c r="F56" i="19"/>
  <c r="F55" i="19"/>
  <c r="F53" i="19"/>
  <c r="F50" i="19"/>
  <c r="F49" i="19"/>
  <c r="F47" i="19"/>
  <c r="F43" i="19"/>
  <c r="F42" i="19"/>
  <c r="F41" i="19"/>
  <c r="F38" i="19"/>
  <c r="F33" i="19"/>
  <c r="F32" i="19"/>
  <c r="F30" i="19"/>
  <c r="F26" i="19"/>
  <c r="F23" i="19"/>
  <c r="F20" i="19"/>
  <c r="F19" i="19"/>
  <c r="F17" i="19"/>
  <c r="F15" i="19"/>
  <c r="F13" i="19"/>
  <c r="E12" i="19"/>
  <c r="F12" i="19" s="1"/>
  <c r="E11" i="19"/>
  <c r="G150" i="20"/>
  <c r="G148" i="20"/>
  <c r="G146" i="20"/>
  <c r="G144" i="20"/>
  <c r="G142" i="20"/>
  <c r="G138" i="20"/>
  <c r="G156" i="20"/>
  <c r="G155" i="20" s="1"/>
  <c r="G160" i="20"/>
  <c r="G159" i="20" s="1"/>
  <c r="G164" i="20"/>
  <c r="G163" i="20" s="1"/>
  <c r="G167" i="20"/>
  <c r="G166" i="20" s="1"/>
  <c r="G172" i="20"/>
  <c r="G171" i="20" s="1"/>
  <c r="G180" i="20"/>
  <c r="G179" i="20" s="1"/>
  <c r="G182" i="20"/>
  <c r="G185" i="20"/>
  <c r="G184" i="20" s="1"/>
  <c r="G193" i="20"/>
  <c r="G192" i="20" s="1"/>
  <c r="G202" i="20"/>
  <c r="G201" i="20" s="1"/>
  <c r="G199" i="20"/>
  <c r="G198" i="20" s="1"/>
  <c r="G209" i="20"/>
  <c r="G208" i="20" s="1"/>
  <c r="G214" i="20"/>
  <c r="G213" i="20" s="1"/>
  <c r="G232" i="20"/>
  <c r="G231" i="20" s="1"/>
  <c r="G229" i="20"/>
  <c r="G228" i="20" s="1"/>
  <c r="G226" i="20"/>
  <c r="G225" i="20" s="1"/>
  <c r="G223" i="20"/>
  <c r="G222" i="20" s="1"/>
  <c r="G220" i="20"/>
  <c r="G219" i="20" s="1"/>
  <c r="G237" i="20"/>
  <c r="G236" i="20" s="1"/>
  <c r="G266" i="20"/>
  <c r="G265" i="20" s="1"/>
  <c r="G263" i="20"/>
  <c r="G262" i="20" s="1"/>
  <c r="G259" i="20"/>
  <c r="G258" i="20" s="1"/>
  <c r="G256" i="20"/>
  <c r="G255" i="20" s="1"/>
  <c r="G253" i="20"/>
  <c r="G252" i="20" s="1"/>
  <c r="G250" i="20"/>
  <c r="G248" i="20"/>
  <c r="G246" i="20"/>
  <c r="G272" i="20"/>
  <c r="G271" i="20" s="1"/>
  <c r="G277" i="20"/>
  <c r="G276" i="20" s="1"/>
  <c r="G284" i="20"/>
  <c r="G283" i="20" s="1"/>
  <c r="G131" i="20"/>
  <c r="G130" i="20" s="1"/>
  <c r="G125" i="20"/>
  <c r="G124" i="20" s="1"/>
  <c r="G118" i="20"/>
  <c r="G117" i="20" s="1"/>
  <c r="G113" i="20"/>
  <c r="G112" i="20" s="1"/>
  <c r="G107" i="20"/>
  <c r="G106" i="20" s="1"/>
  <c r="G104" i="20"/>
  <c r="G103" i="20" s="1"/>
  <c r="G101" i="20"/>
  <c r="G100" i="20" s="1"/>
  <c r="G92" i="20"/>
  <c r="G91" i="20" s="1"/>
  <c r="G87" i="20"/>
  <c r="G86" i="20" s="1"/>
  <c r="G85" i="20" s="1"/>
  <c r="G83" i="20"/>
  <c r="G82" i="20" s="1"/>
  <c r="G81" i="20" s="1"/>
  <c r="G76" i="20"/>
  <c r="G74" i="20"/>
  <c r="G71" i="20"/>
  <c r="G70" i="20" s="1"/>
  <c r="G63" i="20"/>
  <c r="G62" i="20" s="1"/>
  <c r="G60" i="20"/>
  <c r="G59" i="20" s="1"/>
  <c r="G53" i="20"/>
  <c r="G52" i="20" s="1"/>
  <c r="G47" i="20"/>
  <c r="G46" i="20" s="1"/>
  <c r="G43" i="20"/>
  <c r="G42" i="20" s="1"/>
  <c r="G39" i="20"/>
  <c r="G38" i="20" s="1"/>
  <c r="G33" i="20"/>
  <c r="G29" i="20"/>
  <c r="G24" i="20"/>
  <c r="G23" i="20" s="1"/>
  <c r="G15" i="20"/>
  <c r="G14" i="20" s="1"/>
  <c r="H285" i="20"/>
  <c r="H279" i="20"/>
  <c r="H278" i="20"/>
  <c r="H273" i="20"/>
  <c r="H267" i="20"/>
  <c r="H264" i="20"/>
  <c r="H260" i="20"/>
  <c r="H257" i="20"/>
  <c r="H254" i="20"/>
  <c r="H251" i="20"/>
  <c r="H249" i="20"/>
  <c r="H247" i="20"/>
  <c r="H240" i="20"/>
  <c r="H239" i="20"/>
  <c r="H238" i="20"/>
  <c r="H233" i="20"/>
  <c r="H230" i="20"/>
  <c r="H227" i="20"/>
  <c r="H224" i="20"/>
  <c r="H221" i="20"/>
  <c r="H215" i="20"/>
  <c r="H210" i="20"/>
  <c r="H203" i="20"/>
  <c r="H200" i="20"/>
  <c r="H194" i="20"/>
  <c r="H188" i="20"/>
  <c r="H187" i="20"/>
  <c r="H186" i="20"/>
  <c r="H183" i="20"/>
  <c r="H181" i="20"/>
  <c r="H174" i="20"/>
  <c r="H173" i="20"/>
  <c r="H168" i="20"/>
  <c r="H165" i="20"/>
  <c r="H161" i="20"/>
  <c r="H157" i="20"/>
  <c r="H151" i="20"/>
  <c r="H149" i="20"/>
  <c r="H147" i="20"/>
  <c r="H145" i="20"/>
  <c r="H143" i="20"/>
  <c r="H141" i="20"/>
  <c r="H140" i="20"/>
  <c r="H139" i="20"/>
  <c r="H132" i="20"/>
  <c r="H126" i="20"/>
  <c r="H120" i="20"/>
  <c r="H119" i="20"/>
  <c r="H114" i="20"/>
  <c r="H108" i="20"/>
  <c r="H105" i="20"/>
  <c r="H102" i="20"/>
  <c r="H95" i="20"/>
  <c r="H94" i="20"/>
  <c r="H93" i="20"/>
  <c r="H88" i="20"/>
  <c r="H84" i="20"/>
  <c r="H77" i="20"/>
  <c r="H75" i="20"/>
  <c r="H72" i="20"/>
  <c r="H65" i="20"/>
  <c r="H64" i="20"/>
  <c r="H61" i="20"/>
  <c r="H54" i="20"/>
  <c r="H48" i="20"/>
  <c r="H44" i="20"/>
  <c r="H40" i="20"/>
  <c r="H34" i="20"/>
  <c r="H32" i="20"/>
  <c r="H31" i="20"/>
  <c r="H30" i="20"/>
  <c r="H25" i="20"/>
  <c r="H18" i="20"/>
  <c r="H17" i="20"/>
  <c r="H16" i="20"/>
  <c r="F284" i="20"/>
  <c r="F283" i="20" s="1"/>
  <c r="F282" i="20" s="1"/>
  <c r="F281" i="20" s="1"/>
  <c r="F280" i="20" s="1"/>
  <c r="F277" i="20"/>
  <c r="F276" i="20" s="1"/>
  <c r="F275" i="20" s="1"/>
  <c r="F274" i="20" s="1"/>
  <c r="F272" i="20"/>
  <c r="F271" i="20" s="1"/>
  <c r="F270" i="20" s="1"/>
  <c r="F269" i="20" s="1"/>
  <c r="F266" i="20"/>
  <c r="F265" i="20" s="1"/>
  <c r="F263" i="20"/>
  <c r="F262" i="20" s="1"/>
  <c r="F259" i="20"/>
  <c r="F258" i="20" s="1"/>
  <c r="F256" i="20"/>
  <c r="F255" i="20" s="1"/>
  <c r="F253" i="20"/>
  <c r="F252" i="20" s="1"/>
  <c r="F250" i="20"/>
  <c r="H250" i="20" s="1"/>
  <c r="F248" i="20"/>
  <c r="H248" i="20" s="1"/>
  <c r="F246" i="20"/>
  <c r="H246" i="20" s="1"/>
  <c r="F237" i="20"/>
  <c r="F236" i="20" s="1"/>
  <c r="F235" i="20" s="1"/>
  <c r="F234" i="20" s="1"/>
  <c r="F232" i="20"/>
  <c r="H232" i="20" s="1"/>
  <c r="F229" i="20"/>
  <c r="H229" i="20" s="1"/>
  <c r="F226" i="20"/>
  <c r="H226" i="20" s="1"/>
  <c r="F225" i="20"/>
  <c r="F223" i="20"/>
  <c r="F222" i="20" s="1"/>
  <c r="F220" i="20"/>
  <c r="H220" i="20" s="1"/>
  <c r="F214" i="20"/>
  <c r="H214" i="20" s="1"/>
  <c r="F209" i="20"/>
  <c r="H209" i="20" s="1"/>
  <c r="F208" i="20"/>
  <c r="F207" i="20" s="1"/>
  <c r="F206" i="20" s="1"/>
  <c r="F205" i="20" s="1"/>
  <c r="F202" i="20"/>
  <c r="F201" i="20" s="1"/>
  <c r="F199" i="20"/>
  <c r="F198" i="20" s="1"/>
  <c r="F193" i="20"/>
  <c r="F192" i="20" s="1"/>
  <c r="F191" i="20" s="1"/>
  <c r="F190" i="20" s="1"/>
  <c r="F185" i="20"/>
  <c r="F184" i="20" s="1"/>
  <c r="F182" i="20"/>
  <c r="H182" i="20" s="1"/>
  <c r="F180" i="20"/>
  <c r="H180" i="20" s="1"/>
  <c r="F172" i="20"/>
  <c r="F171" i="20" s="1"/>
  <c r="F170" i="20" s="1"/>
  <c r="F169" i="20" s="1"/>
  <c r="F167" i="20"/>
  <c r="F166" i="20" s="1"/>
  <c r="F164" i="20"/>
  <c r="F163" i="20" s="1"/>
  <c r="F160" i="20"/>
  <c r="H160" i="20" s="1"/>
  <c r="F159" i="20"/>
  <c r="F158" i="20" s="1"/>
  <c r="F156" i="20"/>
  <c r="F155" i="20" s="1"/>
  <c r="F154" i="20" s="1"/>
  <c r="F150" i="20"/>
  <c r="H150" i="20" s="1"/>
  <c r="F148" i="20"/>
  <c r="H148" i="20" s="1"/>
  <c r="F146" i="20"/>
  <c r="H146" i="20" s="1"/>
  <c r="F144" i="20"/>
  <c r="H144" i="20" s="1"/>
  <c r="F142" i="20"/>
  <c r="H142" i="20" s="1"/>
  <c r="F138" i="20"/>
  <c r="H138" i="20" s="1"/>
  <c r="F131" i="20"/>
  <c r="F130" i="20" s="1"/>
  <c r="F129" i="20" s="1"/>
  <c r="F128" i="20" s="1"/>
  <c r="F127" i="20" s="1"/>
  <c r="F125" i="20"/>
  <c r="F124" i="20" s="1"/>
  <c r="F123" i="20" s="1"/>
  <c r="F122" i="20" s="1"/>
  <c r="F121" i="20" s="1"/>
  <c r="F118" i="20"/>
  <c r="F117" i="20" s="1"/>
  <c r="F116" i="20" s="1"/>
  <c r="F115" i="20" s="1"/>
  <c r="F113" i="20"/>
  <c r="F112" i="20" s="1"/>
  <c r="F111" i="20" s="1"/>
  <c r="F110" i="20" s="1"/>
  <c r="F107" i="20"/>
  <c r="F106" i="20" s="1"/>
  <c r="F104" i="20"/>
  <c r="F103" i="20" s="1"/>
  <c r="F101" i="20"/>
  <c r="H101" i="20" s="1"/>
  <c r="F92" i="20"/>
  <c r="F91" i="20" s="1"/>
  <c r="F90" i="20" s="1"/>
  <c r="F89" i="20" s="1"/>
  <c r="F87" i="20"/>
  <c r="F86" i="20" s="1"/>
  <c r="F85" i="20" s="1"/>
  <c r="F83" i="20"/>
  <c r="F82" i="20" s="1"/>
  <c r="F81" i="20" s="1"/>
  <c r="F80" i="20" s="1"/>
  <c r="F76" i="20"/>
  <c r="H76" i="20" s="1"/>
  <c r="F74" i="20"/>
  <c r="F73" i="20" s="1"/>
  <c r="F71" i="20"/>
  <c r="F70" i="20" s="1"/>
  <c r="F63" i="20"/>
  <c r="H63" i="20" s="1"/>
  <c r="F60" i="20"/>
  <c r="H60" i="20" s="1"/>
  <c r="F53" i="20"/>
  <c r="F52" i="20" s="1"/>
  <c r="F51" i="20" s="1"/>
  <c r="F50" i="20" s="1"/>
  <c r="F49" i="20" s="1"/>
  <c r="F47" i="20"/>
  <c r="F46" i="20" s="1"/>
  <c r="F45" i="20" s="1"/>
  <c r="F43" i="20"/>
  <c r="H43" i="20" s="1"/>
  <c r="F39" i="20"/>
  <c r="F38" i="20" s="1"/>
  <c r="F37" i="20" s="1"/>
  <c r="F33" i="20"/>
  <c r="H33" i="20" s="1"/>
  <c r="F29" i="20"/>
  <c r="F28" i="20" s="1"/>
  <c r="F27" i="20" s="1"/>
  <c r="F26" i="20" s="1"/>
  <c r="F24" i="20"/>
  <c r="F23" i="20" s="1"/>
  <c r="F22" i="20" s="1"/>
  <c r="F21" i="20" s="1"/>
  <c r="F15" i="20"/>
  <c r="F14" i="20" s="1"/>
  <c r="F13" i="20" s="1"/>
  <c r="F12" i="20" s="1"/>
  <c r="F11" i="20" s="1"/>
  <c r="F10" i="20" s="1"/>
  <c r="D136" i="19"/>
  <c r="D134" i="19"/>
  <c r="F134" i="19" s="1"/>
  <c r="D132" i="19"/>
  <c r="F132" i="19" s="1"/>
  <c r="D130" i="19"/>
  <c r="F130" i="19" s="1"/>
  <c r="D128" i="19"/>
  <c r="D126" i="19"/>
  <c r="F126" i="19" s="1"/>
  <c r="D123" i="19"/>
  <c r="D120" i="19"/>
  <c r="D118" i="19"/>
  <c r="D116" i="19"/>
  <c r="F116" i="19" s="1"/>
  <c r="D114" i="19"/>
  <c r="F114" i="19" s="1"/>
  <c r="D112" i="19"/>
  <c r="D110" i="19"/>
  <c r="D108" i="19"/>
  <c r="F108" i="19" s="1"/>
  <c r="D106" i="19"/>
  <c r="D101" i="19"/>
  <c r="D97" i="19"/>
  <c r="D95" i="19"/>
  <c r="F95" i="19" s="1"/>
  <c r="D89" i="19"/>
  <c r="D88" i="19" s="1"/>
  <c r="D86" i="19"/>
  <c r="F86" i="19" s="1"/>
  <c r="D84" i="19"/>
  <c r="D79" i="19"/>
  <c r="D78" i="19" s="1"/>
  <c r="D77" i="19" s="1"/>
  <c r="D75" i="19"/>
  <c r="F75" i="19" s="1"/>
  <c r="D73" i="19"/>
  <c r="D71" i="19"/>
  <c r="D69" i="19"/>
  <c r="D68" i="19" s="1"/>
  <c r="D67" i="19" s="1"/>
  <c r="D66" i="19" s="1"/>
  <c r="D62" i="19"/>
  <c r="D61" i="19" s="1"/>
  <c r="D60" i="19" s="1"/>
  <c r="D58" i="19"/>
  <c r="F58" i="19" s="1"/>
  <c r="D55" i="19"/>
  <c r="D54" i="19" s="1"/>
  <c r="D52" i="19"/>
  <c r="D51" i="19" s="1"/>
  <c r="D49" i="19"/>
  <c r="D48" i="19" s="1"/>
  <c r="D46" i="19"/>
  <c r="D45" i="19" s="1"/>
  <c r="D42" i="19"/>
  <c r="D40" i="19"/>
  <c r="D39" i="19" s="1"/>
  <c r="D37" i="19"/>
  <c r="D36" i="19" s="1"/>
  <c r="D32" i="19"/>
  <c r="D31" i="19" s="1"/>
  <c r="D29" i="19"/>
  <c r="D28" i="19" s="1"/>
  <c r="D25" i="19"/>
  <c r="D24" i="19" s="1"/>
  <c r="D22" i="19"/>
  <c r="D21" i="19" s="1"/>
  <c r="D19" i="19"/>
  <c r="D18" i="19" s="1"/>
  <c r="D16" i="19"/>
  <c r="F16" i="19" s="1"/>
  <c r="D14" i="19"/>
  <c r="F14" i="19" s="1"/>
  <c r="D12" i="19"/>
  <c r="E30" i="11"/>
  <c r="D30" i="11"/>
  <c r="F35" i="11"/>
  <c r="F29" i="11"/>
  <c r="F34" i="11"/>
  <c r="D50" i="4"/>
  <c r="D49" i="4" s="1"/>
  <c r="C50" i="4"/>
  <c r="C49" i="4" s="1"/>
  <c r="E51" i="4"/>
  <c r="C34" i="4"/>
  <c r="F22" i="11"/>
  <c r="E15" i="4"/>
  <c r="D14" i="4"/>
  <c r="C14" i="4"/>
  <c r="F59" i="20" l="1"/>
  <c r="F219" i="20"/>
  <c r="H167" i="20"/>
  <c r="H74" i="20"/>
  <c r="H252" i="20"/>
  <c r="G245" i="20"/>
  <c r="G244" i="20" s="1"/>
  <c r="H184" i="20"/>
  <c r="F62" i="20"/>
  <c r="F100" i="20"/>
  <c r="H231" i="20"/>
  <c r="H83" i="20"/>
  <c r="H125" i="20"/>
  <c r="H237" i="20"/>
  <c r="H262" i="20"/>
  <c r="F231" i="20"/>
  <c r="H223" i="20"/>
  <c r="D11" i="19"/>
  <c r="D10" i="19" s="1"/>
  <c r="D122" i="19"/>
  <c r="F42" i="20"/>
  <c r="F41" i="20" s="1"/>
  <c r="F137" i="20"/>
  <c r="F136" i="20" s="1"/>
  <c r="F135" i="20" s="1"/>
  <c r="F213" i="20"/>
  <c r="F212" i="20" s="1"/>
  <c r="F211" i="20" s="1"/>
  <c r="F228" i="20"/>
  <c r="F218" i="20" s="1"/>
  <c r="F217" i="20" s="1"/>
  <c r="F216" i="20" s="1"/>
  <c r="F245" i="20"/>
  <c r="F244" i="20" s="1"/>
  <c r="H82" i="20"/>
  <c r="H87" i="20"/>
  <c r="H104" i="20"/>
  <c r="H113" i="20"/>
  <c r="H256" i="20"/>
  <c r="H263" i="20"/>
  <c r="H272" i="20"/>
  <c r="H284" i="20"/>
  <c r="G178" i="20"/>
  <c r="F79" i="19"/>
  <c r="F18" i="19"/>
  <c r="F54" i="19"/>
  <c r="H29" i="20"/>
  <c r="H85" i="20"/>
  <c r="H71" i="20"/>
  <c r="H92" i="20"/>
  <c r="H107" i="20"/>
  <c r="H118" i="20"/>
  <c r="H266" i="20"/>
  <c r="H106" i="20"/>
  <c r="H255" i="20"/>
  <c r="H265" i="20"/>
  <c r="H225" i="20"/>
  <c r="H166" i="20"/>
  <c r="F89" i="19"/>
  <c r="F24" i="19"/>
  <c r="F48" i="19"/>
  <c r="F57" i="19"/>
  <c r="F73" i="19"/>
  <c r="F101" i="19"/>
  <c r="H103" i="20"/>
  <c r="H222" i="20"/>
  <c r="F69" i="19"/>
  <c r="F36" i="20"/>
  <c r="F153" i="20"/>
  <c r="H15" i="20"/>
  <c r="H24" i="20"/>
  <c r="H53" i="20"/>
  <c r="H86" i="20"/>
  <c r="H131" i="20"/>
  <c r="H156" i="20"/>
  <c r="H164" i="20"/>
  <c r="H172" i="20"/>
  <c r="H185" i="20"/>
  <c r="H193" i="20"/>
  <c r="H62" i="20"/>
  <c r="H258" i="20"/>
  <c r="F22" i="19"/>
  <c r="F29" i="19"/>
  <c r="F46" i="19"/>
  <c r="F52" i="19"/>
  <c r="F123" i="19"/>
  <c r="F51" i="19"/>
  <c r="F88" i="19"/>
  <c r="F106" i="19"/>
  <c r="E122" i="19"/>
  <c r="F122" i="19" s="1"/>
  <c r="E94" i="19"/>
  <c r="E83" i="19"/>
  <c r="E77" i="19"/>
  <c r="F77" i="19" s="1"/>
  <c r="F78" i="19"/>
  <c r="E68" i="19"/>
  <c r="F68" i="19" s="1"/>
  <c r="E60" i="19"/>
  <c r="F60" i="19" s="1"/>
  <c r="F61" i="19"/>
  <c r="F45" i="19"/>
  <c r="E44" i="19"/>
  <c r="E39" i="19"/>
  <c r="F39" i="19" s="1"/>
  <c r="E35" i="19"/>
  <c r="F40" i="19"/>
  <c r="F36" i="19"/>
  <c r="F37" i="19"/>
  <c r="E27" i="19"/>
  <c r="F25" i="19"/>
  <c r="E10" i="19"/>
  <c r="E9" i="19" s="1"/>
  <c r="G137" i="20"/>
  <c r="H137" i="20" s="1"/>
  <c r="H155" i="20"/>
  <c r="G154" i="20"/>
  <c r="G158" i="20"/>
  <c r="H158" i="20" s="1"/>
  <c r="H159" i="20"/>
  <c r="H163" i="20"/>
  <c r="G162" i="20"/>
  <c r="G170" i="20"/>
  <c r="H171" i="20"/>
  <c r="G177" i="20"/>
  <c r="G191" i="20"/>
  <c r="H192" i="20"/>
  <c r="H201" i="20"/>
  <c r="F197" i="20"/>
  <c r="F196" i="20" s="1"/>
  <c r="F195" i="20" s="1"/>
  <c r="F189" i="20" s="1"/>
  <c r="H202" i="20"/>
  <c r="H199" i="20"/>
  <c r="H198" i="20"/>
  <c r="G197" i="20"/>
  <c r="G207" i="20"/>
  <c r="H208" i="20"/>
  <c r="H213" i="20"/>
  <c r="G212" i="20"/>
  <c r="G218" i="20"/>
  <c r="H219" i="20"/>
  <c r="H236" i="20"/>
  <c r="G235" i="20"/>
  <c r="G261" i="20"/>
  <c r="H245" i="20"/>
  <c r="H253" i="20"/>
  <c r="H259" i="20"/>
  <c r="H271" i="20"/>
  <c r="G270" i="20"/>
  <c r="G275" i="20"/>
  <c r="H276" i="20"/>
  <c r="H277" i="20"/>
  <c r="H283" i="20"/>
  <c r="G282" i="20"/>
  <c r="G129" i="20"/>
  <c r="H130" i="20"/>
  <c r="H124" i="20"/>
  <c r="G123" i="20"/>
  <c r="G116" i="20"/>
  <c r="H117" i="20"/>
  <c r="H112" i="20"/>
  <c r="G111" i="20"/>
  <c r="H100" i="20"/>
  <c r="G99" i="20"/>
  <c r="H91" i="20"/>
  <c r="G90" i="20"/>
  <c r="G80" i="20"/>
  <c r="H81" i="20"/>
  <c r="G73" i="20"/>
  <c r="H73" i="20" s="1"/>
  <c r="H70" i="20"/>
  <c r="G58" i="20"/>
  <c r="H59" i="20"/>
  <c r="H52" i="20"/>
  <c r="G51" i="20"/>
  <c r="G45" i="20"/>
  <c r="H45" i="20" s="1"/>
  <c r="H46" i="20"/>
  <c r="H47" i="20"/>
  <c r="H42" i="20"/>
  <c r="G41" i="20"/>
  <c r="H41" i="20" s="1"/>
  <c r="G37" i="20"/>
  <c r="H38" i="20"/>
  <c r="H39" i="20"/>
  <c r="G28" i="20"/>
  <c r="H28" i="20" s="1"/>
  <c r="G27" i="20"/>
  <c r="H23" i="20"/>
  <c r="G22" i="20"/>
  <c r="H14" i="20"/>
  <c r="G13" i="20"/>
  <c r="F69" i="20"/>
  <c r="F68" i="20" s="1"/>
  <c r="F67" i="20" s="1"/>
  <c r="F66" i="20" s="1"/>
  <c r="F58" i="20"/>
  <c r="F57" i="20" s="1"/>
  <c r="F56" i="20" s="1"/>
  <c r="F55" i="20" s="1"/>
  <c r="F99" i="20"/>
  <c r="F98" i="20" s="1"/>
  <c r="F97" i="20" s="1"/>
  <c r="F96" i="20" s="1"/>
  <c r="F109" i="20"/>
  <c r="F261" i="20"/>
  <c r="F243" i="20" s="1"/>
  <c r="F242" i="20" s="1"/>
  <c r="F241" i="20" s="1"/>
  <c r="F179" i="20"/>
  <c r="D94" i="19"/>
  <c r="D93" i="19" s="1"/>
  <c r="D27" i="19"/>
  <c r="D9" i="19" s="1"/>
  <c r="D35" i="19"/>
  <c r="F35" i="19" s="1"/>
  <c r="D83" i="19"/>
  <c r="D82" i="19" s="1"/>
  <c r="D81" i="19" s="1"/>
  <c r="F35" i="20"/>
  <c r="F20" i="20" s="1"/>
  <c r="F19" i="20" s="1"/>
  <c r="F79" i="20"/>
  <c r="F78" i="20" s="1"/>
  <c r="F162" i="20"/>
  <c r="F152" i="20" s="1"/>
  <c r="F134" i="20" s="1"/>
  <c r="F268" i="20"/>
  <c r="D44" i="19"/>
  <c r="F28" i="11"/>
  <c r="E49" i="4"/>
  <c r="K23" i="14"/>
  <c r="J23" i="14"/>
  <c r="I23" i="14"/>
  <c r="H23" i="14"/>
  <c r="E23" i="14"/>
  <c r="C23" i="14"/>
  <c r="L21" i="14"/>
  <c r="L19" i="14"/>
  <c r="L18" i="14"/>
  <c r="L16" i="14"/>
  <c r="L14" i="14"/>
  <c r="L23" i="14" s="1"/>
  <c r="G14" i="14"/>
  <c r="G23" i="14" s="1"/>
  <c r="C16" i="12"/>
  <c r="D20" i="12"/>
  <c r="D19" i="12" s="1"/>
  <c r="D18" i="12" s="1"/>
  <c r="C20" i="12"/>
  <c r="C19" i="12" s="1"/>
  <c r="C18" i="12" s="1"/>
  <c r="D16" i="12"/>
  <c r="D15" i="12" s="1"/>
  <c r="D14" i="12" s="1"/>
  <c r="C15" i="12"/>
  <c r="C14" i="12" s="1"/>
  <c r="F36" i="11"/>
  <c r="F33" i="11"/>
  <c r="F32" i="11"/>
  <c r="F31" i="11"/>
  <c r="F27" i="11"/>
  <c r="F26" i="11"/>
  <c r="F25" i="11"/>
  <c r="F24" i="11"/>
  <c r="F23" i="11"/>
  <c r="F21" i="11"/>
  <c r="F19" i="11"/>
  <c r="E18" i="11"/>
  <c r="E17" i="11" s="1"/>
  <c r="D18" i="11"/>
  <c r="D17" i="11" s="1"/>
  <c r="F15" i="11"/>
  <c r="F14" i="11"/>
  <c r="F13" i="11"/>
  <c r="E12" i="11"/>
  <c r="E11" i="11" s="1"/>
  <c r="D12" i="11"/>
  <c r="E14" i="4"/>
  <c r="E17" i="4"/>
  <c r="E20" i="4"/>
  <c r="E21" i="4"/>
  <c r="E22" i="4"/>
  <c r="E23" i="4"/>
  <c r="E26" i="4"/>
  <c r="E29" i="4"/>
  <c r="E31" i="4"/>
  <c r="E32" i="4"/>
  <c r="E35" i="4"/>
  <c r="E37" i="4"/>
  <c r="E40" i="4"/>
  <c r="E44" i="4"/>
  <c r="E48" i="4"/>
  <c r="E59" i="4"/>
  <c r="E60" i="4"/>
  <c r="E61" i="4"/>
  <c r="E62" i="4"/>
  <c r="E64" i="4"/>
  <c r="D63" i="4"/>
  <c r="D58" i="4"/>
  <c r="D55" i="4"/>
  <c r="D54" i="4" s="1"/>
  <c r="D47" i="4"/>
  <c r="D46" i="4" s="1"/>
  <c r="D45" i="4" s="1"/>
  <c r="D43" i="4"/>
  <c r="D42" i="4" s="1"/>
  <c r="D41" i="4" s="1"/>
  <c r="D39" i="4"/>
  <c r="D38" i="4" s="1"/>
  <c r="D36" i="4"/>
  <c r="D34" i="4"/>
  <c r="E34" i="4" s="1"/>
  <c r="D33" i="4"/>
  <c r="D30" i="4"/>
  <c r="D28" i="4"/>
  <c r="D25" i="4"/>
  <c r="D24" i="4" s="1"/>
  <c r="D19" i="4"/>
  <c r="D18" i="4" s="1"/>
  <c r="D13" i="4"/>
  <c r="H228" i="20" l="1"/>
  <c r="F204" i="20"/>
  <c r="E37" i="11"/>
  <c r="F178" i="20"/>
  <c r="H179" i="20"/>
  <c r="H261" i="20"/>
  <c r="F11" i="19"/>
  <c r="F83" i="19"/>
  <c r="D57" i="4"/>
  <c r="D53" i="4" s="1"/>
  <c r="D52" i="4" s="1"/>
  <c r="H162" i="20"/>
  <c r="F9" i="19"/>
  <c r="F44" i="19"/>
  <c r="F27" i="19"/>
  <c r="E93" i="19"/>
  <c r="F94" i="19"/>
  <c r="E82" i="19"/>
  <c r="E81" i="19" s="1"/>
  <c r="F81" i="19" s="1"/>
  <c r="E67" i="19"/>
  <c r="E66" i="19" s="1"/>
  <c r="F66" i="19" s="1"/>
  <c r="E34" i="19"/>
  <c r="F10" i="19"/>
  <c r="G136" i="20"/>
  <c r="G135" i="20" s="1"/>
  <c r="G153" i="20"/>
  <c r="H154" i="20"/>
  <c r="G169" i="20"/>
  <c r="H169" i="20" s="1"/>
  <c r="H170" i="20"/>
  <c r="G176" i="20"/>
  <c r="G190" i="20"/>
  <c r="H190" i="20" s="1"/>
  <c r="H191" i="20"/>
  <c r="G196" i="20"/>
  <c r="H197" i="20"/>
  <c r="G206" i="20"/>
  <c r="H207" i="20"/>
  <c r="G211" i="20"/>
  <c r="H211" i="20" s="1"/>
  <c r="H212" i="20"/>
  <c r="G217" i="20"/>
  <c r="H218" i="20"/>
  <c r="G234" i="20"/>
  <c r="H234" i="20" s="1"/>
  <c r="H235" i="20"/>
  <c r="G243" i="20"/>
  <c r="H244" i="20"/>
  <c r="G269" i="20"/>
  <c r="H270" i="20"/>
  <c r="G274" i="20"/>
  <c r="H274" i="20" s="1"/>
  <c r="H275" i="20"/>
  <c r="G281" i="20"/>
  <c r="H282" i="20"/>
  <c r="G128" i="20"/>
  <c r="H129" i="20"/>
  <c r="G122" i="20"/>
  <c r="H123" i="20"/>
  <c r="G115" i="20"/>
  <c r="H115" i="20" s="1"/>
  <c r="H116" i="20"/>
  <c r="G110" i="20"/>
  <c r="H111" i="20"/>
  <c r="G98" i="20"/>
  <c r="H99" i="20"/>
  <c r="G89" i="20"/>
  <c r="H89" i="20" s="1"/>
  <c r="H90" i="20"/>
  <c r="G79" i="20"/>
  <c r="H80" i="20"/>
  <c r="G69" i="20"/>
  <c r="G68" i="20" s="1"/>
  <c r="G67" i="20" s="1"/>
  <c r="G66" i="20" s="1"/>
  <c r="H66" i="20" s="1"/>
  <c r="G57" i="20"/>
  <c r="H58" i="20"/>
  <c r="G50" i="20"/>
  <c r="H51" i="20"/>
  <c r="G36" i="20"/>
  <c r="H37" i="20"/>
  <c r="G26" i="20"/>
  <c r="H26" i="20" s="1"/>
  <c r="H27" i="20"/>
  <c r="G21" i="20"/>
  <c r="H22" i="20"/>
  <c r="G12" i="20"/>
  <c r="H13" i="20"/>
  <c r="D34" i="19"/>
  <c r="F18" i="11"/>
  <c r="F17" i="11"/>
  <c r="F12" i="11"/>
  <c r="D11" i="11"/>
  <c r="D37" i="11" s="1"/>
  <c r="D27" i="4"/>
  <c r="D12" i="4" s="1"/>
  <c r="C13" i="12"/>
  <c r="C12" i="12" s="1"/>
  <c r="D13" i="12"/>
  <c r="D12" i="12" s="1"/>
  <c r="F177" i="20" l="1"/>
  <c r="H178" i="20"/>
  <c r="F93" i="19"/>
  <c r="E138" i="19"/>
  <c r="F82" i="19"/>
  <c r="F67" i="19"/>
  <c r="D138" i="19"/>
  <c r="F34" i="19"/>
  <c r="H136" i="20"/>
  <c r="H135" i="20"/>
  <c r="H153" i="20"/>
  <c r="G152" i="20"/>
  <c r="H152" i="20" s="1"/>
  <c r="G175" i="20"/>
  <c r="H196" i="20"/>
  <c r="G195" i="20"/>
  <c r="G205" i="20"/>
  <c r="H206" i="20"/>
  <c r="G216" i="20"/>
  <c r="H216" i="20" s="1"/>
  <c r="H217" i="20"/>
  <c r="H243" i="20"/>
  <c r="G242" i="20"/>
  <c r="H269" i="20"/>
  <c r="G268" i="20"/>
  <c r="H268" i="20" s="1"/>
  <c r="H281" i="20"/>
  <c r="G280" i="20"/>
  <c r="H280" i="20" s="1"/>
  <c r="G127" i="20"/>
  <c r="H127" i="20" s="1"/>
  <c r="H128" i="20"/>
  <c r="H122" i="20"/>
  <c r="G121" i="20"/>
  <c r="H121" i="20" s="1"/>
  <c r="H110" i="20"/>
  <c r="G109" i="20"/>
  <c r="H109" i="20" s="1"/>
  <c r="H98" i="20"/>
  <c r="G97" i="20"/>
  <c r="G78" i="20"/>
  <c r="H78" i="20" s="1"/>
  <c r="H79" i="20"/>
  <c r="H69" i="20"/>
  <c r="H67" i="20"/>
  <c r="H68" i="20"/>
  <c r="G56" i="20"/>
  <c r="H57" i="20"/>
  <c r="H50" i="20"/>
  <c r="G49" i="20"/>
  <c r="H49" i="20" s="1"/>
  <c r="G35" i="20"/>
  <c r="H35" i="20" s="1"/>
  <c r="H36" i="20"/>
  <c r="H21" i="20"/>
  <c r="H12" i="20"/>
  <c r="G11" i="20"/>
  <c r="F11" i="11"/>
  <c r="E50" i="4"/>
  <c r="C25" i="4"/>
  <c r="C63" i="4"/>
  <c r="E63" i="4" s="1"/>
  <c r="C58" i="4"/>
  <c r="C57" i="4" s="1"/>
  <c r="E57" i="4" s="1"/>
  <c r="C47" i="4"/>
  <c r="C43" i="4"/>
  <c r="C39" i="4"/>
  <c r="C36" i="4"/>
  <c r="E36" i="4" s="1"/>
  <c r="C33" i="4"/>
  <c r="E33" i="4" s="1"/>
  <c r="C30" i="4"/>
  <c r="E30" i="4" s="1"/>
  <c r="C28" i="4"/>
  <c r="E28" i="4" s="1"/>
  <c r="C19" i="4"/>
  <c r="C13" i="4"/>
  <c r="G134" i="20" l="1"/>
  <c r="H195" i="20"/>
  <c r="G189" i="20"/>
  <c r="H189" i="20" s="1"/>
  <c r="F176" i="20"/>
  <c r="H177" i="20"/>
  <c r="F138" i="19"/>
  <c r="H134" i="20"/>
  <c r="G204" i="20"/>
  <c r="H204" i="20" s="1"/>
  <c r="H205" i="20"/>
  <c r="G241" i="20"/>
  <c r="H241" i="20" s="1"/>
  <c r="H242" i="20"/>
  <c r="G96" i="20"/>
  <c r="H96" i="20" s="1"/>
  <c r="H97" i="20"/>
  <c r="G55" i="20"/>
  <c r="H55" i="20" s="1"/>
  <c r="H56" i="20"/>
  <c r="G20" i="20"/>
  <c r="G10" i="20"/>
  <c r="H11" i="20"/>
  <c r="E13" i="4"/>
  <c r="C42" i="4"/>
  <c r="E43" i="4"/>
  <c r="C55" i="4"/>
  <c r="E56" i="4"/>
  <c r="E58" i="4"/>
  <c r="D11" i="4"/>
  <c r="C46" i="4"/>
  <c r="C45" i="4" s="1"/>
  <c r="E47" i="4"/>
  <c r="C38" i="4"/>
  <c r="E38" i="4" s="1"/>
  <c r="E39" i="4"/>
  <c r="C24" i="4"/>
  <c r="E24" i="4" s="1"/>
  <c r="E25" i="4"/>
  <c r="C18" i="4"/>
  <c r="E18" i="4" s="1"/>
  <c r="E19" i="4"/>
  <c r="F30" i="11"/>
  <c r="F37" i="11"/>
  <c r="C27" i="4"/>
  <c r="G133" i="20" l="1"/>
  <c r="H10" i="20"/>
  <c r="F175" i="20"/>
  <c r="H176" i="20"/>
  <c r="G19" i="20"/>
  <c r="H19" i="20" s="1"/>
  <c r="H20" i="20"/>
  <c r="C54" i="4"/>
  <c r="E55" i="4"/>
  <c r="C41" i="4"/>
  <c r="E41" i="4" s="1"/>
  <c r="E42" i="4"/>
  <c r="E45" i="4"/>
  <c r="E46" i="4"/>
  <c r="E27" i="4"/>
  <c r="G286" i="20" l="1"/>
  <c r="F133" i="20"/>
  <c r="F286" i="20" s="1"/>
  <c r="H286" i="20" s="1"/>
  <c r="H175" i="20"/>
  <c r="E54" i="4"/>
  <c r="C53" i="4"/>
  <c r="C52" i="4" s="1"/>
  <c r="C12" i="4"/>
  <c r="E12" i="4" s="1"/>
  <c r="H133" i="20" l="1"/>
  <c r="E53" i="4"/>
  <c r="E52" i="4" l="1"/>
  <c r="C11" i="4"/>
  <c r="E11" i="4" s="1"/>
</calcChain>
</file>

<file path=xl/sharedStrings.xml><?xml version="1.0" encoding="utf-8"?>
<sst xmlns="http://schemas.openxmlformats.org/spreadsheetml/2006/main" count="1153" uniqueCount="498">
  <si>
    <t>Код классификации доходов</t>
  </si>
  <si>
    <t>Наименование кода поступлений в бюджет (группа, подгруппа, статья, подстатья)</t>
  </si>
  <si>
    <t>2</t>
  </si>
  <si>
    <t>3</t>
  </si>
  <si>
    <t>000 850 00000 00 0000 000</t>
  </si>
  <si>
    <t>ДОХОДЫ БЮДЖЕТА-ВСЕГО</t>
  </si>
  <si>
    <t>000 100 00000 00 0000 000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</si>
  <si>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</si>
  <si>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</si>
  <si>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</si>
  <si>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</si>
  <si>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</si>
  <si>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</si>
  <si>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</si>
  <si>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</si>
  <si>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</si>
  <si>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</si>
  <si>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</si>
  <si>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</si>
  <si>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</si>
  <si>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</si>
  <si>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</si>
  <si>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 xml:space="preserve"> 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</si>
  <si>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</si>
  <si>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000 1 06 04000 02 0000 110</t>
  </si>
  <si>
    <t>Транспортный налог</t>
  </si>
  <si>
    <t xml:space="preserve"> 000 1 06 04011 02 0000 110</t>
  </si>
  <si>
    <t>Транспортный налог с организаций</t>
  </si>
  <si>
    <t xml:space="preserve"> 000 1 06 04012 02 0000 110</t>
  </si>
  <si>
    <t>Транспортный налог с физических лиц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</si>
  <si>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</si>
  <si>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</si>
  <si>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</si>
  <si>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</si>
  <si>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000 1 06 06033 10 0000 110</t>
  </si>
  <si>
    <t>Земельный налог с организаций,обладающих земельным участком,расположенным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</si>
  <si>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</si>
  <si>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</si>
  <si>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</si>
  <si>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</si>
  <si>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</si>
  <si>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</si>
  <si>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</si>
  <si>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</si>
  <si>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</si>
  <si>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</si>
  <si>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</si>
  <si>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ИМУЩЕСТВА,НАХОДЯЩЕГОСЯ В ГОСУДАРСТВЕННОЙ И МУНИЦИПАЛЬНОЙ СОБСТВЕННОСТИ</t>
  </si>
  <si>
    <t>000 1 11 05000 00 0000 120</t>
  </si>
  <si>
    <t>Доходы, полученные в виде арендной либо иной платы за переачу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</si>
  <si>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000 1 11 05030 00 0000 120</t>
  </si>
  <si>
    <t>Доходы от сдачи в аренду имущества, находящегося в оперативном управлении органом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</si>
  <si>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000 1 11 05035 10 0000 120</t>
  </si>
  <si>
    <t>Доходы,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</si>
  <si>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000 1 13 00000 00 0000 000</t>
  </si>
  <si>
    <t>ДОХОДЫ ОТ ОКАЗАНИЯ ПЛАТНЫХ УСЛУГ (РАБОТ) И КОМПЕНСАЦИИ ЗАТРАТ ГОСУДАРСТВА</t>
  </si>
  <si>
    <t xml:space="preserve">000 1 13 01000 00 0000 130
</t>
  </si>
  <si>
    <t xml:space="preserve">Доходы от оказания платных услуг (работ)
</t>
  </si>
  <si>
    <t xml:space="preserve">Прочие доходы от оказания платных услуг (работ)
</t>
  </si>
  <si>
    <t>000 1 13  01995 10 0000  130</t>
  </si>
  <si>
    <t>Прочие доходы от оказания платных услуг (работ) получателями средств бюджетов сельских поселений</t>
  </si>
  <si>
    <t>000 200 00000 00 0000 000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</si>
  <si>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</si>
  <si>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</si>
  <si>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</si>
  <si>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</si>
  <si>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</si>
  <si>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</si>
  <si>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Проектирование,строительство (реконструкция),капитальный ремонт и ремонт автомобильных дорог общего пользования местного значения,находящихся на территории Пермского края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</si>
  <si>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</si>
  <si>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</si>
  <si>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 бюджетам сельских поселений на предоставление мер социальной поддержки по оплате жилищно-коммунальных услуг отдельным категориям граждан, работающих и проживающих в сельской местности и поселках городского типа (рабочих поселках)</t>
  </si>
  <si>
    <t>субвенции бюджетам сельских поселений на выполнение передаваемых полномочий по составлению протоколов об административных правонарушениях</t>
  </si>
  <si>
    <t>субвенции передаваемые бюджетам поселений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</si>
  <si>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 передаваемые бюджетам поселений на администрирование государственных полномочий по организациипроведения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</si>
  <si>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</si>
  <si>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</si>
  <si>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ЦСР</t>
  </si>
  <si>
    <t>ВР</t>
  </si>
  <si>
    <t>Наименование расходов</t>
  </si>
  <si>
    <t>01 0 00 00000</t>
  </si>
  <si>
    <t>Муниципальная программа «Развитие сферы культуры  Поедугинского сельского поселения»</t>
  </si>
  <si>
    <t>01 1 00 00000</t>
  </si>
  <si>
    <t>01 1 01 00000</t>
  </si>
  <si>
    <t>01 1 01 2А010</t>
  </si>
  <si>
    <t xml:space="preserve">Приобретение оборудования и предметов длительного пользования </t>
  </si>
  <si>
    <t>600</t>
  </si>
  <si>
    <t>Предоставление субсидий бюджетным, автономным учреждениям и иным некоммерческим организациям</t>
  </si>
  <si>
    <t>01 1 012А020</t>
  </si>
  <si>
    <t>Приведение в нормативное состояние учреждений культуры</t>
  </si>
  <si>
    <t>01 1 01 2А030</t>
  </si>
  <si>
    <t>Комплектование библиотечного фонда</t>
  </si>
  <si>
    <t>01 1 02 00000</t>
  </si>
  <si>
    <t>01 1 02 2А040</t>
  </si>
  <si>
    <t>Обучение работников культуры по программе профессиональной переподготовки или повышение квалификации</t>
  </si>
  <si>
    <t>01 1 03 00000</t>
  </si>
  <si>
    <t>01 1 03 00110</t>
  </si>
  <si>
    <t>Обеспечение деятельности (оказание услуг, выполнение работ) муниципальных учреждений (организаций)</t>
  </si>
  <si>
    <t>01 1 04 00000</t>
  </si>
  <si>
    <t>Основное мероприятие "Обеспечение муниципальной услуги по организации библиотечного обслуживания населения"</t>
  </si>
  <si>
    <t>01 1 04 00110</t>
  </si>
  <si>
    <t>02 0 00 00000</t>
  </si>
  <si>
    <t>Муниципальная программа «Развитие транспортного комплекса, дорожного хозяйства и благоустройство Поедугинского сельского поселения»</t>
  </si>
  <si>
    <t>02 1 00 00000</t>
  </si>
  <si>
    <t>Подпрограмма «Обеспечение сохранности автомобильных дорог»</t>
  </si>
  <si>
    <t>02 1 01 00000</t>
  </si>
  <si>
    <t>02 1 01 2Б010</t>
  </si>
  <si>
    <t>Содержание автомобильных дорог и искусственных сооружений на них</t>
  </si>
  <si>
    <t>200</t>
  </si>
  <si>
    <t>Закупка товаров, работ и услуг для обеспечения государственных (муниципальных) нужд</t>
  </si>
  <si>
    <t>02 1 02 00000</t>
  </si>
  <si>
    <t>02 1 02 2Б030</t>
  </si>
  <si>
    <t>Ремонт автомобильных дорог и искусственных сооружений на них</t>
  </si>
  <si>
    <t>02 1 02 ST040</t>
  </si>
  <si>
    <t>02 2 00 00000</t>
  </si>
  <si>
    <t>02 2 01 00000</t>
  </si>
  <si>
    <t>02 2 01 2Б060</t>
  </si>
  <si>
    <t>Озеленение территории поселения</t>
  </si>
  <si>
    <t>800</t>
  </si>
  <si>
    <t>Иные бюджетные ассигнования</t>
  </si>
  <si>
    <t>02 2 03 00000</t>
  </si>
  <si>
    <t>Основное мероприятие «Ликвидация несанкционированных свалок и организация сбора и вывоза ТБО и мусора»</t>
  </si>
  <si>
    <t>02 2 03 2Б080</t>
  </si>
  <si>
    <t>Ликвидация несанкционированных свалок и организация сбора и вывоза ТБО и мусора на территории поселения</t>
  </si>
  <si>
    <t>02 2 04 00000</t>
  </si>
  <si>
    <t>Основное мероприятие «Организация и содержание мест захоронения»</t>
  </si>
  <si>
    <t>02 2 04 2Б090</t>
  </si>
  <si>
    <t>Организация и содержание мест захоронения на территории поселения</t>
  </si>
  <si>
    <t>02 2 05 00000</t>
  </si>
  <si>
    <t>Основное мероприятие «Устройство, восстановление парков, скверов, памятников»</t>
  </si>
  <si>
    <t>02 2 05 2Б100</t>
  </si>
  <si>
    <t>Устройство, восстановление парков, скверов, памятников на территории поселения</t>
  </si>
  <si>
    <t>02 2 06 00000</t>
  </si>
  <si>
    <t>Основное мероприятие «Содержание и ремонт подвесных мостов»</t>
  </si>
  <si>
    <t>02 2 06 2Б110</t>
  </si>
  <si>
    <t>Содержание и ремонт подвесных мостов на территории поселения</t>
  </si>
  <si>
    <t>02 3 00 00000</t>
  </si>
  <si>
    <t xml:space="preserve"> Подпрограмма "Обеспечение реализации муниципальной программы"</t>
  </si>
  <si>
    <t>02 3 01 00000</t>
  </si>
  <si>
    <t>Основное мероприятие "Обеспечение реализации муниципальной программы"</t>
  </si>
  <si>
    <t>02 3 01 00110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</si>
  <si>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</si>
  <si>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</si>
  <si>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03 0 00 00000</t>
  </si>
  <si>
    <t>03 1 00 00000</t>
  </si>
  <si>
    <t>03 1 01 00000</t>
  </si>
  <si>
    <t>03 1 01 2В020</t>
  </si>
  <si>
    <t>Проведение технической инвентаризации объектов недвижимого имущества</t>
  </si>
  <si>
    <t>03 1 01 2В050</t>
  </si>
  <si>
    <t>Проведение независимой оценки рыночной стоимости объектов муниципальной собственности</t>
  </si>
  <si>
    <t>03 1 01 2В070</t>
  </si>
  <si>
    <t>Осуществление мероприятий в сфере коммунального хозяйства</t>
  </si>
  <si>
    <t>03 2 00 00000</t>
  </si>
  <si>
    <t>03 2 01 00000</t>
  </si>
  <si>
    <t>04 0 00 00000</t>
  </si>
  <si>
    <t>04 2 00 00000</t>
  </si>
  <si>
    <t>04 2 01 00000</t>
  </si>
  <si>
    <t>04 2 01 2Г020</t>
  </si>
  <si>
    <t>Предупреждение и ликвидация чрезвычайных ситуаций на территории Поедугинского сельского поселения</t>
  </si>
  <si>
    <t>04 2 02 00000</t>
  </si>
  <si>
    <t>04 2 02 2Г030</t>
  </si>
  <si>
    <t>Обеспечение первичных мер пожарной безопасности на территории Поедугинского сельского поселения</t>
  </si>
  <si>
    <t>90 0 00 00000</t>
  </si>
  <si>
    <t>Непрограммные мероприятия</t>
  </si>
  <si>
    <t>91 0 00 00000</t>
  </si>
  <si>
    <t xml:space="preserve">Обеспечение деятельности органов местного самоуправления </t>
  </si>
  <si>
    <t>91 0 00 00010</t>
  </si>
  <si>
    <t>Глава  муниципального образования</t>
  </si>
  <si>
    <t>91 0 00 00020</t>
  </si>
  <si>
    <t xml:space="preserve">Депутаты представительного органа муниципального образования </t>
  </si>
  <si>
    <t>91 0 00 00030</t>
  </si>
  <si>
    <t xml:space="preserve">Обеспечение выполнения функций органами местного самоуправления </t>
  </si>
  <si>
    <t>91 0 00 00040</t>
  </si>
  <si>
    <t>Участие в Совете муниципальных образований Пермского края</t>
  </si>
  <si>
    <t>91 0 00 00050</t>
  </si>
  <si>
    <t>Осуществление функций по контролю за исполнением бюджета</t>
  </si>
  <si>
    <t>500</t>
  </si>
  <si>
    <t>Межбюджетные трансферты</t>
  </si>
  <si>
    <t>91 0 00 00060</t>
  </si>
  <si>
    <t>Осуществление полномочий по кассовому обслуживанию бюджета поселения</t>
  </si>
  <si>
    <t>91 0 00 2П040</t>
  </si>
  <si>
    <t>Составление протоколов об административных правонарушениях</t>
  </si>
  <si>
    <t>91 0 00 2У100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</si>
  <si>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</si>
  <si>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91 0 00 51180</t>
  </si>
  <si>
    <t>Осуществление первичного воинского учета на территориях,  где отсутствуют военные комиссариаты</t>
  </si>
  <si>
    <t>92 0 00 00000</t>
  </si>
  <si>
    <t xml:space="preserve">Мероприятия, осуществляемые в рамках непрограммных направлений расходов </t>
  </si>
  <si>
    <t>92 0 00 2С180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</si>
  <si>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</si>
  <si>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300</t>
  </si>
  <si>
    <t>Социальное обеспечение и иные выплаты населению</t>
  </si>
  <si>
    <t>92 0 00 2У090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</si>
  <si>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</si>
  <si>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92 0 00 2Я010</t>
  </si>
  <si>
    <t>Информирование населения</t>
  </si>
  <si>
    <t>92 0 00 2Я020</t>
  </si>
  <si>
    <t>Резервные фонды местных администраций</t>
  </si>
  <si>
    <t>92 0 00 2Я030</t>
  </si>
  <si>
    <t>Проведение спортивных мероприятий</t>
  </si>
  <si>
    <t>92 0 00 2Я050</t>
  </si>
  <si>
    <t>Прочие мероприятия в области коммунального хозяйства</t>
  </si>
  <si>
    <t>92 0 00 70010</t>
  </si>
  <si>
    <t>Пенсии за выслугу лет лицам, замещающим муниципальные должности муниципального образования, муниципальным служащим</t>
  </si>
  <si>
    <t>Всего расходов</t>
  </si>
  <si>
    <t>Приложение № 2</t>
  </si>
  <si>
    <t>Вед</t>
  </si>
  <si>
    <t>РЗ,ПР</t>
  </si>
  <si>
    <t>Совет депутатов Поедугинского сельского поселения</t>
  </si>
  <si>
    <t>`0100</t>
  </si>
  <si>
    <t>Общегосударственные вопросы</t>
  </si>
  <si>
    <t>`0103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</si>
  <si>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</si>
  <si>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Администрация муниципального образования «Поедугинское сельское поселение»</t>
  </si>
  <si>
    <t>`0102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</si>
  <si>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</si>
  <si>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</si>
  <si>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0111</t>
  </si>
  <si>
    <t>Резервные фонды</t>
  </si>
  <si>
    <t>`0113</t>
  </si>
  <si>
    <t>Другие общегосударственные вопросы</t>
  </si>
  <si>
    <t xml:space="preserve">Информирование населения </t>
  </si>
  <si>
    <t>`0200</t>
  </si>
  <si>
    <t>Национальная оборона</t>
  </si>
  <si>
    <t>`0203</t>
  </si>
  <si>
    <t>Мобилизационная и вневойсковая подготовка</t>
  </si>
  <si>
    <t>`0300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</si>
  <si>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</si>
  <si>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</si>
  <si>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</si>
  <si>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`0400</t>
  </si>
  <si>
    <t>Национальная экономика</t>
  </si>
  <si>
    <t>`0409</t>
  </si>
  <si>
    <t>Дорожное хозяйство (дорожные фонды)</t>
  </si>
  <si>
    <t>`0500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</si>
  <si>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</si>
  <si>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</si>
  <si>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</si>
  <si>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</si>
  <si>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</si>
  <si>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`0503</t>
  </si>
  <si>
    <t>Благоустройство</t>
  </si>
  <si>
    <t>0505</t>
  </si>
  <si>
    <t>Другие вопросы в области жилищно-коммунального хозяйства</t>
  </si>
  <si>
    <t>0800</t>
  </si>
  <si>
    <t>Культура,  кинематография</t>
  </si>
  <si>
    <t>0801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</si>
  <si>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</si>
  <si>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</si>
  <si>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</si>
  <si>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</si>
  <si>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</si>
  <si>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</si>
  <si>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 xml:space="preserve">ИТОГО </t>
  </si>
  <si>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</si>
  <si>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</si>
  <si>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</si>
  <si>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 остатков средств бюджетов</t>
  </si>
  <si>
    <t>Уменьшение прочих остатков денежных средств бюджетов</t>
  </si>
  <si>
    <t>Приложение № 3</t>
  </si>
  <si>
    <t>000 1 05 00000 00 0000 000</t>
  </si>
  <si>
    <t>НАЛОГИ НА СОВОКУПНЫЙ ДОХОД</t>
  </si>
  <si>
    <t>000 1 05 03000 01 0000 000</t>
  </si>
  <si>
    <t>Единый сельскохозяйственный налог</t>
  </si>
  <si>
    <t>000 1 05 03010 01 0000 110</t>
  </si>
  <si>
    <t>000 1 01 02030 01 0000 110</t>
  </si>
  <si>
    <t>Налог на доходы физических лиц с доходов, полученными физическими лицами в соответствии со статьей 228 Налогового Кодекса Российской Федерации</t>
  </si>
  <si>
    <t>Назначено,  тыс.   рублей</t>
  </si>
  <si>
    <t>Исполнено,  тыс.         рублей</t>
  </si>
  <si>
    <t>% исполнения</t>
  </si>
  <si>
    <t>4</t>
  </si>
  <si>
    <t>5</t>
  </si>
  <si>
    <t>Код бюджетной классификации</t>
  </si>
  <si>
    <t>Наименование показателя</t>
  </si>
  <si>
    <t>администратора поступлений</t>
  </si>
  <si>
    <t>доходов бюджета Поедугинского сельского поселения</t>
  </si>
  <si>
    <t>Федеральное казначейство</t>
  </si>
  <si>
    <t xml:space="preserve"> 1 03 00000 00 0000 000</t>
  </si>
  <si>
    <t>Налоги на товары (работы,услуги), реализуемые на территории Российской Федерации)</t>
  </si>
  <si>
    <t>182</t>
  </si>
  <si>
    <t>Федеральная налоговая служба</t>
  </si>
  <si>
    <t xml:space="preserve"> 1 01 02000 01 0000 110</t>
  </si>
  <si>
    <t xml:space="preserve">Налог на доходы физических лиц </t>
  </si>
  <si>
    <t xml:space="preserve"> 1 01 02010 01 0000 110</t>
  </si>
  <si>
    <t>Налог на доходы физических лиц с доходов, 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</si>
  <si>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 xml:space="preserve">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</si>
  <si>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</si>
  <si>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</si>
  <si>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</si>
  <si>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1 06 01030 10 0000 110</t>
  </si>
  <si>
    <t>Налог на имущество физических лиц, взимаемых по ставкам,применяемым к объектам налогообложения,расположенных в границах поселений</t>
  </si>
  <si>
    <t xml:space="preserve">  1 06 04011 02 0000 110</t>
  </si>
  <si>
    <t xml:space="preserve">  1 06 04012 02 0000 110</t>
  </si>
  <si>
    <t xml:space="preserve">  1 06 06033 10 0000 110</t>
  </si>
  <si>
    <t xml:space="preserve"> 1 06 06043 10 0000 110</t>
  </si>
  <si>
    <t xml:space="preserve"> 1 08 04 020 01 0000 110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</si>
  <si>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актамиРоссийской Федерации за совершение нотариальных действий</t>
  </si>
  <si>
    <t xml:space="preserve"> 1 11 05035 10 0000 120</t>
  </si>
  <si>
    <t>Доходы от сдачи в аренду имущества, находящегося в оперативном управлении поселений и созданных ими учреждений( за исключением имущества муниципальных автономных учреждений)</t>
  </si>
  <si>
    <t xml:space="preserve"> 1 13  01995 10 0000 130</t>
  </si>
  <si>
    <t>Прочие доходы от оказания платных услуг(работ)получателями средств бюджетов поселений</t>
  </si>
  <si>
    <t>Всего доходов</t>
  </si>
  <si>
    <t>Уточненный план, тыс.руб.</t>
  </si>
  <si>
    <t>Исполнено,тыс.руб.</t>
  </si>
  <si>
    <t>Уточненный план</t>
  </si>
  <si>
    <t>Фактически исполнено</t>
  </si>
  <si>
    <t xml:space="preserve"> 01  05 00 00 00 0000 500</t>
  </si>
  <si>
    <t xml:space="preserve"> 01 05 02 00 00 0000 510</t>
  </si>
  <si>
    <t>Увеличение прочих  остатков средств бюджетов</t>
  </si>
  <si>
    <t xml:space="preserve"> 01  05 02 01 00 0000 510</t>
  </si>
  <si>
    <t xml:space="preserve"> 01 05 02 01 10 0000  510</t>
  </si>
  <si>
    <t>Увеличение  прочих остатков денежных средств бюджетов поселений</t>
  </si>
  <si>
    <t xml:space="preserve"> 01 05 00 00 00 0000 600</t>
  </si>
  <si>
    <t xml:space="preserve"> 01 05 02 00 00 0000 600</t>
  </si>
  <si>
    <t xml:space="preserve"> 01 05 02 01 00 0000 610</t>
  </si>
  <si>
    <t xml:space="preserve"> 01 05 02 01 10 0000 610</t>
  </si>
  <si>
    <t xml:space="preserve">Уменьшение прочих остатков денежных средств  бюджетов поселений </t>
  </si>
  <si>
    <t>тыс.рублей</t>
  </si>
  <si>
    <t>Виды муниципальных долговых обязательств</t>
  </si>
  <si>
    <t>Сумма долговых обязательств на начало года</t>
  </si>
  <si>
    <t>Сведения о долговых обязательствах в отчетном году</t>
  </si>
  <si>
    <t>Сроки возврата</t>
  </si>
  <si>
    <t>Возврат (погашение) сумм долговых обязательств в отчетном году</t>
  </si>
  <si>
    <t>Сумма долговых обязательств на конец года</t>
  </si>
  <si>
    <t>основной долг</t>
  </si>
  <si>
    <t>проценты</t>
  </si>
  <si>
    <t>сумма обязательств</t>
  </si>
  <si>
    <t>начислено процентов</t>
  </si>
  <si>
    <t xml:space="preserve"> проценты</t>
  </si>
  <si>
    <t>1. Ценные бумаги</t>
  </si>
  <si>
    <t>2. Бюджетные кредиты, привлеченные в бюджет Поедугинского сельского поселения от других бюджетов бюджетной системы Российской Федерации</t>
  </si>
  <si>
    <t>3. Кредиты, полученные Поедугинским сельским поселением от кредитных организаций</t>
  </si>
  <si>
    <t>4. Муниципальные гарантии Поедугинского сельского поселения</t>
  </si>
  <si>
    <t>в т.ч. по договорам (соглашениям):</t>
  </si>
  <si>
    <t>4.1. предоставление муниципальных гарантий</t>
  </si>
  <si>
    <t xml:space="preserve">4.2. возникновение обязательств в отчетном году  </t>
  </si>
  <si>
    <t xml:space="preserve">4.3. исполнение обязательств в отчетном году  </t>
  </si>
  <si>
    <t>5. Иные (за исключением указанных) непогашенные долговые обязательства Поедугинского сельского поселения</t>
  </si>
  <si>
    <t>Всего за отчетный период</t>
  </si>
  <si>
    <t xml:space="preserve">  кредиторской и дебиторской задолженности  бюджета Поедугинского сельского поселения и получателей бюджетных средств</t>
  </si>
  <si>
    <t>Раздел</t>
  </si>
  <si>
    <t>Наименование раздела расходов</t>
  </si>
  <si>
    <t xml:space="preserve">             Кредиторская задолженность</t>
  </si>
  <si>
    <t>Дебиторская задолженность</t>
  </si>
  <si>
    <t>рост/снижение</t>
  </si>
  <si>
    <t>Сумма, тыс.руб.</t>
  </si>
  <si>
    <t>Доля в общем объеме (%)</t>
  </si>
  <si>
    <t>0100</t>
  </si>
  <si>
    <t>0200</t>
  </si>
  <si>
    <t>0300</t>
  </si>
  <si>
    <t>0500</t>
  </si>
  <si>
    <t>Культура и кинематография</t>
  </si>
  <si>
    <t>1100</t>
  </si>
  <si>
    <t>ИТОГО</t>
  </si>
  <si>
    <t>на 01.01.2019</t>
  </si>
  <si>
    <t xml:space="preserve"> </t>
  </si>
  <si>
    <t>№</t>
  </si>
  <si>
    <t>Форма муниципального внутреннего заимствования</t>
  </si>
  <si>
    <t>Сумма</t>
  </si>
  <si>
    <t>1.</t>
  </si>
  <si>
    <t>Кредиты кредитных организаций в валюте Российской Федерации</t>
  </si>
  <si>
    <t>-</t>
  </si>
  <si>
    <t>2.</t>
  </si>
  <si>
    <t>Бюджетные кредиты, привлеченные в бюджет Поедугинского сельского поселения от других бюджетов бюджетной системы Российской Федерации</t>
  </si>
  <si>
    <t>задолженность на 01.01.2019</t>
  </si>
  <si>
    <t>Утверждено 50,0 тыс.рублей на отчетный год</t>
  </si>
  <si>
    <t>№ п/п</t>
  </si>
  <si>
    <t>Дата</t>
  </si>
  <si>
    <t>Наименование и номер документа</t>
  </si>
  <si>
    <t>Краткое содержание документа (направление расходов)</t>
  </si>
  <si>
    <t>Выделено, тыс.руб.</t>
  </si>
  <si>
    <t>Исполнено за отчетный период, тыс.руб.</t>
  </si>
  <si>
    <t>Всего расходы за счет средств резервного фонда</t>
  </si>
  <si>
    <t>Остаток средств резервного фонда 50,0 тыс.руб.</t>
  </si>
  <si>
    <t>Арендатор</t>
  </si>
  <si>
    <t>Задолженность на начало года,тыс.рублей</t>
  </si>
  <si>
    <t>Начислена арендная плата,тыс.рублей</t>
  </si>
  <si>
    <t>Поступило в отчетном году,тыс.рублей</t>
  </si>
  <si>
    <t>ПАО "Ростелеком"</t>
  </si>
  <si>
    <t>Итого</t>
  </si>
  <si>
    <t>Собственник имущества</t>
  </si>
  <si>
    <t>Объект продажи</t>
  </si>
  <si>
    <t>Цена продажи объекта, тыс.руб.</t>
  </si>
  <si>
    <t>Фактически перечислено в бюджет поселения,тыс.рублей (без учета налогов)</t>
  </si>
  <si>
    <t>Примечание</t>
  </si>
  <si>
    <t>000 1 01 02020 01 0000 110</t>
  </si>
  <si>
    <t xml:space="preserve"> 1 05 03010 01 0000 110</t>
  </si>
  <si>
    <t xml:space="preserve">Доходы бюджета Поедугинского сельского поселения на 2019 год по кодам поступлений в бюджет (группам, подгруппам, статьям, подстатьям  классификации доходов бюджета), тыс.рублей </t>
  </si>
  <si>
    <t>000 2 02 10000 00 0000 150</t>
  </si>
  <si>
    <t>000 2 02 15001 00 0000 150</t>
  </si>
  <si>
    <t>000 2 02 15001 10 0000 150</t>
  </si>
  <si>
    <t>000 2 02 30000 00 0000 150</t>
  </si>
  <si>
    <t>000 2 02 30024 10 0000 150</t>
  </si>
  <si>
    <t>000 2 02 35118 00 0000 150</t>
  </si>
  <si>
    <t>000 2 02 35118 10 0000 150</t>
  </si>
  <si>
    <t>Прочие доходы от компенсации затрат бюджетов сельских поселений</t>
  </si>
  <si>
    <t>000 1 13 02995 10 0000 130</t>
  </si>
  <si>
    <t xml:space="preserve">000 1 13 01990 00 0000 130
</t>
  </si>
  <si>
    <t>Прочие доходы от компенсации затрат государства</t>
  </si>
  <si>
    <t>Доходы от компенсации затрат государства</t>
  </si>
  <si>
    <t>000 1 13 02990 00 0000 130</t>
  </si>
  <si>
    <t>000 1 13 02000 00 0000 130</t>
  </si>
  <si>
    <t>793</t>
  </si>
  <si>
    <t xml:space="preserve"> 1 13 02995 10 0000 130</t>
  </si>
  <si>
    <t>Администрация Суксунского муниципального района</t>
  </si>
  <si>
    <t>783</t>
  </si>
  <si>
    <t xml:space="preserve"> 2 02 15001 10 0000 150</t>
  </si>
  <si>
    <t xml:space="preserve">Финансовое управление Администрации Суксунского муниципального района </t>
  </si>
  <si>
    <t xml:space="preserve">  2 02 30024 10 0000 150</t>
  </si>
  <si>
    <t>2 02 35118 10 0000 150</t>
  </si>
  <si>
    <t>01 2 00 00000</t>
  </si>
  <si>
    <t>01 2 01 00000</t>
  </si>
  <si>
    <t>01 2 01 2А050</t>
  </si>
  <si>
    <t>Организация и проведение праздников, конкурсов, мероприятий, фестивалей различного уровня на территории Поедугинского сельского поселения</t>
  </si>
  <si>
    <t>01 2 02 00000</t>
  </si>
  <si>
    <t>01 2 02 2А060</t>
  </si>
  <si>
    <t xml:space="preserve">Участие творческих коллективов, объединений, солистов в  конкурсах и фестивалях различного уровня </t>
  </si>
  <si>
    <t>03 1 01 2В130</t>
  </si>
  <si>
    <t>Осуществление мероприятий в сфере жилищного хозяйства</t>
  </si>
  <si>
    <t>03 2 01 2В080</t>
  </si>
  <si>
    <t>Проведение работ по формированию и постановке на учет в государственном кадастре недвижимости земельных участков под объектами муниципальной собственности</t>
  </si>
  <si>
    <t>04 2 01 2Г060</t>
  </si>
  <si>
    <t>Подготовка населения в области гражданской обороны и защиты от чрезвычайных ситуаций природного и техногенного характера на территории поселения</t>
  </si>
  <si>
    <t>91 0 00 00070</t>
  </si>
  <si>
    <t>Осуществление функций по ведению бюджетного учета и формированию бюджетной отчетности</t>
  </si>
  <si>
    <t>91 0 00 00080</t>
  </si>
  <si>
    <t xml:space="preserve">Осуществление исполнительно-распорядительных
полномочий по решению вопросов местного значения
</t>
  </si>
  <si>
    <t>0104</t>
  </si>
  <si>
    <t xml:space="preserve">Осуществление исполнительно-распорядительных полномочий по решению вопросов местного значения
</t>
  </si>
  <si>
    <t>0405</t>
  </si>
  <si>
    <t>Сельское хозяйство и рыболовство</t>
  </si>
  <si>
    <t>Расходы бюджета Поедугинского сельского поселения за  2019 год  по целевым статьям (муниципальным программам и непрограммным направлениям деятельности), группам видов расходов классификации расходов бюджета, тыс.рублей</t>
  </si>
  <si>
    <t xml:space="preserve">   к Решению Думы Суксунского</t>
  </si>
  <si>
    <t>01 00 00 00 00 0000 000</t>
  </si>
  <si>
    <t>ИСТОЧНИКИ ВНУТРЕННЕГО ФИНАНСИРОВАНИЯ ДЕФИЦИТА БЮДЖЕТА</t>
  </si>
  <si>
    <t>01 05 00 00 00 0000 000</t>
  </si>
  <si>
    <t>Изменение остатков средств на счетах по учету средств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</si>
  <si>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</si>
  <si>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</si>
  <si>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 xml:space="preserve">Сведения 
о структуре и состоянии муниципального долга Поедугинского сельского поселения  за 2019  год </t>
  </si>
  <si>
    <t>на 01.01.2020</t>
  </si>
  <si>
    <t>Приложение № 6</t>
  </si>
  <si>
    <t>Приложение № 5</t>
  </si>
  <si>
    <t>Приложение № 4</t>
  </si>
  <si>
    <t>Приложение № 1</t>
  </si>
  <si>
    <t>Приложение № 7</t>
  </si>
  <si>
    <t>привлечение средств в 2019 году</t>
  </si>
  <si>
    <t>погашение суммы задолженности в 2019 году</t>
  </si>
  <si>
    <t>задолженность на 01.01.2020</t>
  </si>
  <si>
    <t>Сведения о  муниципальных заимствованиях Поедугинского сельского поселения за 2019 год, тыс.рублей</t>
  </si>
  <si>
    <t>Приложение № 8</t>
  </si>
  <si>
    <t>Сведения о расходовании средств резервного фонда Администрации Поедугинского сельского поселения за 2019 год</t>
  </si>
  <si>
    <t>Приложение № 9</t>
  </si>
  <si>
    <t>Приложение № 10</t>
  </si>
  <si>
    <t>Приложение № 11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</si>
  <si>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</si>
  <si>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</si>
  <si>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</si>
  <si>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</si>
  <si>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</si>
  <si>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</si>
  <si>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</si>
  <si>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</si>
  <si>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1 03 02231 01 0000 110</t>
  </si>
  <si>
    <t>1 03 02251 01 0000 110</t>
  </si>
  <si>
    <t>1 03 02241 01 0000 110</t>
  </si>
  <si>
    <t>1 03 02261 01 0000 110</t>
  </si>
  <si>
    <t>Сумма задолженности на 01.01.2020, тыс.руб.</t>
  </si>
  <si>
    <t>Задолженность на 01.01.2020,тыс.рублей</t>
  </si>
  <si>
    <t>Подпрограмма «Развитие сферы культуры»</t>
  </si>
  <si>
    <t>Основное мероприятие «Модернизация материально-технической базы учреждений культуры»</t>
  </si>
  <si>
    <t>Основное мероприятие «Сохранение и формирование кадрового потенциала, повышение его профессионального уровня с учетом современных требований»</t>
  </si>
  <si>
    <t>Основное мероприятие «Обеспечение муниципальной услуги по организации культурно-досугового обслуживания населения"</t>
  </si>
  <si>
    <t>Подпрограмма «Искусство»</t>
  </si>
  <si>
    <t>Основное мероприятие «Организация  мероприятий различного уровня, способствующих формированию культурных ценностей населения»</t>
  </si>
  <si>
    <t>Основное мероприятие «Поддержка и развитие творческих коллективов и объединений учреждений культуры»</t>
  </si>
  <si>
    <t>Основное мероприятие «Содержание автомобильных дорог и искусственных сооружений на них»</t>
  </si>
  <si>
    <t>Основное мероприятие «Ремонт автомобильных дорог и искусственных сооружений на них»</t>
  </si>
  <si>
    <t>Подпрограмма «Благоустройство территории»</t>
  </si>
  <si>
    <t>Основное мероприятие «Озеленение»</t>
  </si>
  <si>
    <t>Муниципальная программа «Управление ресурсами Поедугинского сельского поселения»</t>
  </si>
  <si>
    <t xml:space="preserve">Подпрограмма «Управление имуществом Поедугинского сельского поселения» </t>
  </si>
  <si>
    <t>Основное мероприятие «Эффективный учет и управление муниципальным имуществом»</t>
  </si>
  <si>
    <t>Подпрограмма «Управление земельными ресурсами Поедугинского сельского поселения»</t>
  </si>
  <si>
    <t>Основное мероприятие «Эффективное управление и распоряжение земельными ресурсами»</t>
  </si>
  <si>
    <t>Муниципальная программа «Обеспечение безопасности населения и территории Поедугинского сельского поселения»</t>
  </si>
  <si>
    <t xml:space="preserve">Подпрограмма «Мероприятия по гражданской обороне, защите населения и территорий от чрезвычайных ситуаций природного и техногенного характера. Обеспечение первичных мер пожарной безопасности в границах населенных пунктов поселения» </t>
  </si>
  <si>
    <t>Основное мероприятие «Мероприятия по гражданской обороне, защите населения и территорий от чрезвычайных ситуаций природного и техногенного характера»</t>
  </si>
  <si>
    <t>Основное мероприятие «Обеспечение первичных мер пожарной безопасности в границах населенных пунктов поселения»</t>
  </si>
  <si>
    <t xml:space="preserve">Информация о поступлении в бюджет Поедугинского сельского поселения доходов от сдачи в аренду имущества,находящегося в муниципальной собственности,по состоянию на 01.01.2020 года </t>
  </si>
  <si>
    <t>Доходы бюджета Поедугинского сельского поселения за 2019 год по кодам классификации доходов бюджетов, тыс.рублей</t>
  </si>
  <si>
    <t>Исполнено</t>
  </si>
  <si>
    <t>Расходы бюджета Поедугинского сельского поселения за 2019 год                                                                                                                   по ведомственной структуре расходов, тыс.руб.</t>
  </si>
  <si>
    <t>Источники финансирования дефицита бюджета Поедугинского сельского поселения      за 2019 год, тыс.руб.</t>
  </si>
  <si>
    <t xml:space="preserve">Информация о </t>
  </si>
  <si>
    <t>Информация о поступлении в бюджет Поедугинского сельского поселения доходов от продажи муниципального имущества, находящегосяв казне, по состоянию на 01.01.2020 года</t>
  </si>
  <si>
    <t xml:space="preserve"> городского округа от 25.06.2020 № 139</t>
  </si>
  <si>
    <t xml:space="preserve"> городского округа от 25.06.2020 № 139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</si>
</sst>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  <numFmt numFmtId="167" formatCode="0.0"/>
    <numFmt numFmtId="168" formatCode="#,##0.0"/>
  </numFmts>
  <fonts count="6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</font>
    <font>
      <sz val="10"/>
      <name val="Arial Cyr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04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10"/>
      <name val="Times New Roman"/>
      <family val="1"/>
      <charset val="204"/>
    </font>
    <font>
      <sz val="12"/>
      <name val="Times New Roman Cyr"/>
      <family val="1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46">
    <xf numFmtId="0" fontId="0" fillId="0" borderId="0"/>
    <xf numFmtId="0" fontId="2" fillId="0" borderId="0"/>
    <xf numFmtId="0" fontId="8" fillId="0" borderId="0"/>
    <xf numFmtId="0" fontId="3" fillId="2" borderId="3" applyNumberFormat="0" applyProtection="0">
      <alignment horizontal="left" vertical="center" indent="1"/>
    </xf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1" fillId="0" borderId="0"/>
    <xf numFmtId="0" fontId="13" fillId="0" borderId="0"/>
    <xf numFmtId="0" fontId="15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18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20" fillId="18" borderId="0" applyNumberFormat="0" applyBorder="0" applyAlignment="0" applyProtection="0"/>
    <xf numFmtId="0" fontId="21" fillId="32" borderId="4" applyNumberFormat="0" applyAlignment="0" applyProtection="0"/>
    <xf numFmtId="0" fontId="22" fillId="19" borderId="5" applyNumberFormat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4" applyNumberFormat="0" applyAlignment="0" applyProtection="0"/>
    <xf numFmtId="0" fontId="30" fillId="0" borderId="9" applyNumberFormat="0" applyFill="0" applyAlignment="0" applyProtection="0"/>
    <xf numFmtId="0" fontId="31" fillId="30" borderId="0" applyNumberFormat="0" applyBorder="0" applyAlignment="0" applyProtection="0"/>
    <xf numFmtId="0" fontId="32" fillId="0" borderId="0"/>
    <xf numFmtId="0" fontId="3" fillId="29" borderId="10" applyNumberFormat="0" applyFont="0" applyAlignment="0" applyProtection="0"/>
    <xf numFmtId="0" fontId="33" fillId="32" borderId="11" applyNumberFormat="0" applyAlignment="0" applyProtection="0"/>
    <xf numFmtId="4" fontId="34" fillId="37" borderId="3" applyNumberFormat="0" applyProtection="0">
      <alignment vertical="center"/>
    </xf>
    <xf numFmtId="4" fontId="35" fillId="37" borderId="3" applyNumberFormat="0" applyProtection="0">
      <alignment vertical="center"/>
    </xf>
    <xf numFmtId="4" fontId="34" fillId="37" borderId="3" applyNumberFormat="0" applyProtection="0">
      <alignment horizontal="left" vertical="center" indent="1"/>
    </xf>
    <xf numFmtId="0" fontId="34" fillId="37" borderId="3" applyNumberFormat="0" applyProtection="0">
      <alignment horizontal="left" vertical="top" indent="1"/>
    </xf>
    <xf numFmtId="4" fontId="34" fillId="3" borderId="0" applyNumberFormat="0" applyProtection="0">
      <alignment horizontal="left" vertical="center" indent="1"/>
    </xf>
    <xf numFmtId="4" fontId="16" fillId="8" borderId="3" applyNumberFormat="0" applyProtection="0">
      <alignment horizontal="right" vertical="center"/>
    </xf>
    <xf numFmtId="4" fontId="16" fillId="4" borderId="3" applyNumberFormat="0" applyProtection="0">
      <alignment horizontal="right" vertical="center"/>
    </xf>
    <xf numFmtId="4" fontId="16" fillId="38" borderId="3" applyNumberFormat="0" applyProtection="0">
      <alignment horizontal="right" vertical="center"/>
    </xf>
    <xf numFmtId="4" fontId="16" fillId="39" borderId="3" applyNumberFormat="0" applyProtection="0">
      <alignment horizontal="right" vertical="center"/>
    </xf>
    <xf numFmtId="4" fontId="16" fillId="40" borderId="3" applyNumberFormat="0" applyProtection="0">
      <alignment horizontal="right" vertical="center"/>
    </xf>
    <xf numFmtId="4" fontId="16" fillId="41" borderId="3" applyNumberFormat="0" applyProtection="0">
      <alignment horizontal="right" vertical="center"/>
    </xf>
    <xf numFmtId="4" fontId="16" fillId="9" borderId="3" applyNumberFormat="0" applyProtection="0">
      <alignment horizontal="right" vertical="center"/>
    </xf>
    <xf numFmtId="4" fontId="16" fillId="42" borderId="3" applyNumberFormat="0" applyProtection="0">
      <alignment horizontal="right" vertical="center"/>
    </xf>
    <xf numFmtId="4" fontId="16" fillId="43" borderId="3" applyNumberFormat="0" applyProtection="0">
      <alignment horizontal="right" vertical="center"/>
    </xf>
    <xf numFmtId="4" fontId="34" fillId="44" borderId="12" applyNumberFormat="0" applyProtection="0">
      <alignment horizontal="left" vertical="center" indent="1"/>
    </xf>
    <xf numFmtId="4" fontId="16" fillId="45" borderId="0" applyNumberFormat="0" applyProtection="0">
      <alignment horizontal="left" vertical="center" indent="1"/>
    </xf>
    <xf numFmtId="4" fontId="36" fillId="2" borderId="0" applyNumberFormat="0" applyProtection="0">
      <alignment horizontal="left" vertical="center" indent="1"/>
    </xf>
    <xf numFmtId="4" fontId="16" fillId="3" borderId="3" applyNumberFormat="0" applyProtection="0">
      <alignment horizontal="right" vertical="center"/>
    </xf>
    <xf numFmtId="4" fontId="37" fillId="45" borderId="0" applyNumberFormat="0" applyProtection="0">
      <alignment horizontal="left" vertical="center" indent="1"/>
    </xf>
    <xf numFmtId="4" fontId="37" fillId="3" borderId="0" applyNumberFormat="0" applyProtection="0">
      <alignment horizontal="left" vertical="center" indent="1"/>
    </xf>
    <xf numFmtId="0" fontId="38" fillId="10" borderId="13" applyNumberFormat="0" applyProtection="0">
      <alignment horizontal="left" vertical="center" indent="1"/>
    </xf>
    <xf numFmtId="0" fontId="3" fillId="2" borderId="3" applyNumberFormat="0" applyProtection="0">
      <alignment horizontal="left" vertical="top" indent="1"/>
    </xf>
    <xf numFmtId="0" fontId="3" fillId="3" borderId="3" applyNumberFormat="0" applyProtection="0">
      <alignment horizontal="left" vertical="center" indent="1"/>
    </xf>
    <xf numFmtId="0" fontId="38" fillId="46" borderId="13" applyNumberFormat="0" applyProtection="0">
      <alignment horizontal="left" vertical="center" indent="1"/>
    </xf>
    <xf numFmtId="0" fontId="3" fillId="3" borderId="3" applyNumberFormat="0" applyProtection="0">
      <alignment horizontal="left" vertical="top" indent="1"/>
    </xf>
    <xf numFmtId="0" fontId="3" fillId="7" borderId="3" applyNumberFormat="0" applyProtection="0">
      <alignment horizontal="left" vertical="center" indent="1"/>
    </xf>
    <xf numFmtId="0" fontId="38" fillId="7" borderId="13" applyNumberFormat="0" applyProtection="0">
      <alignment horizontal="left" vertical="center" indent="1"/>
    </xf>
    <xf numFmtId="0" fontId="3" fillId="7" borderId="3" applyNumberFormat="0" applyProtection="0">
      <alignment horizontal="left" vertical="top" indent="1"/>
    </xf>
    <xf numFmtId="0" fontId="3" fillId="45" borderId="3" applyNumberFormat="0" applyProtection="0">
      <alignment horizontal="left" vertical="center" indent="1"/>
    </xf>
    <xf numFmtId="0" fontId="3" fillId="45" borderId="3" applyNumberFormat="0" applyProtection="0">
      <alignment horizontal="left" vertical="top" indent="1"/>
    </xf>
    <xf numFmtId="0" fontId="3" fillId="6" borderId="1" applyNumberFormat="0">
      <protection locked="0"/>
    </xf>
    <xf numFmtId="0" fontId="39" fillId="2" borderId="14" applyBorder="0"/>
    <xf numFmtId="4" fontId="16" fillId="5" borderId="3" applyNumberFormat="0" applyProtection="0">
      <alignment vertical="center"/>
    </xf>
    <xf numFmtId="4" fontId="40" fillId="5" borderId="3" applyNumberFormat="0" applyProtection="0">
      <alignment vertical="center"/>
    </xf>
    <xf numFmtId="4" fontId="16" fillId="5" borderId="3" applyNumberFormat="0" applyProtection="0">
      <alignment horizontal="left" vertical="center" indent="1"/>
    </xf>
    <xf numFmtId="0" fontId="16" fillId="5" borderId="3" applyNumberFormat="0" applyProtection="0">
      <alignment horizontal="left" vertical="top" indent="1"/>
    </xf>
    <xf numFmtId="4" fontId="16" fillId="45" borderId="3" applyNumberFormat="0" applyProtection="0">
      <alignment horizontal="right" vertical="center"/>
    </xf>
    <xf numFmtId="4" fontId="38" fillId="0" borderId="13" applyNumberFormat="0" applyProtection="0">
      <alignment horizontal="right" vertical="center"/>
    </xf>
    <xf numFmtId="4" fontId="40" fillId="45" borderId="3" applyNumberFormat="0" applyProtection="0">
      <alignment horizontal="right" vertical="center"/>
    </xf>
    <xf numFmtId="4" fontId="16" fillId="3" borderId="3" applyNumberFormat="0" applyProtection="0">
      <alignment horizontal="left" vertical="center" indent="1"/>
    </xf>
    <xf numFmtId="0" fontId="16" fillId="3" borderId="3" applyNumberFormat="0" applyProtection="0">
      <alignment horizontal="left" vertical="top" indent="1"/>
    </xf>
    <xf numFmtId="4" fontId="41" fillId="47" borderId="0" applyNumberFormat="0" applyProtection="0">
      <alignment horizontal="left" vertical="center" indent="1"/>
    </xf>
    <xf numFmtId="0" fontId="38" fillId="48" borderId="1"/>
    <xf numFmtId="4" fontId="42" fillId="45" borderId="3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44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45" fillId="49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" fillId="0" borderId="0"/>
    <xf numFmtId="0" fontId="46" fillId="0" borderId="0"/>
    <xf numFmtId="0" fontId="45" fillId="49" borderId="0"/>
    <xf numFmtId="9" fontId="15" fillId="0" borderId="0" applyFont="0" applyFill="0" applyBorder="0" applyAlignment="0" applyProtection="0"/>
    <xf numFmtId="0" fontId="47" fillId="0" borderId="0"/>
    <xf numFmtId="165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5" fillId="0" borderId="0"/>
    <xf numFmtId="0" fontId="15" fillId="0" borderId="0"/>
    <xf numFmtId="0" fontId="51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165" fontId="1" fillId="0" borderId="0" applyFont="0" applyFill="0" applyBorder="0" applyAlignment="0" applyProtection="0"/>
  </cellStyleXfs>
  <cellXfs count="413">
    <xf numFmtId="0" fontId="0" fillId="0" borderId="0" xfId="0"/>
    <xf numFmtId="0" fontId="9" fillId="0" borderId="1" xfId="0" applyFont="1" applyBorder="1" applyAlignment="1">
      <alignment horizontal="justify" vertical="center" wrapText="1"/>
    </xf>
    <xf numFmtId="0" fontId="0" fillId="0" borderId="0" xfId="0" applyAlignment="1"/>
    <xf numFmtId="0" fontId="10" fillId="0" borderId="0" xfId="140" applyFont="1" applyAlignment="1">
      <alignment horizontal="justify" vertical="center" wrapText="1"/>
    </xf>
    <xf numFmtId="0" fontId="9" fillId="0" borderId="0" xfId="140" applyFont="1" applyAlignment="1">
      <alignment horizontal="justify" vertical="center"/>
    </xf>
    <xf numFmtId="0" fontId="9" fillId="0" borderId="1" xfId="141" applyFont="1" applyBorder="1" applyAlignment="1">
      <alignment horizontal="justify" vertical="center" wrapText="1"/>
    </xf>
    <xf numFmtId="0" fontId="11" fillId="0" borderId="1" xfId="143" applyFont="1" applyBorder="1" applyAlignment="1">
      <alignment horizontal="justify" vertical="center" wrapText="1"/>
    </xf>
    <xf numFmtId="0" fontId="6" fillId="0" borderId="1" xfId="140" applyFont="1" applyBorder="1" applyAlignment="1">
      <alignment horizontal="justify" vertical="center" wrapText="1"/>
    </xf>
    <xf numFmtId="0" fontId="9" fillId="0" borderId="0" xfId="142" applyFont="1" applyFill="1" applyAlignment="1">
      <alignment horizontal="justify" vertical="center" wrapText="1"/>
    </xf>
    <xf numFmtId="0" fontId="11" fillId="0" borderId="1" xfId="142" applyFont="1" applyBorder="1" applyAlignment="1">
      <alignment horizontal="justify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top" wrapText="1"/>
    </xf>
    <xf numFmtId="0" fontId="9" fillId="0" borderId="0" xfId="0" applyFont="1" applyAlignment="1">
      <alignment wrapText="1"/>
    </xf>
    <xf numFmtId="0" fontId="12" fillId="0" borderId="0" xfId="0" applyFont="1"/>
    <xf numFmtId="0" fontId="55" fillId="0" borderId="0" xfId="140" applyFont="1" applyBorder="1" applyAlignment="1">
      <alignment horizontal="justify" vertical="center" wrapText="1"/>
    </xf>
    <xf numFmtId="0" fontId="15" fillId="0" borderId="0" xfId="140" applyBorder="1" applyAlignment="1">
      <alignment horizontal="justify" vertical="center"/>
    </xf>
    <xf numFmtId="0" fontId="9" fillId="0" borderId="0" xfId="140" applyFont="1" applyBorder="1" applyAlignment="1">
      <alignment horizontal="justify" vertical="center"/>
    </xf>
    <xf numFmtId="0" fontId="9" fillId="0" borderId="0" xfId="140" applyFont="1" applyBorder="1" applyAlignment="1">
      <alignment horizontal="justify" vertical="center" wrapText="1"/>
    </xf>
    <xf numFmtId="49" fontId="48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right" wrapText="1"/>
    </xf>
    <xf numFmtId="0" fontId="7" fillId="0" borderId="0" xfId="0" applyFont="1"/>
    <xf numFmtId="0" fontId="14" fillId="0" borderId="1" xfId="0" applyFont="1" applyBorder="1" applyAlignment="1">
      <alignment horizontal="center" wrapText="1"/>
    </xf>
    <xf numFmtId="0" fontId="49" fillId="0" borderId="1" xfId="0" applyFont="1" applyBorder="1" applyAlignment="1">
      <alignment horizontal="center"/>
    </xf>
    <xf numFmtId="0" fontId="49" fillId="0" borderId="1" xfId="0" applyFont="1" applyBorder="1" applyAlignment="1">
      <alignment horizontal="center" wrapText="1"/>
    </xf>
    <xf numFmtId="0" fontId="49" fillId="0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justify" wrapText="1"/>
    </xf>
    <xf numFmtId="167" fontId="14" fillId="0" borderId="1" xfId="0" applyNumberFormat="1" applyFont="1" applyBorder="1" applyAlignment="1">
      <alignment horizontal="center"/>
    </xf>
    <xf numFmtId="167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justify" wrapText="1"/>
    </xf>
    <xf numFmtId="0" fontId="14" fillId="0" borderId="1" xfId="0" applyFont="1" applyBorder="1" applyAlignment="1">
      <alignment horizontal="center"/>
    </xf>
    <xf numFmtId="49" fontId="48" fillId="0" borderId="1" xfId="0" applyNumberFormat="1" applyFont="1" applyFill="1" applyBorder="1" applyAlignment="1">
      <alignment horizontal="center"/>
    </xf>
    <xf numFmtId="0" fontId="48" fillId="0" borderId="1" xfId="0" applyFont="1" applyBorder="1" applyAlignment="1">
      <alignment horizontal="left"/>
    </xf>
    <xf numFmtId="167" fontId="48" fillId="0" borderId="1" xfId="0" applyNumberFormat="1" applyFont="1" applyBorder="1" applyAlignment="1">
      <alignment horizontal="center"/>
    </xf>
    <xf numFmtId="167" fontId="6" fillId="0" borderId="1" xfId="0" applyNumberFormat="1" applyFont="1" applyFill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60" fillId="0" borderId="0" xfId="0" applyFont="1" applyBorder="1" applyAlignment="1">
      <alignment horizontal="center"/>
    </xf>
    <xf numFmtId="167" fontId="6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7" fillId="0" borderId="0" xfId="0" applyFont="1" applyBorder="1"/>
    <xf numFmtId="0" fontId="15" fillId="0" borderId="0" xfId="0" applyFont="1"/>
    <xf numFmtId="0" fontId="50" fillId="0" borderId="16" xfId="0" applyFont="1" applyBorder="1" applyAlignment="1">
      <alignment horizontal="center"/>
    </xf>
    <xf numFmtId="0" fontId="50" fillId="0" borderId="16" xfId="0" applyFont="1" applyBorder="1" applyAlignment="1">
      <alignment horizontal="center" vertical="top" wrapText="1"/>
    </xf>
    <xf numFmtId="0" fontId="6" fillId="0" borderId="1" xfId="0" applyFont="1" applyBorder="1"/>
    <xf numFmtId="0" fontId="48" fillId="0" borderId="1" xfId="0" applyFont="1" applyBorder="1" applyAlignment="1">
      <alignment horizontal="justify" wrapText="1"/>
    </xf>
    <xf numFmtId="0" fontId="9" fillId="0" borderId="1" xfId="0" applyFont="1" applyBorder="1"/>
    <xf numFmtId="0" fontId="14" fillId="0" borderId="16" xfId="0" applyFont="1" applyBorder="1" applyAlignment="1">
      <alignment wrapText="1"/>
    </xf>
    <xf numFmtId="0" fontId="48" fillId="0" borderId="16" xfId="0" applyFont="1" applyBorder="1" applyAlignment="1">
      <alignment horizontal="justify" wrapText="1"/>
    </xf>
    <xf numFmtId="0" fontId="59" fillId="0" borderId="0" xfId="0" applyFont="1" applyAlignment="1">
      <alignment horizontal="center"/>
    </xf>
    <xf numFmtId="0" fontId="9" fillId="0" borderId="0" xfId="0" applyFont="1"/>
    <xf numFmtId="0" fontId="52" fillId="0" borderId="0" xfId="0" applyFont="1"/>
    <xf numFmtId="0" fontId="52" fillId="0" borderId="1" xfId="0" applyFont="1" applyBorder="1"/>
    <xf numFmtId="14" fontId="52" fillId="0" borderId="1" xfId="0" applyNumberFormat="1" applyFont="1" applyBorder="1"/>
    <xf numFmtId="167" fontId="52" fillId="0" borderId="1" xfId="0" applyNumberFormat="1" applyFont="1" applyBorder="1"/>
    <xf numFmtId="0" fontId="0" fillId="0" borderId="0" xfId="0" applyAlignment="1">
      <alignment wrapText="1"/>
    </xf>
    <xf numFmtId="0" fontId="4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6" fillId="0" borderId="1" xfId="0" applyFont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justify" vertical="center" wrapText="1"/>
    </xf>
    <xf numFmtId="0" fontId="9" fillId="0" borderId="0" xfId="0" applyFont="1" applyAlignment="1"/>
    <xf numFmtId="0" fontId="52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9" fillId="0" borderId="1" xfId="143" applyFont="1" applyBorder="1" applyAlignment="1">
      <alignment horizontal="justify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49" fontId="6" fillId="0" borderId="1" xfId="0" applyNumberFormat="1" applyFont="1" applyBorder="1" applyAlignment="1">
      <alignment horizontal="justify" vertical="center" wrapText="1"/>
    </xf>
    <xf numFmtId="1" fontId="9" fillId="0" borderId="1" xfId="0" applyNumberFormat="1" applyFont="1" applyBorder="1" applyAlignment="1">
      <alignment horizontal="justify" vertical="center" wrapText="1"/>
    </xf>
    <xf numFmtId="49" fontId="9" fillId="0" borderId="1" xfId="0" applyNumberFormat="1" applyFont="1" applyBorder="1" applyAlignment="1">
      <alignment horizontal="justify" vertical="center"/>
    </xf>
    <xf numFmtId="1" fontId="9" fillId="0" borderId="16" xfId="0" applyNumberFormat="1" applyFont="1" applyBorder="1" applyAlignment="1">
      <alignment horizontal="justify" vertical="center"/>
    </xf>
    <xf numFmtId="1" fontId="9" fillId="0" borderId="1" xfId="0" applyNumberFormat="1" applyFont="1" applyBorder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53" fillId="0" borderId="0" xfId="0" applyFont="1" applyFill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4" fontId="12" fillId="0" borderId="0" xfId="0" applyNumberFormat="1" applyFont="1" applyAlignment="1">
      <alignment horizontal="justify" vertical="center"/>
    </xf>
    <xf numFmtId="0" fontId="9" fillId="0" borderId="0" xfId="0" applyFont="1" applyAlignment="1">
      <alignment horizontal="right" vertical="center"/>
    </xf>
    <xf numFmtId="49" fontId="9" fillId="0" borderId="16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168" fontId="9" fillId="0" borderId="1" xfId="0" applyNumberFormat="1" applyFont="1" applyBorder="1" applyAlignment="1">
      <alignment horizontal="center" vertical="center"/>
    </xf>
    <xf numFmtId="168" fontId="9" fillId="0" borderId="1" xfId="0" applyNumberFormat="1" applyFont="1" applyBorder="1" applyAlignment="1">
      <alignment horizontal="center" vertical="center" wrapText="1"/>
    </xf>
    <xf numFmtId="168" fontId="9" fillId="0" borderId="19" xfId="0" applyNumberFormat="1" applyFont="1" applyBorder="1" applyAlignment="1">
      <alignment horizontal="center" vertical="center"/>
    </xf>
    <xf numFmtId="168" fontId="9" fillId="50" borderId="1" xfId="0" applyNumberFormat="1" applyFont="1" applyFill="1" applyBorder="1" applyAlignment="1">
      <alignment horizontal="center" vertical="center"/>
    </xf>
    <xf numFmtId="168" fontId="9" fillId="0" borderId="1" xfId="145" applyNumberFormat="1" applyFont="1" applyBorder="1" applyAlignment="1">
      <alignment horizontal="center" vertical="center"/>
    </xf>
    <xf numFmtId="2" fontId="9" fillId="0" borderId="0" xfId="140" applyNumberFormat="1" applyFont="1" applyAlignment="1">
      <alignment horizontal="justify" vertical="center" wrapText="1"/>
    </xf>
    <xf numFmtId="2" fontId="9" fillId="0" borderId="0" xfId="140" applyNumberFormat="1" applyFont="1" applyAlignment="1">
      <alignment horizontal="justify" vertical="center"/>
    </xf>
    <xf numFmtId="0" fontId="6" fillId="50" borderId="1" xfId="0" applyNumberFormat="1" applyFont="1" applyFill="1" applyBorder="1" applyAlignment="1">
      <alignment horizontal="justify" vertical="center" wrapText="1" shrinkToFit="1"/>
    </xf>
    <xf numFmtId="0" fontId="9" fillId="0" borderId="1" xfId="1" applyFont="1" applyBorder="1" applyAlignment="1">
      <alignment horizontal="justify" vertical="center" wrapText="1"/>
    </xf>
    <xf numFmtId="49" fontId="9" fillId="0" borderId="1" xfId="0" applyNumberFormat="1" applyFont="1" applyBorder="1" applyAlignment="1" applyProtection="1">
      <alignment horizontal="justify" vertical="center" wrapText="1"/>
    </xf>
    <xf numFmtId="0" fontId="54" fillId="0" borderId="1" xfId="0" applyFont="1" applyBorder="1" applyAlignment="1">
      <alignment horizontal="justify" vertical="center"/>
    </xf>
    <xf numFmtId="2" fontId="9" fillId="0" borderId="0" xfId="140" applyNumberFormat="1" applyFont="1" applyBorder="1" applyAlignment="1">
      <alignment horizontal="justify" vertical="center" wrapText="1"/>
    </xf>
    <xf numFmtId="2" fontId="9" fillId="0" borderId="0" xfId="140" applyNumberFormat="1" applyFont="1" applyBorder="1" applyAlignment="1">
      <alignment horizontal="justify" vertical="center"/>
    </xf>
    <xf numFmtId="2" fontId="12" fillId="0" borderId="0" xfId="0" applyNumberFormat="1" applyFont="1" applyAlignment="1">
      <alignment horizontal="justify" vertical="center"/>
    </xf>
    <xf numFmtId="168" fontId="6" fillId="0" borderId="1" xfId="140" applyNumberFormat="1" applyFont="1" applyBorder="1" applyAlignment="1">
      <alignment horizontal="center" vertical="center" wrapText="1"/>
    </xf>
    <xf numFmtId="168" fontId="53" fillId="0" borderId="1" xfId="0" applyNumberFormat="1" applyFont="1" applyBorder="1" applyAlignment="1">
      <alignment horizontal="center" vertical="center"/>
    </xf>
    <xf numFmtId="168" fontId="12" fillId="0" borderId="1" xfId="0" applyNumberFormat="1" applyFont="1" applyBorder="1" applyAlignment="1">
      <alignment horizontal="center" vertical="center"/>
    </xf>
    <xf numFmtId="168" fontId="12" fillId="0" borderId="1" xfId="1" applyNumberFormat="1" applyFont="1" applyFill="1" applyBorder="1" applyAlignment="1">
      <alignment horizontal="center" vertical="center" wrapText="1"/>
    </xf>
    <xf numFmtId="168" fontId="9" fillId="0" borderId="1" xfId="0" applyNumberFormat="1" applyFont="1" applyBorder="1" applyAlignment="1" applyProtection="1">
      <alignment horizontal="center" vertical="center" wrapText="1"/>
    </xf>
    <xf numFmtId="168" fontId="6" fillId="0" borderId="1" xfId="140" applyNumberFormat="1" applyFont="1" applyBorder="1" applyAlignment="1">
      <alignment horizontal="center" vertical="center"/>
    </xf>
    <xf numFmtId="168" fontId="9" fillId="0" borderId="1" xfId="140" applyNumberFormat="1" applyFont="1" applyBorder="1" applyAlignment="1">
      <alignment horizontal="center" vertical="center"/>
    </xf>
    <xf numFmtId="168" fontId="9" fillId="0" borderId="1" xfId="1" applyNumberFormat="1" applyFont="1" applyFill="1" applyBorder="1" applyAlignment="1">
      <alignment horizontal="center" vertical="center" wrapText="1"/>
    </xf>
    <xf numFmtId="168" fontId="12" fillId="0" borderId="1" xfId="0" applyNumberFormat="1" applyFont="1" applyFill="1" applyBorder="1" applyAlignment="1">
      <alignment horizontal="center" vertical="center" wrapText="1"/>
    </xf>
    <xf numFmtId="168" fontId="6" fillId="0" borderId="1" xfId="1" applyNumberFormat="1" applyFont="1" applyFill="1" applyBorder="1" applyAlignment="1">
      <alignment horizontal="center" vertical="center" wrapText="1"/>
    </xf>
    <xf numFmtId="168" fontId="6" fillId="0" borderId="1" xfId="140" applyNumberFormat="1" applyFont="1" applyFill="1" applyBorder="1" applyAlignment="1">
      <alignment horizontal="center" vertical="center"/>
    </xf>
    <xf numFmtId="168" fontId="9" fillId="0" borderId="1" xfId="1" applyNumberFormat="1" applyFont="1" applyBorder="1" applyAlignment="1">
      <alignment horizontal="center" vertical="center" wrapText="1"/>
    </xf>
    <xf numFmtId="0" fontId="2" fillId="0" borderId="0" xfId="1" applyAlignment="1">
      <alignment horizontal="justify" vertical="center"/>
    </xf>
    <xf numFmtId="0" fontId="3" fillId="0" borderId="0" xfId="1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7" fillId="0" borderId="0" xfId="1" applyFont="1" applyAlignment="1">
      <alignment horizontal="justify" vertical="center"/>
    </xf>
    <xf numFmtId="0" fontId="6" fillId="0" borderId="1" xfId="1" applyFont="1" applyBorder="1" applyAlignment="1">
      <alignment horizontal="justify" vertical="center" wrapText="1"/>
    </xf>
    <xf numFmtId="0" fontId="6" fillId="0" borderId="1" xfId="3" applyFont="1" applyFill="1" applyBorder="1" applyAlignment="1">
      <alignment horizontal="justify" vertical="center" wrapText="1"/>
    </xf>
    <xf numFmtId="0" fontId="11" fillId="0" borderId="1" xfId="5" applyFont="1" applyBorder="1" applyAlignment="1">
      <alignment horizontal="justify" vertical="center" wrapText="1"/>
    </xf>
    <xf numFmtId="0" fontId="9" fillId="0" borderId="1" xfId="1" applyFont="1" applyFill="1" applyBorder="1" applyAlignment="1">
      <alignment horizontal="justify" vertical="center" wrapText="1"/>
    </xf>
    <xf numFmtId="0" fontId="9" fillId="0" borderId="0" xfId="1" applyFont="1" applyFill="1" applyAlignment="1">
      <alignment horizontal="justify" vertical="center" wrapText="1"/>
    </xf>
    <xf numFmtId="0" fontId="12" fillId="0" borderId="1" xfId="1" applyFont="1" applyBorder="1" applyAlignment="1">
      <alignment horizontal="justify" vertical="center" wrapText="1"/>
    </xf>
    <xf numFmtId="0" fontId="12" fillId="0" borderId="1" xfId="1" applyFont="1" applyFill="1" applyBorder="1" applyAlignment="1">
      <alignment horizontal="justify" vertical="center" wrapText="1"/>
    </xf>
    <xf numFmtId="168" fontId="6" fillId="0" borderId="1" xfId="1" applyNumberFormat="1" applyFont="1" applyBorder="1" applyAlignment="1">
      <alignment horizontal="center" vertical="center" wrapText="1"/>
    </xf>
    <xf numFmtId="168" fontId="9" fillId="0" borderId="1" xfId="6" applyNumberFormat="1" applyFont="1" applyFill="1" applyBorder="1" applyAlignment="1">
      <alignment horizontal="center" vertical="center" wrapText="1"/>
    </xf>
    <xf numFmtId="168" fontId="9" fillId="0" borderId="25" xfId="0" applyNumberFormat="1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justify" vertical="top" wrapText="1"/>
    </xf>
    <xf numFmtId="0" fontId="12" fillId="0" borderId="0" xfId="0" applyFont="1" applyAlignment="1">
      <alignment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justify" vertical="top"/>
    </xf>
    <xf numFmtId="168" fontId="9" fillId="0" borderId="1" xfId="137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131" applyNumberFormat="1" applyFont="1" applyFill="1" applyBorder="1" applyAlignment="1">
      <alignment horizontal="justify" vertical="top"/>
    </xf>
    <xf numFmtId="0" fontId="9" fillId="0" borderId="1" xfId="0" applyNumberFormat="1" applyFont="1" applyFill="1" applyBorder="1" applyAlignment="1">
      <alignment horizontal="justify" vertical="top" wrapText="1" shrinkToFit="1"/>
    </xf>
    <xf numFmtId="49" fontId="9" fillId="0" borderId="1" xfId="0" applyNumberFormat="1" applyFont="1" applyFill="1" applyBorder="1" applyAlignment="1">
      <alignment horizontal="justify" vertical="center"/>
    </xf>
    <xf numFmtId="49" fontId="9" fillId="0" borderId="1" xfId="0" applyNumberFormat="1" applyFont="1" applyFill="1" applyBorder="1" applyAlignment="1">
      <alignment horizontal="justify" vertical="top"/>
    </xf>
    <xf numFmtId="49" fontId="9" fillId="0" borderId="1" xfId="13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center"/>
    </xf>
    <xf numFmtId="49" fontId="9" fillId="0" borderId="1" xfId="143" applyNumberFormat="1" applyFont="1" applyFill="1" applyBorder="1" applyAlignment="1">
      <alignment horizontal="center" vertical="center"/>
    </xf>
    <xf numFmtId="0" fontId="9" fillId="0" borderId="1" xfId="143" applyNumberFormat="1" applyFont="1" applyFill="1" applyBorder="1" applyAlignment="1">
      <alignment horizontal="justify" vertical="top" wrapText="1" shrinkToFit="1"/>
    </xf>
    <xf numFmtId="0" fontId="9" fillId="0" borderId="2" xfId="0" applyNumberFormat="1" applyFont="1" applyFill="1" applyBorder="1" applyAlignment="1">
      <alignment horizontal="justify" vertical="top" wrapText="1" shrinkToFit="1"/>
    </xf>
    <xf numFmtId="167" fontId="9" fillId="0" borderId="1" xfId="1" applyNumberFormat="1" applyFont="1" applyFill="1" applyBorder="1" applyAlignment="1">
      <alignment horizontal="center" vertical="top"/>
    </xf>
    <xf numFmtId="167" fontId="9" fillId="0" borderId="1" xfId="131" applyNumberFormat="1" applyFont="1" applyFill="1" applyBorder="1" applyAlignment="1">
      <alignment horizontal="center" vertical="top"/>
    </xf>
    <xf numFmtId="167" fontId="9" fillId="0" borderId="1" xfId="1" applyNumberFormat="1" applyFont="1" applyFill="1" applyBorder="1" applyAlignment="1">
      <alignment horizontal="justify" vertical="top" wrapText="1" shrinkToFit="1"/>
    </xf>
    <xf numFmtId="49" fontId="9" fillId="0" borderId="2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justify" vertical="center" wrapText="1"/>
    </xf>
    <xf numFmtId="49" fontId="9" fillId="0" borderId="2" xfId="0" applyNumberFormat="1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center" wrapText="1"/>
    </xf>
    <xf numFmtId="49" fontId="9" fillId="0" borderId="1" xfId="143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1" fillId="0" borderId="1" xfId="0" applyFont="1" applyBorder="1" applyAlignment="1">
      <alignment horizontal="justify" wrapText="1"/>
    </xf>
    <xf numFmtId="0" fontId="61" fillId="0" borderId="1" xfId="0" applyFont="1" applyBorder="1" applyAlignment="1">
      <alignment horizontal="justify" vertical="top" wrapText="1"/>
    </xf>
    <xf numFmtId="0" fontId="9" fillId="0" borderId="1" xfId="0" applyNumberFormat="1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2" xfId="137" applyNumberFormat="1" applyFont="1" applyFill="1" applyBorder="1" applyAlignment="1">
      <alignment horizontal="center" vertical="top"/>
    </xf>
    <xf numFmtId="0" fontId="9" fillId="0" borderId="1" xfId="131" applyNumberFormat="1" applyFont="1" applyFill="1" applyBorder="1" applyAlignment="1">
      <alignment horizontal="justify" vertical="top" wrapText="1"/>
    </xf>
    <xf numFmtId="49" fontId="9" fillId="0" borderId="2" xfId="0" applyNumberFormat="1" applyFont="1" applyFill="1" applyBorder="1" applyAlignment="1">
      <alignment horizontal="justify" vertical="center"/>
    </xf>
    <xf numFmtId="0" fontId="9" fillId="0" borderId="2" xfId="0" applyNumberFormat="1" applyFont="1" applyFill="1" applyBorder="1" applyAlignment="1">
      <alignment horizontal="justify" vertical="top" wrapText="1"/>
    </xf>
    <xf numFmtId="0" fontId="9" fillId="0" borderId="2" xfId="0" applyFont="1" applyFill="1" applyBorder="1" applyAlignment="1">
      <alignment horizontal="center" vertical="top" wrapText="1"/>
    </xf>
    <xf numFmtId="49" fontId="9" fillId="0" borderId="1" xfId="143" applyNumberFormat="1" applyFont="1" applyFill="1" applyBorder="1" applyAlignment="1">
      <alignment horizontal="center" vertical="top"/>
    </xf>
    <xf numFmtId="0" fontId="9" fillId="0" borderId="2" xfId="143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1" xfId="131" applyNumberFormat="1" applyFont="1" applyFill="1" applyBorder="1" applyAlignment="1">
      <alignment horizontal="center" vertical="center" wrapText="1"/>
    </xf>
    <xf numFmtId="0" fontId="9" fillId="0" borderId="1" xfId="131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168" fontId="6" fillId="0" borderId="1" xfId="137" applyNumberFormat="1" applyFont="1" applyFill="1" applyBorder="1" applyAlignment="1">
      <alignment horizontal="center" vertical="center"/>
    </xf>
    <xf numFmtId="167" fontId="12" fillId="0" borderId="0" xfId="0" applyNumberFormat="1" applyFont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9" fillId="0" borderId="1" xfId="1" applyNumberFormat="1" applyFont="1" applyFill="1" applyBorder="1" applyAlignment="1">
      <alignment horizontal="center" vertical="top"/>
    </xf>
    <xf numFmtId="168" fontId="9" fillId="0" borderId="1" xfId="137" applyNumberFormat="1" applyFont="1" applyFill="1" applyBorder="1" applyAlignment="1">
      <alignment horizontal="center" vertical="top"/>
    </xf>
    <xf numFmtId="168" fontId="9" fillId="0" borderId="1" xfId="143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/>
    </xf>
    <xf numFmtId="0" fontId="9" fillId="0" borderId="1" xfId="137" applyFont="1" applyFill="1" applyBorder="1" applyAlignment="1">
      <alignment horizontal="center" vertical="center" wrapText="1"/>
    </xf>
    <xf numFmtId="49" fontId="9" fillId="0" borderId="1" xfId="137" applyNumberFormat="1" applyFont="1" applyFill="1" applyBorder="1" applyAlignment="1">
      <alignment horizontal="justify" vertical="center" wrapText="1"/>
    </xf>
    <xf numFmtId="49" fontId="9" fillId="0" borderId="1" xfId="143" applyNumberFormat="1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61" fillId="0" borderId="1" xfId="0" applyFont="1" applyBorder="1" applyAlignment="1">
      <alignment horizontal="justify" vertical="center" wrapText="1"/>
    </xf>
    <xf numFmtId="0" fontId="9" fillId="0" borderId="1" xfId="131" applyNumberFormat="1" applyFont="1" applyFill="1" applyBorder="1" applyAlignment="1">
      <alignment horizontal="justify" vertical="center"/>
    </xf>
    <xf numFmtId="0" fontId="9" fillId="0" borderId="1" xfId="131" applyNumberFormat="1" applyFont="1" applyFill="1" applyBorder="1" applyAlignment="1">
      <alignment horizontal="justify" vertical="center" wrapText="1"/>
    </xf>
    <xf numFmtId="0" fontId="9" fillId="0" borderId="2" xfId="0" applyNumberFormat="1" applyFont="1" applyFill="1" applyBorder="1" applyAlignment="1">
      <alignment horizontal="justify" vertical="center" wrapText="1"/>
    </xf>
    <xf numFmtId="49" fontId="9" fillId="0" borderId="2" xfId="143" applyNumberFormat="1" applyFont="1" applyFill="1" applyBorder="1" applyAlignment="1">
      <alignment horizontal="justify" vertical="center" wrapText="1"/>
    </xf>
    <xf numFmtId="0" fontId="6" fillId="0" borderId="0" xfId="137" applyFont="1" applyAlignment="1">
      <alignment horizontal="justify" vertical="center" wrapText="1"/>
    </xf>
    <xf numFmtId="0" fontId="9" fillId="0" borderId="1" xfId="137" applyFont="1" applyFill="1" applyBorder="1" applyAlignment="1">
      <alignment horizontal="justify" vertical="center"/>
    </xf>
    <xf numFmtId="0" fontId="9" fillId="0" borderId="1" xfId="137" applyFont="1" applyFill="1" applyBorder="1" applyAlignment="1">
      <alignment horizontal="justify" vertical="center" wrapText="1"/>
    </xf>
    <xf numFmtId="0" fontId="6" fillId="0" borderId="1" xfId="137" applyFont="1" applyFill="1" applyBorder="1" applyAlignment="1">
      <alignment horizontal="justify" vertical="center"/>
    </xf>
    <xf numFmtId="49" fontId="9" fillId="0" borderId="1" xfId="137" applyNumberFormat="1" applyFont="1" applyFill="1" applyBorder="1" applyAlignment="1">
      <alignment horizontal="justify" vertical="center"/>
    </xf>
    <xf numFmtId="0" fontId="9" fillId="0" borderId="1" xfId="137" applyNumberFormat="1" applyFont="1" applyFill="1" applyBorder="1" applyAlignment="1">
      <alignment horizontal="justify" vertical="center" wrapText="1"/>
    </xf>
    <xf numFmtId="0" fontId="9" fillId="0" borderId="1" xfId="137" applyNumberFormat="1" applyFont="1" applyFill="1" applyBorder="1" applyAlignment="1">
      <alignment horizontal="justify" vertical="center" wrapText="1" shrinkToFit="1"/>
    </xf>
    <xf numFmtId="0" fontId="9" fillId="0" borderId="1" xfId="0" applyNumberFormat="1" applyFont="1" applyFill="1" applyBorder="1" applyAlignment="1">
      <alignment horizontal="justify" vertical="center" wrapText="1"/>
    </xf>
    <xf numFmtId="49" fontId="9" fillId="0" borderId="2" xfId="137" applyNumberFormat="1" applyFont="1" applyFill="1" applyBorder="1" applyAlignment="1">
      <alignment horizontal="justify" vertical="center"/>
    </xf>
    <xf numFmtId="0" fontId="9" fillId="0" borderId="2" xfId="0" applyNumberFormat="1" applyFont="1" applyFill="1" applyBorder="1" applyAlignment="1">
      <alignment horizontal="justify" vertical="center" wrapText="1" shrinkToFit="1"/>
    </xf>
    <xf numFmtId="49" fontId="9" fillId="0" borderId="1" xfId="131" applyNumberFormat="1" applyFont="1" applyFill="1" applyBorder="1" applyAlignment="1">
      <alignment horizontal="justify" vertical="center"/>
    </xf>
    <xf numFmtId="0" fontId="9" fillId="0" borderId="1" xfId="0" applyNumberFormat="1" applyFont="1" applyFill="1" applyBorder="1" applyAlignment="1">
      <alignment horizontal="justify" vertical="center" wrapText="1" shrinkToFit="1"/>
    </xf>
    <xf numFmtId="0" fontId="9" fillId="0" borderId="1" xfId="143" applyFont="1" applyFill="1" applyBorder="1" applyAlignment="1">
      <alignment horizontal="justify" vertical="center" wrapText="1"/>
    </xf>
    <xf numFmtId="49" fontId="9" fillId="0" borderId="1" xfId="143" applyNumberFormat="1" applyFont="1" applyFill="1" applyBorder="1" applyAlignment="1">
      <alignment horizontal="justify" vertical="center"/>
    </xf>
    <xf numFmtId="0" fontId="9" fillId="0" borderId="1" xfId="143" applyNumberFormat="1" applyFont="1" applyFill="1" applyBorder="1" applyAlignment="1">
      <alignment horizontal="justify" vertical="center" wrapText="1"/>
    </xf>
    <xf numFmtId="0" fontId="9" fillId="0" borderId="1" xfId="143" applyNumberFormat="1" applyFont="1" applyFill="1" applyBorder="1" applyAlignment="1">
      <alignment horizontal="justify" vertical="center" wrapText="1" shrinkToFit="1"/>
    </xf>
    <xf numFmtId="0" fontId="9" fillId="0" borderId="1" xfId="143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horizontal="justify" vertical="center" wrapText="1"/>
    </xf>
    <xf numFmtId="0" fontId="11" fillId="0" borderId="1" xfId="137" applyFont="1" applyFill="1" applyBorder="1" applyAlignment="1">
      <alignment horizontal="justify" vertical="center" wrapText="1"/>
    </xf>
    <xf numFmtId="0" fontId="6" fillId="0" borderId="1" xfId="137" applyFont="1" applyFill="1" applyBorder="1" applyAlignment="1">
      <alignment horizontal="justify" vertical="center" wrapText="1"/>
    </xf>
    <xf numFmtId="49" fontId="9" fillId="0" borderId="1" xfId="131" applyNumberFormat="1" applyFont="1" applyFill="1" applyBorder="1" applyAlignment="1">
      <alignment horizontal="justify" vertical="center" wrapText="1"/>
    </xf>
    <xf numFmtId="0" fontId="6" fillId="50" borderId="1" xfId="137" applyFont="1" applyFill="1" applyBorder="1" applyAlignment="1">
      <alignment horizontal="justify" vertical="center"/>
    </xf>
    <xf numFmtId="0" fontId="9" fillId="50" borderId="1" xfId="137" applyFont="1" applyFill="1" applyBorder="1" applyAlignment="1">
      <alignment horizontal="justify" vertical="center" wrapText="1"/>
    </xf>
    <xf numFmtId="49" fontId="9" fillId="50" borderId="2" xfId="0" applyNumberFormat="1" applyFont="1" applyFill="1" applyBorder="1" applyAlignment="1">
      <alignment horizontal="justify" vertical="center"/>
    </xf>
    <xf numFmtId="0" fontId="6" fillId="50" borderId="2" xfId="0" applyNumberFormat="1" applyFont="1" applyFill="1" applyBorder="1" applyAlignment="1">
      <alignment horizontal="justify" vertical="center" wrapText="1" shrinkToFit="1"/>
    </xf>
    <xf numFmtId="49" fontId="6" fillId="0" borderId="2" xfId="0" applyNumberFormat="1" applyFont="1" applyFill="1" applyBorder="1" applyAlignment="1">
      <alignment horizontal="justify" vertical="center"/>
    </xf>
    <xf numFmtId="0" fontId="6" fillId="0" borderId="2" xfId="0" applyNumberFormat="1" applyFont="1" applyFill="1" applyBorder="1" applyAlignment="1">
      <alignment horizontal="justify" vertical="center" wrapText="1" shrinkToFit="1"/>
    </xf>
    <xf numFmtId="0" fontId="9" fillId="0" borderId="1" xfId="1" applyNumberFormat="1" applyFont="1" applyFill="1" applyBorder="1" applyAlignment="1">
      <alignment horizontal="justify" vertical="center" wrapText="1" shrinkToFit="1"/>
    </xf>
    <xf numFmtId="0" fontId="12" fillId="0" borderId="0" xfId="0" applyFont="1" applyAlignment="1">
      <alignment horizontal="right" vertical="center"/>
    </xf>
    <xf numFmtId="168" fontId="9" fillId="0" borderId="1" xfId="1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/>
    </xf>
    <xf numFmtId="0" fontId="9" fillId="0" borderId="1" xfId="137" applyFont="1" applyFill="1" applyBorder="1" applyAlignment="1">
      <alignment horizontal="left" vertical="center"/>
    </xf>
    <xf numFmtId="0" fontId="9" fillId="0" borderId="1" xfId="137" applyFont="1" applyFill="1" applyBorder="1" applyAlignment="1">
      <alignment horizontal="left" vertical="center" wrapText="1"/>
    </xf>
    <xf numFmtId="49" fontId="9" fillId="0" borderId="1" xfId="137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1" xfId="143" applyFont="1" applyFill="1" applyBorder="1" applyAlignment="1">
      <alignment horizontal="left" vertical="center" wrapText="1"/>
    </xf>
    <xf numFmtId="49" fontId="9" fillId="0" borderId="1" xfId="143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137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50" borderId="1" xfId="0" applyFont="1" applyFill="1" applyBorder="1" applyAlignment="1">
      <alignment horizontal="left" vertical="center" wrapText="1"/>
    </xf>
    <xf numFmtId="49" fontId="9" fillId="0" borderId="1" xfId="143" applyNumberFormat="1" applyFont="1" applyFill="1" applyBorder="1" applyAlignment="1">
      <alignment horizontal="left" vertical="center" wrapText="1"/>
    </xf>
    <xf numFmtId="49" fontId="9" fillId="0" borderId="1" xfId="1" applyNumberFormat="1" applyFont="1" applyFill="1" applyBorder="1" applyAlignment="1">
      <alignment horizontal="left" vertical="center"/>
    </xf>
    <xf numFmtId="0" fontId="62" fillId="0" borderId="0" xfId="0" applyFont="1"/>
    <xf numFmtId="0" fontId="62" fillId="0" borderId="0" xfId="0" applyFont="1" applyAlignment="1"/>
    <xf numFmtId="0" fontId="9" fillId="0" borderId="1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0" xfId="0" applyFont="1" applyBorder="1"/>
    <xf numFmtId="3" fontId="6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justify" vertical="top" wrapText="1"/>
    </xf>
    <xf numFmtId="0" fontId="63" fillId="0" borderId="0" xfId="0" applyFont="1" applyBorder="1"/>
    <xf numFmtId="0" fontId="63" fillId="0" borderId="0" xfId="0" applyFont="1" applyBorder="1" applyAlignment="1">
      <alignment wrapText="1"/>
    </xf>
    <xf numFmtId="0" fontId="64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justify" wrapText="1"/>
    </xf>
    <xf numFmtId="0" fontId="63" fillId="0" borderId="0" xfId="0" applyFont="1" applyBorder="1" applyAlignment="1">
      <alignment horizontal="justify" wrapText="1"/>
    </xf>
    <xf numFmtId="0" fontId="9" fillId="0" borderId="1" xfId="0" applyFont="1" applyBorder="1" applyAlignment="1">
      <alignment horizontal="left" vertical="top" wrapText="1"/>
    </xf>
    <xf numFmtId="0" fontId="9" fillId="50" borderId="1" xfId="0" applyFont="1" applyFill="1" applyBorder="1" applyAlignment="1">
      <alignment horizontal="justify" vertical="top" wrapText="1"/>
    </xf>
    <xf numFmtId="0" fontId="9" fillId="5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/>
    </xf>
    <xf numFmtId="0" fontId="52" fillId="0" borderId="1" xfId="0" applyFont="1" applyBorder="1" applyAlignment="1">
      <alignment horizontal="center"/>
    </xf>
    <xf numFmtId="0" fontId="12" fillId="0" borderId="0" xfId="0" applyFont="1" applyAlignment="1">
      <alignment horizontal="justify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9" fillId="0" borderId="1" xfId="140" applyFont="1" applyBorder="1" applyAlignment="1">
      <alignment horizontal="center" vertical="center" wrapText="1"/>
    </xf>
    <xf numFmtId="1" fontId="9" fillId="0" borderId="1" xfId="140" applyNumberFormat="1" applyFont="1" applyBorder="1" applyAlignment="1">
      <alignment horizontal="center" vertical="center" wrapText="1"/>
    </xf>
    <xf numFmtId="1" fontId="9" fillId="0" borderId="1" xfId="140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0" xfId="140" applyAlignment="1">
      <alignment horizontal="center" vertical="center"/>
    </xf>
    <xf numFmtId="0" fontId="6" fillId="0" borderId="1" xfId="140" applyFont="1" applyBorder="1" applyAlignment="1">
      <alignment horizontal="center" vertical="center" wrapText="1"/>
    </xf>
    <xf numFmtId="49" fontId="9" fillId="0" borderId="1" xfId="141" applyNumberFormat="1" applyFont="1" applyBorder="1" applyAlignment="1">
      <alignment horizontal="center" vertical="center" wrapText="1"/>
    </xf>
    <xf numFmtId="49" fontId="9" fillId="0" borderId="1" xfId="143" applyNumberFormat="1" applyFont="1" applyBorder="1" applyAlignment="1">
      <alignment horizontal="center" vertical="center" wrapText="1"/>
    </xf>
    <xf numFmtId="49" fontId="9" fillId="0" borderId="1" xfId="140" applyNumberFormat="1" applyFont="1" applyBorder="1" applyAlignment="1">
      <alignment horizontal="center" vertical="center"/>
    </xf>
    <xf numFmtId="49" fontId="9" fillId="0" borderId="1" xfId="142" applyNumberFormat="1" applyFont="1" applyFill="1" applyBorder="1" applyAlignment="1">
      <alignment horizontal="center" vertical="center"/>
    </xf>
    <xf numFmtId="49" fontId="9" fillId="0" borderId="1" xfId="4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5" fillId="0" borderId="0" xfId="140" applyBorder="1" applyAlignment="1">
      <alignment horizontal="center" vertical="center"/>
    </xf>
    <xf numFmtId="0" fontId="9" fillId="0" borderId="0" xfId="140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53" fillId="0" borderId="1" xfId="0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141" applyNumberFormat="1" applyFont="1" applyFill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top" wrapText="1" shrinkToFit="1"/>
    </xf>
    <xf numFmtId="0" fontId="56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2" xfId="1" applyNumberFormat="1" applyFont="1" applyBorder="1" applyAlignment="1" applyProtection="1">
      <alignment horizontal="center" vertical="center" wrapText="1"/>
    </xf>
    <xf numFmtId="0" fontId="9" fillId="0" borderId="1" xfId="137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137" applyFont="1" applyFill="1" applyBorder="1" applyAlignment="1">
      <alignment horizontal="center" vertical="center" wrapText="1"/>
    </xf>
    <xf numFmtId="49" fontId="9" fillId="0" borderId="1" xfId="137" applyNumberFormat="1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wrapText="1"/>
    </xf>
    <xf numFmtId="0" fontId="6" fillId="0" borderId="0" xfId="140" applyFont="1" applyAlignment="1">
      <alignment horizontal="justify" vertical="center"/>
    </xf>
    <xf numFmtId="0" fontId="9" fillId="0" borderId="0" xfId="0" applyFont="1" applyAlignment="1">
      <alignment horizontal="right" vertical="center"/>
    </xf>
    <xf numFmtId="0" fontId="6" fillId="0" borderId="0" xfId="14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7" xfId="0" applyFont="1" applyBorder="1" applyAlignment="1">
      <alignment horizontal="justify" vertical="center"/>
    </xf>
    <xf numFmtId="0" fontId="12" fillId="0" borderId="18" xfId="0" applyFont="1" applyBorder="1" applyAlignment="1">
      <alignment horizontal="justify" vertical="center"/>
    </xf>
    <xf numFmtId="0" fontId="9" fillId="0" borderId="2" xfId="140" applyFont="1" applyFill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/>
    </xf>
    <xf numFmtId="2" fontId="9" fillId="0" borderId="1" xfId="140" applyNumberFormat="1" applyFont="1" applyBorder="1" applyAlignment="1">
      <alignment horizontal="center" vertical="center" wrapText="1"/>
    </xf>
    <xf numFmtId="2" fontId="62" fillId="0" borderId="1" xfId="0" applyNumberFormat="1" applyFont="1" applyBorder="1" applyAlignment="1">
      <alignment horizontal="center" vertical="center"/>
    </xf>
    <xf numFmtId="2" fontId="9" fillId="0" borderId="2" xfId="140" applyNumberFormat="1" applyFont="1" applyBorder="1" applyAlignment="1">
      <alignment horizontal="center" vertical="center" wrapText="1"/>
    </xf>
    <xf numFmtId="2" fontId="62" fillId="0" borderId="16" xfId="0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center" vertical="center"/>
    </xf>
    <xf numFmtId="0" fontId="6" fillId="0" borderId="0" xfId="137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49" fontId="48" fillId="0" borderId="2" xfId="0" applyNumberFormat="1" applyFont="1" applyBorder="1" applyAlignment="1">
      <alignment horizontal="center"/>
    </xf>
    <xf numFmtId="49" fontId="48" fillId="0" borderId="16" xfId="0" applyNumberFormat="1" applyFont="1" applyBorder="1" applyAlignment="1">
      <alignment horizontal="center"/>
    </xf>
    <xf numFmtId="0" fontId="14" fillId="0" borderId="2" xfId="0" applyFont="1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14" fillId="0" borderId="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7" fontId="14" fillId="0" borderId="2" xfId="0" applyNumberFormat="1" applyFont="1" applyBorder="1" applyAlignment="1">
      <alignment horizontal="center"/>
    </xf>
    <xf numFmtId="167" fontId="14" fillId="0" borderId="16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48" fillId="0" borderId="17" xfId="0" applyFont="1" applyBorder="1" applyAlignment="1">
      <alignment wrapText="1"/>
    </xf>
    <xf numFmtId="0" fontId="58" fillId="0" borderId="21" xfId="0" applyFont="1" applyBorder="1" applyAlignment="1">
      <alignment wrapText="1"/>
    </xf>
    <xf numFmtId="0" fontId="58" fillId="0" borderId="18" xfId="0" applyFont="1" applyBorder="1" applyAlignment="1">
      <alignment wrapText="1"/>
    </xf>
    <xf numFmtId="0" fontId="48" fillId="0" borderId="17" xfId="0" applyFont="1" applyBorder="1" applyAlignment="1">
      <alignment horizontal="center" wrapText="1"/>
    </xf>
    <xf numFmtId="0" fontId="58" fillId="0" borderId="21" xfId="0" applyFont="1" applyBorder="1" applyAlignment="1">
      <alignment horizontal="center" wrapText="1"/>
    </xf>
    <xf numFmtId="0" fontId="58" fillId="0" borderId="18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6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7" fontId="48" fillId="0" borderId="17" xfId="0" applyNumberFormat="1" applyFont="1" applyBorder="1" applyAlignment="1">
      <alignment horizontal="center" wrapText="1"/>
    </xf>
    <xf numFmtId="167" fontId="58" fillId="0" borderId="18" xfId="0" applyNumberFormat="1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48" fillId="0" borderId="22" xfId="0" applyFont="1" applyBorder="1" applyAlignment="1">
      <alignment horizontal="right"/>
    </xf>
    <xf numFmtId="0" fontId="0" fillId="0" borderId="22" xfId="0" applyBorder="1" applyAlignment="1"/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50" fillId="0" borderId="24" xfId="0" applyFont="1" applyBorder="1" applyAlignment="1">
      <alignment horizontal="center" vertical="top" wrapText="1"/>
    </xf>
    <xf numFmtId="0" fontId="50" fillId="0" borderId="19" xfId="0" applyFont="1" applyBorder="1" applyAlignment="1">
      <alignment horizontal="center" vertical="top" wrapText="1"/>
    </xf>
    <xf numFmtId="0" fontId="52" fillId="0" borderId="17" xfId="0" applyFont="1" applyBorder="1" applyAlignment="1"/>
    <xf numFmtId="0" fontId="0" fillId="0" borderId="21" xfId="0" applyBorder="1" applyAlignment="1"/>
    <xf numFmtId="0" fontId="0" fillId="0" borderId="18" xfId="0" applyBorder="1" applyAlignment="1"/>
    <xf numFmtId="0" fontId="56" fillId="0" borderId="0" xfId="0" applyFont="1" applyAlignment="1">
      <alignment horizontal="center" wrapText="1"/>
    </xf>
    <xf numFmtId="0" fontId="52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52" fillId="0" borderId="17" xfId="0" applyFont="1" applyBorder="1" applyAlignment="1">
      <alignment horizontal="center" wrapText="1"/>
    </xf>
    <xf numFmtId="0" fontId="52" fillId="0" borderId="18" xfId="0" applyFont="1" applyBorder="1" applyAlignment="1">
      <alignment horizontal="center" wrapText="1"/>
    </xf>
    <xf numFmtId="0" fontId="52" fillId="0" borderId="17" xfId="0" applyFont="1" applyBorder="1" applyAlignment="1">
      <alignment wrapText="1"/>
    </xf>
    <xf numFmtId="0" fontId="52" fillId="0" borderId="18" xfId="0" applyFont="1" applyBorder="1" applyAlignment="1">
      <alignment wrapText="1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17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167" fontId="12" fillId="0" borderId="21" xfId="0" applyNumberFormat="1" applyFont="1" applyBorder="1" applyAlignment="1">
      <alignment wrapText="1"/>
    </xf>
    <xf numFmtId="167" fontId="12" fillId="0" borderId="18" xfId="0" applyNumberFormat="1" applyFont="1" applyBorder="1" applyAlignment="1">
      <alignment wrapText="1"/>
    </xf>
    <xf numFmtId="167" fontId="12" fillId="0" borderId="17" xfId="0" applyNumberFormat="1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justify" vertical="center" wrapText="1"/>
    </xf>
    <xf numFmtId="0" fontId="12" fillId="0" borderId="18" xfId="0" applyFont="1" applyBorder="1" applyAlignment="1">
      <alignment horizontal="justify" vertical="center" wrapText="1"/>
    </xf>
    <xf numFmtId="0" fontId="12" fillId="0" borderId="21" xfId="0" applyFont="1" applyFill="1" applyBorder="1" applyAlignment="1">
      <alignment horizontal="justify" vertical="center" wrapText="1"/>
    </xf>
    <xf numFmtId="0" fontId="12" fillId="0" borderId="18" xfId="0" applyFont="1" applyFill="1" applyBorder="1" applyAlignment="1">
      <alignment horizontal="justify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2" fontId="12" fillId="0" borderId="18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</cellXfs>
  <cellStyles count="146"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60% - Accent1" xfId="22"/>
    <cellStyle name="60% - Accent2" xfId="23"/>
    <cellStyle name="60% - Accent3" xfId="24"/>
    <cellStyle name="60% - Accent4" xfId="25"/>
    <cellStyle name="60% - Accent5" xfId="26"/>
    <cellStyle name="60% - Accent6" xfId="27"/>
    <cellStyle name="Accent1" xfId="28"/>
    <cellStyle name="Accent1 - 20%" xfId="29"/>
    <cellStyle name="Accent1 - 40%" xfId="30"/>
    <cellStyle name="Accent1 - 60%" xfId="31"/>
    <cellStyle name="Accent2" xfId="32"/>
    <cellStyle name="Accent2 - 20%" xfId="33"/>
    <cellStyle name="Accent2 - 40%" xfId="34"/>
    <cellStyle name="Accent2 - 60%" xfId="35"/>
    <cellStyle name="Accent3" xfId="36"/>
    <cellStyle name="Accent3 - 20%" xfId="37"/>
    <cellStyle name="Accent3 - 40%" xfId="38"/>
    <cellStyle name="Accent3 - 60%" xfId="39"/>
    <cellStyle name="Accent3_10" xfId="40"/>
    <cellStyle name="Accent4" xfId="41"/>
    <cellStyle name="Accent4 - 20%" xfId="42"/>
    <cellStyle name="Accent4 - 40%" xfId="43"/>
    <cellStyle name="Accent4 - 60%" xfId="44"/>
    <cellStyle name="Accent4_10" xfId="45"/>
    <cellStyle name="Accent5" xfId="46"/>
    <cellStyle name="Accent5 - 20%" xfId="47"/>
    <cellStyle name="Accent5 - 40%" xfId="48"/>
    <cellStyle name="Accent5 - 60%" xfId="49"/>
    <cellStyle name="Accent5_10" xfId="50"/>
    <cellStyle name="Accent6" xfId="51"/>
    <cellStyle name="Accent6 - 20%" xfId="52"/>
    <cellStyle name="Accent6 - 40%" xfId="53"/>
    <cellStyle name="Accent6 - 60%" xfId="54"/>
    <cellStyle name="Accent6_10" xfId="55"/>
    <cellStyle name="Bad" xfId="56"/>
    <cellStyle name="Calculation" xfId="57"/>
    <cellStyle name="Check Cell" xfId="58"/>
    <cellStyle name="Emphasis 1" xfId="59"/>
    <cellStyle name="Emphasis 2" xfId="60"/>
    <cellStyle name="Emphasis 3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_own-reg-rev" xfId="71"/>
    <cellStyle name="Note" xfId="72"/>
    <cellStyle name="Output" xfId="73"/>
    <cellStyle name="SAPBEXaggData" xfId="74"/>
    <cellStyle name="SAPBEXaggDataEmph" xfId="75"/>
    <cellStyle name="SAPBEXaggItem" xfId="76"/>
    <cellStyle name="SAPBEXaggItemX" xfId="77"/>
    <cellStyle name="SAPBEXchaText" xfId="78"/>
    <cellStyle name="SAPBEXexcBad7" xfId="79"/>
    <cellStyle name="SAPBEXexcBad8" xfId="80"/>
    <cellStyle name="SAPBEXexcBad9" xfId="81"/>
    <cellStyle name="SAPBEXexcCritical4" xfId="82"/>
    <cellStyle name="SAPBEXexcCritical5" xfId="83"/>
    <cellStyle name="SAPBEXexcCritical6" xfId="84"/>
    <cellStyle name="SAPBEXexcGood1" xfId="85"/>
    <cellStyle name="SAPBEXexcGood2" xfId="86"/>
    <cellStyle name="SAPBEXexcGood3" xfId="87"/>
    <cellStyle name="SAPBEXfilterDrill" xfId="88"/>
    <cellStyle name="SAPBEXfilterItem" xfId="89"/>
    <cellStyle name="SAPBEXfilterText" xfId="90"/>
    <cellStyle name="SAPBEXformats" xfId="91"/>
    <cellStyle name="SAPBEXheaderItem" xfId="92"/>
    <cellStyle name="SAPBEXheaderText" xfId="93"/>
    <cellStyle name="SAPBEXHLevel0" xfId="3"/>
    <cellStyle name="SAPBEXHLevel0 2" xfId="94"/>
    <cellStyle name="SAPBEXHLevel0X" xfId="95"/>
    <cellStyle name="SAPBEXHLevel1" xfId="96"/>
    <cellStyle name="SAPBEXHLevel1 2" xfId="97"/>
    <cellStyle name="SAPBEXHLevel1X" xfId="98"/>
    <cellStyle name="SAPBEXHLevel2" xfId="99"/>
    <cellStyle name="SAPBEXHLevel2 2" xfId="100"/>
    <cellStyle name="SAPBEXHLevel2X" xfId="101"/>
    <cellStyle name="SAPBEXHLevel3" xfId="102"/>
    <cellStyle name="SAPBEXHLevel3X" xfId="103"/>
    <cellStyle name="SAPBEXinputData" xfId="104"/>
    <cellStyle name="SAPBEXItemHeader" xfId="105"/>
    <cellStyle name="SAPBEXresData" xfId="106"/>
    <cellStyle name="SAPBEXresDataEmph" xfId="107"/>
    <cellStyle name="SAPBEXresItem" xfId="108"/>
    <cellStyle name="SAPBEXresItemX" xfId="109"/>
    <cellStyle name="SAPBEXstdData" xfId="110"/>
    <cellStyle name="SAPBEXstdData 2" xfId="111"/>
    <cellStyle name="SAPBEXstdDataEmph" xfId="112"/>
    <cellStyle name="SAPBEXstdItem" xfId="113"/>
    <cellStyle name="SAPBEXstdItemX" xfId="114"/>
    <cellStyle name="SAPBEXtitle" xfId="115"/>
    <cellStyle name="SAPBEXunassignedItem" xfId="116"/>
    <cellStyle name="SAPBEXundefined" xfId="117"/>
    <cellStyle name="Sheet Title" xfId="118"/>
    <cellStyle name="Title" xfId="119"/>
    <cellStyle name="Total" xfId="120"/>
    <cellStyle name="Warning Text" xfId="121"/>
    <cellStyle name="Денежный 2" xfId="122"/>
    <cellStyle name="Обычный" xfId="0" builtinId="0"/>
    <cellStyle name="Обычный 10" xfId="137"/>
    <cellStyle name="Обычный 11" xfId="144"/>
    <cellStyle name="Обычный 12" xfId="123"/>
    <cellStyle name="Обычный 14" xfId="2"/>
    <cellStyle name="Обычный 18" xfId="124"/>
    <cellStyle name="Обычный 2" xfId="1"/>
    <cellStyle name="Обычный 2 2" xfId="8"/>
    <cellStyle name="Обычный 2 2 2" xfId="4"/>
    <cellStyle name="Обычный 2 2 2 2" xfId="5"/>
    <cellStyle name="Обычный 2 2 2 2 2" xfId="143"/>
    <cellStyle name="Обычный 2 2 2 3" xfId="125"/>
    <cellStyle name="Обычный 2 2 2 4" xfId="142"/>
    <cellStyle name="Обычный 2 2 3" xfId="9"/>
    <cellStyle name="Обычный 2 3" xfId="126"/>
    <cellStyle name="Обычный 3" xfId="7"/>
    <cellStyle name="Обычный 3 2" xfId="140"/>
    <cellStyle name="Обычный 4" xfId="127"/>
    <cellStyle name="Обычный 5" xfId="128"/>
    <cellStyle name="Обычный 6" xfId="138"/>
    <cellStyle name="Обычный 7" xfId="139"/>
    <cellStyle name="Обычный 7 2" xfId="129"/>
    <cellStyle name="Обычный 8" xfId="130"/>
    <cellStyle name="Обычный 9" xfId="131"/>
    <cellStyle name="Обычный_Прил 2" xfId="141"/>
    <cellStyle name="Процентный 6" xfId="132"/>
    <cellStyle name="Стиль 1" xfId="133"/>
    <cellStyle name="Финансовый" xfId="145" builtinId="3"/>
    <cellStyle name="Финансовый 2" xfId="134"/>
    <cellStyle name="Финансовый 3" xfId="135"/>
    <cellStyle name="Финансовый 4" xfId="136"/>
    <cellStyle name="Финансовый 4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="90" zoomScaleNormal="90" workbookViewId="0">
      <selection activeCell="C1" sqref="C1"/>
    </sheetView>
  </sheetViews>
  <sheetFormatPr defaultRowHeight="15.75" x14ac:dyDescent="0.25"/>
  <cols>
    <col min="1" max="1" width="9.7109375" style="280" customWidth="1"/>
    <col min="2" max="2" width="24.42578125" style="268" customWidth="1"/>
    <col min="3" max="3" width="54.28515625" style="72" customWidth="1"/>
    <col min="4" max="4" width="12.140625" style="98" customWidth="1"/>
    <col min="5" max="5" width="12.7109375" style="98" customWidth="1"/>
    <col min="6" max="6" width="8.7109375" style="98" customWidth="1"/>
    <col min="7" max="8" width="9.140625" style="72"/>
    <col min="9" max="9" width="9.85546875" style="72" bestFit="1" customWidth="1"/>
    <col min="10" max="256" width="9.140625" style="72"/>
    <col min="257" max="257" width="8.140625" style="72" customWidth="1"/>
    <col min="258" max="258" width="24.5703125" style="72" customWidth="1"/>
    <col min="259" max="259" width="33.28515625" style="72" customWidth="1"/>
    <col min="260" max="260" width="13" style="72" customWidth="1"/>
    <col min="261" max="261" width="12.7109375" style="72" customWidth="1"/>
    <col min="262" max="262" width="8.28515625" style="72" customWidth="1"/>
    <col min="263" max="264" width="9.140625" style="72"/>
    <col min="265" max="265" width="9.85546875" style="72" bestFit="1" customWidth="1"/>
    <col min="266" max="512" width="9.140625" style="72"/>
    <col min="513" max="513" width="8.140625" style="72" customWidth="1"/>
    <col min="514" max="514" width="24.5703125" style="72" customWidth="1"/>
    <col min="515" max="515" width="33.28515625" style="72" customWidth="1"/>
    <col min="516" max="516" width="13" style="72" customWidth="1"/>
    <col min="517" max="517" width="12.7109375" style="72" customWidth="1"/>
    <col min="518" max="518" width="8.28515625" style="72" customWidth="1"/>
    <col min="519" max="520" width="9.140625" style="72"/>
    <col min="521" max="521" width="9.85546875" style="72" bestFit="1" customWidth="1"/>
    <col min="522" max="768" width="9.140625" style="72"/>
    <col min="769" max="769" width="8.140625" style="72" customWidth="1"/>
    <col min="770" max="770" width="24.5703125" style="72" customWidth="1"/>
    <col min="771" max="771" width="33.28515625" style="72" customWidth="1"/>
    <col min="772" max="772" width="13" style="72" customWidth="1"/>
    <col min="773" max="773" width="12.7109375" style="72" customWidth="1"/>
    <col min="774" max="774" width="8.28515625" style="72" customWidth="1"/>
    <col min="775" max="776" width="9.140625" style="72"/>
    <col min="777" max="777" width="9.85546875" style="72" bestFit="1" customWidth="1"/>
    <col min="778" max="1024" width="9.140625" style="72"/>
    <col min="1025" max="1025" width="8.140625" style="72" customWidth="1"/>
    <col min="1026" max="1026" width="24.5703125" style="72" customWidth="1"/>
    <col min="1027" max="1027" width="33.28515625" style="72" customWidth="1"/>
    <col min="1028" max="1028" width="13" style="72" customWidth="1"/>
    <col min="1029" max="1029" width="12.7109375" style="72" customWidth="1"/>
    <col min="1030" max="1030" width="8.28515625" style="72" customWidth="1"/>
    <col min="1031" max="1032" width="9.140625" style="72"/>
    <col min="1033" max="1033" width="9.85546875" style="72" bestFit="1" customWidth="1"/>
    <col min="1034" max="1280" width="9.140625" style="72"/>
    <col min="1281" max="1281" width="8.140625" style="72" customWidth="1"/>
    <col min="1282" max="1282" width="24.5703125" style="72" customWidth="1"/>
    <col min="1283" max="1283" width="33.28515625" style="72" customWidth="1"/>
    <col min="1284" max="1284" width="13" style="72" customWidth="1"/>
    <col min="1285" max="1285" width="12.7109375" style="72" customWidth="1"/>
    <col min="1286" max="1286" width="8.28515625" style="72" customWidth="1"/>
    <col min="1287" max="1288" width="9.140625" style="72"/>
    <col min="1289" max="1289" width="9.85546875" style="72" bestFit="1" customWidth="1"/>
    <col min="1290" max="1536" width="9.140625" style="72"/>
    <col min="1537" max="1537" width="8.140625" style="72" customWidth="1"/>
    <col min="1538" max="1538" width="24.5703125" style="72" customWidth="1"/>
    <col min="1539" max="1539" width="33.28515625" style="72" customWidth="1"/>
    <col min="1540" max="1540" width="13" style="72" customWidth="1"/>
    <col min="1541" max="1541" width="12.7109375" style="72" customWidth="1"/>
    <col min="1542" max="1542" width="8.28515625" style="72" customWidth="1"/>
    <col min="1543" max="1544" width="9.140625" style="72"/>
    <col min="1545" max="1545" width="9.85546875" style="72" bestFit="1" customWidth="1"/>
    <col min="1546" max="1792" width="9.140625" style="72"/>
    <col min="1793" max="1793" width="8.140625" style="72" customWidth="1"/>
    <col min="1794" max="1794" width="24.5703125" style="72" customWidth="1"/>
    <col min="1795" max="1795" width="33.28515625" style="72" customWidth="1"/>
    <col min="1796" max="1796" width="13" style="72" customWidth="1"/>
    <col min="1797" max="1797" width="12.7109375" style="72" customWidth="1"/>
    <col min="1798" max="1798" width="8.28515625" style="72" customWidth="1"/>
    <col min="1799" max="1800" width="9.140625" style="72"/>
    <col min="1801" max="1801" width="9.85546875" style="72" bestFit="1" customWidth="1"/>
    <col min="1802" max="2048" width="9.140625" style="72"/>
    <col min="2049" max="2049" width="8.140625" style="72" customWidth="1"/>
    <col min="2050" max="2050" width="24.5703125" style="72" customWidth="1"/>
    <col min="2051" max="2051" width="33.28515625" style="72" customWidth="1"/>
    <col min="2052" max="2052" width="13" style="72" customWidth="1"/>
    <col min="2053" max="2053" width="12.7109375" style="72" customWidth="1"/>
    <col min="2054" max="2054" width="8.28515625" style="72" customWidth="1"/>
    <col min="2055" max="2056" width="9.140625" style="72"/>
    <col min="2057" max="2057" width="9.85546875" style="72" bestFit="1" customWidth="1"/>
    <col min="2058" max="2304" width="9.140625" style="72"/>
    <col min="2305" max="2305" width="8.140625" style="72" customWidth="1"/>
    <col min="2306" max="2306" width="24.5703125" style="72" customWidth="1"/>
    <col min="2307" max="2307" width="33.28515625" style="72" customWidth="1"/>
    <col min="2308" max="2308" width="13" style="72" customWidth="1"/>
    <col min="2309" max="2309" width="12.7109375" style="72" customWidth="1"/>
    <col min="2310" max="2310" width="8.28515625" style="72" customWidth="1"/>
    <col min="2311" max="2312" width="9.140625" style="72"/>
    <col min="2313" max="2313" width="9.85546875" style="72" bestFit="1" customWidth="1"/>
    <col min="2314" max="2560" width="9.140625" style="72"/>
    <col min="2561" max="2561" width="8.140625" style="72" customWidth="1"/>
    <col min="2562" max="2562" width="24.5703125" style="72" customWidth="1"/>
    <col min="2563" max="2563" width="33.28515625" style="72" customWidth="1"/>
    <col min="2564" max="2564" width="13" style="72" customWidth="1"/>
    <col min="2565" max="2565" width="12.7109375" style="72" customWidth="1"/>
    <col min="2566" max="2566" width="8.28515625" style="72" customWidth="1"/>
    <col min="2567" max="2568" width="9.140625" style="72"/>
    <col min="2569" max="2569" width="9.85546875" style="72" bestFit="1" customWidth="1"/>
    <col min="2570" max="2816" width="9.140625" style="72"/>
    <col min="2817" max="2817" width="8.140625" style="72" customWidth="1"/>
    <col min="2818" max="2818" width="24.5703125" style="72" customWidth="1"/>
    <col min="2819" max="2819" width="33.28515625" style="72" customWidth="1"/>
    <col min="2820" max="2820" width="13" style="72" customWidth="1"/>
    <col min="2821" max="2821" width="12.7109375" style="72" customWidth="1"/>
    <col min="2822" max="2822" width="8.28515625" style="72" customWidth="1"/>
    <col min="2823" max="2824" width="9.140625" style="72"/>
    <col min="2825" max="2825" width="9.85546875" style="72" bestFit="1" customWidth="1"/>
    <col min="2826" max="3072" width="9.140625" style="72"/>
    <col min="3073" max="3073" width="8.140625" style="72" customWidth="1"/>
    <col min="3074" max="3074" width="24.5703125" style="72" customWidth="1"/>
    <col min="3075" max="3075" width="33.28515625" style="72" customWidth="1"/>
    <col min="3076" max="3076" width="13" style="72" customWidth="1"/>
    <col min="3077" max="3077" width="12.7109375" style="72" customWidth="1"/>
    <col min="3078" max="3078" width="8.28515625" style="72" customWidth="1"/>
    <col min="3079" max="3080" width="9.140625" style="72"/>
    <col min="3081" max="3081" width="9.85546875" style="72" bestFit="1" customWidth="1"/>
    <col min="3082" max="3328" width="9.140625" style="72"/>
    <col min="3329" max="3329" width="8.140625" style="72" customWidth="1"/>
    <col min="3330" max="3330" width="24.5703125" style="72" customWidth="1"/>
    <col min="3331" max="3331" width="33.28515625" style="72" customWidth="1"/>
    <col min="3332" max="3332" width="13" style="72" customWidth="1"/>
    <col min="3333" max="3333" width="12.7109375" style="72" customWidth="1"/>
    <col min="3334" max="3334" width="8.28515625" style="72" customWidth="1"/>
    <col min="3335" max="3336" width="9.140625" style="72"/>
    <col min="3337" max="3337" width="9.85546875" style="72" bestFit="1" customWidth="1"/>
    <col min="3338" max="3584" width="9.140625" style="72"/>
    <col min="3585" max="3585" width="8.140625" style="72" customWidth="1"/>
    <col min="3586" max="3586" width="24.5703125" style="72" customWidth="1"/>
    <col min="3587" max="3587" width="33.28515625" style="72" customWidth="1"/>
    <col min="3588" max="3588" width="13" style="72" customWidth="1"/>
    <col min="3589" max="3589" width="12.7109375" style="72" customWidth="1"/>
    <col min="3590" max="3590" width="8.28515625" style="72" customWidth="1"/>
    <col min="3591" max="3592" width="9.140625" style="72"/>
    <col min="3593" max="3593" width="9.85546875" style="72" bestFit="1" customWidth="1"/>
    <col min="3594" max="3840" width="9.140625" style="72"/>
    <col min="3841" max="3841" width="8.140625" style="72" customWidth="1"/>
    <col min="3842" max="3842" width="24.5703125" style="72" customWidth="1"/>
    <col min="3843" max="3843" width="33.28515625" style="72" customWidth="1"/>
    <col min="3844" max="3844" width="13" style="72" customWidth="1"/>
    <col min="3845" max="3845" width="12.7109375" style="72" customWidth="1"/>
    <col min="3846" max="3846" width="8.28515625" style="72" customWidth="1"/>
    <col min="3847" max="3848" width="9.140625" style="72"/>
    <col min="3849" max="3849" width="9.85546875" style="72" bestFit="1" customWidth="1"/>
    <col min="3850" max="4096" width="9.140625" style="72"/>
    <col min="4097" max="4097" width="8.140625" style="72" customWidth="1"/>
    <col min="4098" max="4098" width="24.5703125" style="72" customWidth="1"/>
    <col min="4099" max="4099" width="33.28515625" style="72" customWidth="1"/>
    <col min="4100" max="4100" width="13" style="72" customWidth="1"/>
    <col min="4101" max="4101" width="12.7109375" style="72" customWidth="1"/>
    <col min="4102" max="4102" width="8.28515625" style="72" customWidth="1"/>
    <col min="4103" max="4104" width="9.140625" style="72"/>
    <col min="4105" max="4105" width="9.85546875" style="72" bestFit="1" customWidth="1"/>
    <col min="4106" max="4352" width="9.140625" style="72"/>
    <col min="4353" max="4353" width="8.140625" style="72" customWidth="1"/>
    <col min="4354" max="4354" width="24.5703125" style="72" customWidth="1"/>
    <col min="4355" max="4355" width="33.28515625" style="72" customWidth="1"/>
    <col min="4356" max="4356" width="13" style="72" customWidth="1"/>
    <col min="4357" max="4357" width="12.7109375" style="72" customWidth="1"/>
    <col min="4358" max="4358" width="8.28515625" style="72" customWidth="1"/>
    <col min="4359" max="4360" width="9.140625" style="72"/>
    <col min="4361" max="4361" width="9.85546875" style="72" bestFit="1" customWidth="1"/>
    <col min="4362" max="4608" width="9.140625" style="72"/>
    <col min="4609" max="4609" width="8.140625" style="72" customWidth="1"/>
    <col min="4610" max="4610" width="24.5703125" style="72" customWidth="1"/>
    <col min="4611" max="4611" width="33.28515625" style="72" customWidth="1"/>
    <col min="4612" max="4612" width="13" style="72" customWidth="1"/>
    <col min="4613" max="4613" width="12.7109375" style="72" customWidth="1"/>
    <col min="4614" max="4614" width="8.28515625" style="72" customWidth="1"/>
    <col min="4615" max="4616" width="9.140625" style="72"/>
    <col min="4617" max="4617" width="9.85546875" style="72" bestFit="1" customWidth="1"/>
    <col min="4618" max="4864" width="9.140625" style="72"/>
    <col min="4865" max="4865" width="8.140625" style="72" customWidth="1"/>
    <col min="4866" max="4866" width="24.5703125" style="72" customWidth="1"/>
    <col min="4867" max="4867" width="33.28515625" style="72" customWidth="1"/>
    <col min="4868" max="4868" width="13" style="72" customWidth="1"/>
    <col min="4869" max="4869" width="12.7109375" style="72" customWidth="1"/>
    <col min="4870" max="4870" width="8.28515625" style="72" customWidth="1"/>
    <col min="4871" max="4872" width="9.140625" style="72"/>
    <col min="4873" max="4873" width="9.85546875" style="72" bestFit="1" customWidth="1"/>
    <col min="4874" max="5120" width="9.140625" style="72"/>
    <col min="5121" max="5121" width="8.140625" style="72" customWidth="1"/>
    <col min="5122" max="5122" width="24.5703125" style="72" customWidth="1"/>
    <col min="5123" max="5123" width="33.28515625" style="72" customWidth="1"/>
    <col min="5124" max="5124" width="13" style="72" customWidth="1"/>
    <col min="5125" max="5125" width="12.7109375" style="72" customWidth="1"/>
    <col min="5126" max="5126" width="8.28515625" style="72" customWidth="1"/>
    <col min="5127" max="5128" width="9.140625" style="72"/>
    <col min="5129" max="5129" width="9.85546875" style="72" bestFit="1" customWidth="1"/>
    <col min="5130" max="5376" width="9.140625" style="72"/>
    <col min="5377" max="5377" width="8.140625" style="72" customWidth="1"/>
    <col min="5378" max="5378" width="24.5703125" style="72" customWidth="1"/>
    <col min="5379" max="5379" width="33.28515625" style="72" customWidth="1"/>
    <col min="5380" max="5380" width="13" style="72" customWidth="1"/>
    <col min="5381" max="5381" width="12.7109375" style="72" customWidth="1"/>
    <col min="5382" max="5382" width="8.28515625" style="72" customWidth="1"/>
    <col min="5383" max="5384" width="9.140625" style="72"/>
    <col min="5385" max="5385" width="9.85546875" style="72" bestFit="1" customWidth="1"/>
    <col min="5386" max="5632" width="9.140625" style="72"/>
    <col min="5633" max="5633" width="8.140625" style="72" customWidth="1"/>
    <col min="5634" max="5634" width="24.5703125" style="72" customWidth="1"/>
    <col min="5635" max="5635" width="33.28515625" style="72" customWidth="1"/>
    <col min="5636" max="5636" width="13" style="72" customWidth="1"/>
    <col min="5637" max="5637" width="12.7109375" style="72" customWidth="1"/>
    <col min="5638" max="5638" width="8.28515625" style="72" customWidth="1"/>
    <col min="5639" max="5640" width="9.140625" style="72"/>
    <col min="5641" max="5641" width="9.85546875" style="72" bestFit="1" customWidth="1"/>
    <col min="5642" max="5888" width="9.140625" style="72"/>
    <col min="5889" max="5889" width="8.140625" style="72" customWidth="1"/>
    <col min="5890" max="5890" width="24.5703125" style="72" customWidth="1"/>
    <col min="5891" max="5891" width="33.28515625" style="72" customWidth="1"/>
    <col min="5892" max="5892" width="13" style="72" customWidth="1"/>
    <col min="5893" max="5893" width="12.7109375" style="72" customWidth="1"/>
    <col min="5894" max="5894" width="8.28515625" style="72" customWidth="1"/>
    <col min="5895" max="5896" width="9.140625" style="72"/>
    <col min="5897" max="5897" width="9.85546875" style="72" bestFit="1" customWidth="1"/>
    <col min="5898" max="6144" width="9.140625" style="72"/>
    <col min="6145" max="6145" width="8.140625" style="72" customWidth="1"/>
    <col min="6146" max="6146" width="24.5703125" style="72" customWidth="1"/>
    <col min="6147" max="6147" width="33.28515625" style="72" customWidth="1"/>
    <col min="6148" max="6148" width="13" style="72" customWidth="1"/>
    <col min="6149" max="6149" width="12.7109375" style="72" customWidth="1"/>
    <col min="6150" max="6150" width="8.28515625" style="72" customWidth="1"/>
    <col min="6151" max="6152" width="9.140625" style="72"/>
    <col min="6153" max="6153" width="9.85546875" style="72" bestFit="1" customWidth="1"/>
    <col min="6154" max="6400" width="9.140625" style="72"/>
    <col min="6401" max="6401" width="8.140625" style="72" customWidth="1"/>
    <col min="6402" max="6402" width="24.5703125" style="72" customWidth="1"/>
    <col min="6403" max="6403" width="33.28515625" style="72" customWidth="1"/>
    <col min="6404" max="6404" width="13" style="72" customWidth="1"/>
    <col min="6405" max="6405" width="12.7109375" style="72" customWidth="1"/>
    <col min="6406" max="6406" width="8.28515625" style="72" customWidth="1"/>
    <col min="6407" max="6408" width="9.140625" style="72"/>
    <col min="6409" max="6409" width="9.85546875" style="72" bestFit="1" customWidth="1"/>
    <col min="6410" max="6656" width="9.140625" style="72"/>
    <col min="6657" max="6657" width="8.140625" style="72" customWidth="1"/>
    <col min="6658" max="6658" width="24.5703125" style="72" customWidth="1"/>
    <col min="6659" max="6659" width="33.28515625" style="72" customWidth="1"/>
    <col min="6660" max="6660" width="13" style="72" customWidth="1"/>
    <col min="6661" max="6661" width="12.7109375" style="72" customWidth="1"/>
    <col min="6662" max="6662" width="8.28515625" style="72" customWidth="1"/>
    <col min="6663" max="6664" width="9.140625" style="72"/>
    <col min="6665" max="6665" width="9.85546875" style="72" bestFit="1" customWidth="1"/>
    <col min="6666" max="6912" width="9.140625" style="72"/>
    <col min="6913" max="6913" width="8.140625" style="72" customWidth="1"/>
    <col min="6914" max="6914" width="24.5703125" style="72" customWidth="1"/>
    <col min="6915" max="6915" width="33.28515625" style="72" customWidth="1"/>
    <col min="6916" max="6916" width="13" style="72" customWidth="1"/>
    <col min="6917" max="6917" width="12.7109375" style="72" customWidth="1"/>
    <col min="6918" max="6918" width="8.28515625" style="72" customWidth="1"/>
    <col min="6919" max="6920" width="9.140625" style="72"/>
    <col min="6921" max="6921" width="9.85546875" style="72" bestFit="1" customWidth="1"/>
    <col min="6922" max="7168" width="9.140625" style="72"/>
    <col min="7169" max="7169" width="8.140625" style="72" customWidth="1"/>
    <col min="7170" max="7170" width="24.5703125" style="72" customWidth="1"/>
    <col min="7171" max="7171" width="33.28515625" style="72" customWidth="1"/>
    <col min="7172" max="7172" width="13" style="72" customWidth="1"/>
    <col min="7173" max="7173" width="12.7109375" style="72" customWidth="1"/>
    <col min="7174" max="7174" width="8.28515625" style="72" customWidth="1"/>
    <col min="7175" max="7176" width="9.140625" style="72"/>
    <col min="7177" max="7177" width="9.85546875" style="72" bestFit="1" customWidth="1"/>
    <col min="7178" max="7424" width="9.140625" style="72"/>
    <col min="7425" max="7425" width="8.140625" style="72" customWidth="1"/>
    <col min="7426" max="7426" width="24.5703125" style="72" customWidth="1"/>
    <col min="7427" max="7427" width="33.28515625" style="72" customWidth="1"/>
    <col min="7428" max="7428" width="13" style="72" customWidth="1"/>
    <col min="7429" max="7429" width="12.7109375" style="72" customWidth="1"/>
    <col min="7430" max="7430" width="8.28515625" style="72" customWidth="1"/>
    <col min="7431" max="7432" width="9.140625" style="72"/>
    <col min="7433" max="7433" width="9.85546875" style="72" bestFit="1" customWidth="1"/>
    <col min="7434" max="7680" width="9.140625" style="72"/>
    <col min="7681" max="7681" width="8.140625" style="72" customWidth="1"/>
    <col min="7682" max="7682" width="24.5703125" style="72" customWidth="1"/>
    <col min="7683" max="7683" width="33.28515625" style="72" customWidth="1"/>
    <col min="7684" max="7684" width="13" style="72" customWidth="1"/>
    <col min="7685" max="7685" width="12.7109375" style="72" customWidth="1"/>
    <col min="7686" max="7686" width="8.28515625" style="72" customWidth="1"/>
    <col min="7687" max="7688" width="9.140625" style="72"/>
    <col min="7689" max="7689" width="9.85546875" style="72" bestFit="1" customWidth="1"/>
    <col min="7690" max="7936" width="9.140625" style="72"/>
    <col min="7937" max="7937" width="8.140625" style="72" customWidth="1"/>
    <col min="7938" max="7938" width="24.5703125" style="72" customWidth="1"/>
    <col min="7939" max="7939" width="33.28515625" style="72" customWidth="1"/>
    <col min="7940" max="7940" width="13" style="72" customWidth="1"/>
    <col min="7941" max="7941" width="12.7109375" style="72" customWidth="1"/>
    <col min="7942" max="7942" width="8.28515625" style="72" customWidth="1"/>
    <col min="7943" max="7944" width="9.140625" style="72"/>
    <col min="7945" max="7945" width="9.85546875" style="72" bestFit="1" customWidth="1"/>
    <col min="7946" max="8192" width="9.140625" style="72"/>
    <col min="8193" max="8193" width="8.140625" style="72" customWidth="1"/>
    <col min="8194" max="8194" width="24.5703125" style="72" customWidth="1"/>
    <col min="8195" max="8195" width="33.28515625" style="72" customWidth="1"/>
    <col min="8196" max="8196" width="13" style="72" customWidth="1"/>
    <col min="8197" max="8197" width="12.7109375" style="72" customWidth="1"/>
    <col min="8198" max="8198" width="8.28515625" style="72" customWidth="1"/>
    <col min="8199" max="8200" width="9.140625" style="72"/>
    <col min="8201" max="8201" width="9.85546875" style="72" bestFit="1" customWidth="1"/>
    <col min="8202" max="8448" width="9.140625" style="72"/>
    <col min="8449" max="8449" width="8.140625" style="72" customWidth="1"/>
    <col min="8450" max="8450" width="24.5703125" style="72" customWidth="1"/>
    <col min="8451" max="8451" width="33.28515625" style="72" customWidth="1"/>
    <col min="8452" max="8452" width="13" style="72" customWidth="1"/>
    <col min="8453" max="8453" width="12.7109375" style="72" customWidth="1"/>
    <col min="8454" max="8454" width="8.28515625" style="72" customWidth="1"/>
    <col min="8455" max="8456" width="9.140625" style="72"/>
    <col min="8457" max="8457" width="9.85546875" style="72" bestFit="1" customWidth="1"/>
    <col min="8458" max="8704" width="9.140625" style="72"/>
    <col min="8705" max="8705" width="8.140625" style="72" customWidth="1"/>
    <col min="8706" max="8706" width="24.5703125" style="72" customWidth="1"/>
    <col min="8707" max="8707" width="33.28515625" style="72" customWidth="1"/>
    <col min="8708" max="8708" width="13" style="72" customWidth="1"/>
    <col min="8709" max="8709" width="12.7109375" style="72" customWidth="1"/>
    <col min="8710" max="8710" width="8.28515625" style="72" customWidth="1"/>
    <col min="8711" max="8712" width="9.140625" style="72"/>
    <col min="8713" max="8713" width="9.85546875" style="72" bestFit="1" customWidth="1"/>
    <col min="8714" max="8960" width="9.140625" style="72"/>
    <col min="8961" max="8961" width="8.140625" style="72" customWidth="1"/>
    <col min="8962" max="8962" width="24.5703125" style="72" customWidth="1"/>
    <col min="8963" max="8963" width="33.28515625" style="72" customWidth="1"/>
    <col min="8964" max="8964" width="13" style="72" customWidth="1"/>
    <col min="8965" max="8965" width="12.7109375" style="72" customWidth="1"/>
    <col min="8966" max="8966" width="8.28515625" style="72" customWidth="1"/>
    <col min="8967" max="8968" width="9.140625" style="72"/>
    <col min="8969" max="8969" width="9.85546875" style="72" bestFit="1" customWidth="1"/>
    <col min="8970" max="9216" width="9.140625" style="72"/>
    <col min="9217" max="9217" width="8.140625" style="72" customWidth="1"/>
    <col min="9218" max="9218" width="24.5703125" style="72" customWidth="1"/>
    <col min="9219" max="9219" width="33.28515625" style="72" customWidth="1"/>
    <col min="9220" max="9220" width="13" style="72" customWidth="1"/>
    <col min="9221" max="9221" width="12.7109375" style="72" customWidth="1"/>
    <col min="9222" max="9222" width="8.28515625" style="72" customWidth="1"/>
    <col min="9223" max="9224" width="9.140625" style="72"/>
    <col min="9225" max="9225" width="9.85546875" style="72" bestFit="1" customWidth="1"/>
    <col min="9226" max="9472" width="9.140625" style="72"/>
    <col min="9473" max="9473" width="8.140625" style="72" customWidth="1"/>
    <col min="9474" max="9474" width="24.5703125" style="72" customWidth="1"/>
    <col min="9475" max="9475" width="33.28515625" style="72" customWidth="1"/>
    <col min="9476" max="9476" width="13" style="72" customWidth="1"/>
    <col min="9477" max="9477" width="12.7109375" style="72" customWidth="1"/>
    <col min="9478" max="9478" width="8.28515625" style="72" customWidth="1"/>
    <col min="9479" max="9480" width="9.140625" style="72"/>
    <col min="9481" max="9481" width="9.85546875" style="72" bestFit="1" customWidth="1"/>
    <col min="9482" max="9728" width="9.140625" style="72"/>
    <col min="9729" max="9729" width="8.140625" style="72" customWidth="1"/>
    <col min="9730" max="9730" width="24.5703125" style="72" customWidth="1"/>
    <col min="9731" max="9731" width="33.28515625" style="72" customWidth="1"/>
    <col min="9732" max="9732" width="13" style="72" customWidth="1"/>
    <col min="9733" max="9733" width="12.7109375" style="72" customWidth="1"/>
    <col min="9734" max="9734" width="8.28515625" style="72" customWidth="1"/>
    <col min="9735" max="9736" width="9.140625" style="72"/>
    <col min="9737" max="9737" width="9.85546875" style="72" bestFit="1" customWidth="1"/>
    <col min="9738" max="9984" width="9.140625" style="72"/>
    <col min="9985" max="9985" width="8.140625" style="72" customWidth="1"/>
    <col min="9986" max="9986" width="24.5703125" style="72" customWidth="1"/>
    <col min="9987" max="9987" width="33.28515625" style="72" customWidth="1"/>
    <col min="9988" max="9988" width="13" style="72" customWidth="1"/>
    <col min="9989" max="9989" width="12.7109375" style="72" customWidth="1"/>
    <col min="9990" max="9990" width="8.28515625" style="72" customWidth="1"/>
    <col min="9991" max="9992" width="9.140625" style="72"/>
    <col min="9993" max="9993" width="9.85546875" style="72" bestFit="1" customWidth="1"/>
    <col min="9994" max="10240" width="9.140625" style="72"/>
    <col min="10241" max="10241" width="8.140625" style="72" customWidth="1"/>
    <col min="10242" max="10242" width="24.5703125" style="72" customWidth="1"/>
    <col min="10243" max="10243" width="33.28515625" style="72" customWidth="1"/>
    <col min="10244" max="10244" width="13" style="72" customWidth="1"/>
    <col min="10245" max="10245" width="12.7109375" style="72" customWidth="1"/>
    <col min="10246" max="10246" width="8.28515625" style="72" customWidth="1"/>
    <col min="10247" max="10248" width="9.140625" style="72"/>
    <col min="10249" max="10249" width="9.85546875" style="72" bestFit="1" customWidth="1"/>
    <col min="10250" max="10496" width="9.140625" style="72"/>
    <col min="10497" max="10497" width="8.140625" style="72" customWidth="1"/>
    <col min="10498" max="10498" width="24.5703125" style="72" customWidth="1"/>
    <col min="10499" max="10499" width="33.28515625" style="72" customWidth="1"/>
    <col min="10500" max="10500" width="13" style="72" customWidth="1"/>
    <col min="10501" max="10501" width="12.7109375" style="72" customWidth="1"/>
    <col min="10502" max="10502" width="8.28515625" style="72" customWidth="1"/>
    <col min="10503" max="10504" width="9.140625" style="72"/>
    <col min="10505" max="10505" width="9.85546875" style="72" bestFit="1" customWidth="1"/>
    <col min="10506" max="10752" width="9.140625" style="72"/>
    <col min="10753" max="10753" width="8.140625" style="72" customWidth="1"/>
    <col min="10754" max="10754" width="24.5703125" style="72" customWidth="1"/>
    <col min="10755" max="10755" width="33.28515625" style="72" customWidth="1"/>
    <col min="10756" max="10756" width="13" style="72" customWidth="1"/>
    <col min="10757" max="10757" width="12.7109375" style="72" customWidth="1"/>
    <col min="10758" max="10758" width="8.28515625" style="72" customWidth="1"/>
    <col min="10759" max="10760" width="9.140625" style="72"/>
    <col min="10761" max="10761" width="9.85546875" style="72" bestFit="1" customWidth="1"/>
    <col min="10762" max="11008" width="9.140625" style="72"/>
    <col min="11009" max="11009" width="8.140625" style="72" customWidth="1"/>
    <col min="11010" max="11010" width="24.5703125" style="72" customWidth="1"/>
    <col min="11011" max="11011" width="33.28515625" style="72" customWidth="1"/>
    <col min="11012" max="11012" width="13" style="72" customWidth="1"/>
    <col min="11013" max="11013" width="12.7109375" style="72" customWidth="1"/>
    <col min="11014" max="11014" width="8.28515625" style="72" customWidth="1"/>
    <col min="11015" max="11016" width="9.140625" style="72"/>
    <col min="11017" max="11017" width="9.85546875" style="72" bestFit="1" customWidth="1"/>
    <col min="11018" max="11264" width="9.140625" style="72"/>
    <col min="11265" max="11265" width="8.140625" style="72" customWidth="1"/>
    <col min="11266" max="11266" width="24.5703125" style="72" customWidth="1"/>
    <col min="11267" max="11267" width="33.28515625" style="72" customWidth="1"/>
    <col min="11268" max="11268" width="13" style="72" customWidth="1"/>
    <col min="11269" max="11269" width="12.7109375" style="72" customWidth="1"/>
    <col min="11270" max="11270" width="8.28515625" style="72" customWidth="1"/>
    <col min="11271" max="11272" width="9.140625" style="72"/>
    <col min="11273" max="11273" width="9.85546875" style="72" bestFit="1" customWidth="1"/>
    <col min="11274" max="11520" width="9.140625" style="72"/>
    <col min="11521" max="11521" width="8.140625" style="72" customWidth="1"/>
    <col min="11522" max="11522" width="24.5703125" style="72" customWidth="1"/>
    <col min="11523" max="11523" width="33.28515625" style="72" customWidth="1"/>
    <col min="11524" max="11524" width="13" style="72" customWidth="1"/>
    <col min="11525" max="11525" width="12.7109375" style="72" customWidth="1"/>
    <col min="11526" max="11526" width="8.28515625" style="72" customWidth="1"/>
    <col min="11527" max="11528" width="9.140625" style="72"/>
    <col min="11529" max="11529" width="9.85546875" style="72" bestFit="1" customWidth="1"/>
    <col min="11530" max="11776" width="9.140625" style="72"/>
    <col min="11777" max="11777" width="8.140625" style="72" customWidth="1"/>
    <col min="11778" max="11778" width="24.5703125" style="72" customWidth="1"/>
    <col min="11779" max="11779" width="33.28515625" style="72" customWidth="1"/>
    <col min="11780" max="11780" width="13" style="72" customWidth="1"/>
    <col min="11781" max="11781" width="12.7109375" style="72" customWidth="1"/>
    <col min="11782" max="11782" width="8.28515625" style="72" customWidth="1"/>
    <col min="11783" max="11784" width="9.140625" style="72"/>
    <col min="11785" max="11785" width="9.85546875" style="72" bestFit="1" customWidth="1"/>
    <col min="11786" max="12032" width="9.140625" style="72"/>
    <col min="12033" max="12033" width="8.140625" style="72" customWidth="1"/>
    <col min="12034" max="12034" width="24.5703125" style="72" customWidth="1"/>
    <col min="12035" max="12035" width="33.28515625" style="72" customWidth="1"/>
    <col min="12036" max="12036" width="13" style="72" customWidth="1"/>
    <col min="12037" max="12037" width="12.7109375" style="72" customWidth="1"/>
    <col min="12038" max="12038" width="8.28515625" style="72" customWidth="1"/>
    <col min="12039" max="12040" width="9.140625" style="72"/>
    <col min="12041" max="12041" width="9.85546875" style="72" bestFit="1" customWidth="1"/>
    <col min="12042" max="12288" width="9.140625" style="72"/>
    <col min="12289" max="12289" width="8.140625" style="72" customWidth="1"/>
    <col min="12290" max="12290" width="24.5703125" style="72" customWidth="1"/>
    <col min="12291" max="12291" width="33.28515625" style="72" customWidth="1"/>
    <col min="12292" max="12292" width="13" style="72" customWidth="1"/>
    <col min="12293" max="12293" width="12.7109375" style="72" customWidth="1"/>
    <col min="12294" max="12294" width="8.28515625" style="72" customWidth="1"/>
    <col min="12295" max="12296" width="9.140625" style="72"/>
    <col min="12297" max="12297" width="9.85546875" style="72" bestFit="1" customWidth="1"/>
    <col min="12298" max="12544" width="9.140625" style="72"/>
    <col min="12545" max="12545" width="8.140625" style="72" customWidth="1"/>
    <col min="12546" max="12546" width="24.5703125" style="72" customWidth="1"/>
    <col min="12547" max="12547" width="33.28515625" style="72" customWidth="1"/>
    <col min="12548" max="12548" width="13" style="72" customWidth="1"/>
    <col min="12549" max="12549" width="12.7109375" style="72" customWidth="1"/>
    <col min="12550" max="12550" width="8.28515625" style="72" customWidth="1"/>
    <col min="12551" max="12552" width="9.140625" style="72"/>
    <col min="12553" max="12553" width="9.85546875" style="72" bestFit="1" customWidth="1"/>
    <col min="12554" max="12800" width="9.140625" style="72"/>
    <col min="12801" max="12801" width="8.140625" style="72" customWidth="1"/>
    <col min="12802" max="12802" width="24.5703125" style="72" customWidth="1"/>
    <col min="12803" max="12803" width="33.28515625" style="72" customWidth="1"/>
    <col min="12804" max="12804" width="13" style="72" customWidth="1"/>
    <col min="12805" max="12805" width="12.7109375" style="72" customWidth="1"/>
    <col min="12806" max="12806" width="8.28515625" style="72" customWidth="1"/>
    <col min="12807" max="12808" width="9.140625" style="72"/>
    <col min="12809" max="12809" width="9.85546875" style="72" bestFit="1" customWidth="1"/>
    <col min="12810" max="13056" width="9.140625" style="72"/>
    <col min="13057" max="13057" width="8.140625" style="72" customWidth="1"/>
    <col min="13058" max="13058" width="24.5703125" style="72" customWidth="1"/>
    <col min="13059" max="13059" width="33.28515625" style="72" customWidth="1"/>
    <col min="13060" max="13060" width="13" style="72" customWidth="1"/>
    <col min="13061" max="13061" width="12.7109375" style="72" customWidth="1"/>
    <col min="13062" max="13062" width="8.28515625" style="72" customWidth="1"/>
    <col min="13063" max="13064" width="9.140625" style="72"/>
    <col min="13065" max="13065" width="9.85546875" style="72" bestFit="1" customWidth="1"/>
    <col min="13066" max="13312" width="9.140625" style="72"/>
    <col min="13313" max="13313" width="8.140625" style="72" customWidth="1"/>
    <col min="13314" max="13314" width="24.5703125" style="72" customWidth="1"/>
    <col min="13315" max="13315" width="33.28515625" style="72" customWidth="1"/>
    <col min="13316" max="13316" width="13" style="72" customWidth="1"/>
    <col min="13317" max="13317" width="12.7109375" style="72" customWidth="1"/>
    <col min="13318" max="13318" width="8.28515625" style="72" customWidth="1"/>
    <col min="13319" max="13320" width="9.140625" style="72"/>
    <col min="13321" max="13321" width="9.85546875" style="72" bestFit="1" customWidth="1"/>
    <col min="13322" max="13568" width="9.140625" style="72"/>
    <col min="13569" max="13569" width="8.140625" style="72" customWidth="1"/>
    <col min="13570" max="13570" width="24.5703125" style="72" customWidth="1"/>
    <col min="13571" max="13571" width="33.28515625" style="72" customWidth="1"/>
    <col min="13572" max="13572" width="13" style="72" customWidth="1"/>
    <col min="13573" max="13573" width="12.7109375" style="72" customWidth="1"/>
    <col min="13574" max="13574" width="8.28515625" style="72" customWidth="1"/>
    <col min="13575" max="13576" width="9.140625" style="72"/>
    <col min="13577" max="13577" width="9.85546875" style="72" bestFit="1" customWidth="1"/>
    <col min="13578" max="13824" width="9.140625" style="72"/>
    <col min="13825" max="13825" width="8.140625" style="72" customWidth="1"/>
    <col min="13826" max="13826" width="24.5703125" style="72" customWidth="1"/>
    <col min="13827" max="13827" width="33.28515625" style="72" customWidth="1"/>
    <col min="13828" max="13828" width="13" style="72" customWidth="1"/>
    <col min="13829" max="13829" width="12.7109375" style="72" customWidth="1"/>
    <col min="13830" max="13830" width="8.28515625" style="72" customWidth="1"/>
    <col min="13831" max="13832" width="9.140625" style="72"/>
    <col min="13833" max="13833" width="9.85546875" style="72" bestFit="1" customWidth="1"/>
    <col min="13834" max="14080" width="9.140625" style="72"/>
    <col min="14081" max="14081" width="8.140625" style="72" customWidth="1"/>
    <col min="14082" max="14082" width="24.5703125" style="72" customWidth="1"/>
    <col min="14083" max="14083" width="33.28515625" style="72" customWidth="1"/>
    <col min="14084" max="14084" width="13" style="72" customWidth="1"/>
    <col min="14085" max="14085" width="12.7109375" style="72" customWidth="1"/>
    <col min="14086" max="14086" width="8.28515625" style="72" customWidth="1"/>
    <col min="14087" max="14088" width="9.140625" style="72"/>
    <col min="14089" max="14089" width="9.85546875" style="72" bestFit="1" customWidth="1"/>
    <col min="14090" max="14336" width="9.140625" style="72"/>
    <col min="14337" max="14337" width="8.140625" style="72" customWidth="1"/>
    <col min="14338" max="14338" width="24.5703125" style="72" customWidth="1"/>
    <col min="14339" max="14339" width="33.28515625" style="72" customWidth="1"/>
    <col min="14340" max="14340" width="13" style="72" customWidth="1"/>
    <col min="14341" max="14341" width="12.7109375" style="72" customWidth="1"/>
    <col min="14342" max="14342" width="8.28515625" style="72" customWidth="1"/>
    <col min="14343" max="14344" width="9.140625" style="72"/>
    <col min="14345" max="14345" width="9.85546875" style="72" bestFit="1" customWidth="1"/>
    <col min="14346" max="14592" width="9.140625" style="72"/>
    <col min="14593" max="14593" width="8.140625" style="72" customWidth="1"/>
    <col min="14594" max="14594" width="24.5703125" style="72" customWidth="1"/>
    <col min="14595" max="14595" width="33.28515625" style="72" customWidth="1"/>
    <col min="14596" max="14596" width="13" style="72" customWidth="1"/>
    <col min="14597" max="14597" width="12.7109375" style="72" customWidth="1"/>
    <col min="14598" max="14598" width="8.28515625" style="72" customWidth="1"/>
    <col min="14599" max="14600" width="9.140625" style="72"/>
    <col min="14601" max="14601" width="9.85546875" style="72" bestFit="1" customWidth="1"/>
    <col min="14602" max="14848" width="9.140625" style="72"/>
    <col min="14849" max="14849" width="8.140625" style="72" customWidth="1"/>
    <col min="14850" max="14850" width="24.5703125" style="72" customWidth="1"/>
    <col min="14851" max="14851" width="33.28515625" style="72" customWidth="1"/>
    <col min="14852" max="14852" width="13" style="72" customWidth="1"/>
    <col min="14853" max="14853" width="12.7109375" style="72" customWidth="1"/>
    <col min="14854" max="14854" width="8.28515625" style="72" customWidth="1"/>
    <col min="14855" max="14856" width="9.140625" style="72"/>
    <col min="14857" max="14857" width="9.85546875" style="72" bestFit="1" customWidth="1"/>
    <col min="14858" max="15104" width="9.140625" style="72"/>
    <col min="15105" max="15105" width="8.140625" style="72" customWidth="1"/>
    <col min="15106" max="15106" width="24.5703125" style="72" customWidth="1"/>
    <col min="15107" max="15107" width="33.28515625" style="72" customWidth="1"/>
    <col min="15108" max="15108" width="13" style="72" customWidth="1"/>
    <col min="15109" max="15109" width="12.7109375" style="72" customWidth="1"/>
    <col min="15110" max="15110" width="8.28515625" style="72" customWidth="1"/>
    <col min="15111" max="15112" width="9.140625" style="72"/>
    <col min="15113" max="15113" width="9.85546875" style="72" bestFit="1" customWidth="1"/>
    <col min="15114" max="15360" width="9.140625" style="72"/>
    <col min="15361" max="15361" width="8.140625" style="72" customWidth="1"/>
    <col min="15362" max="15362" width="24.5703125" style="72" customWidth="1"/>
    <col min="15363" max="15363" width="33.28515625" style="72" customWidth="1"/>
    <col min="15364" max="15364" width="13" style="72" customWidth="1"/>
    <col min="15365" max="15365" width="12.7109375" style="72" customWidth="1"/>
    <col min="15366" max="15366" width="8.28515625" style="72" customWidth="1"/>
    <col min="15367" max="15368" width="9.140625" style="72"/>
    <col min="15369" max="15369" width="9.85546875" style="72" bestFit="1" customWidth="1"/>
    <col min="15370" max="15616" width="9.140625" style="72"/>
    <col min="15617" max="15617" width="8.140625" style="72" customWidth="1"/>
    <col min="15618" max="15618" width="24.5703125" style="72" customWidth="1"/>
    <col min="15619" max="15619" width="33.28515625" style="72" customWidth="1"/>
    <col min="15620" max="15620" width="13" style="72" customWidth="1"/>
    <col min="15621" max="15621" width="12.7109375" style="72" customWidth="1"/>
    <col min="15622" max="15622" width="8.28515625" style="72" customWidth="1"/>
    <col min="15623" max="15624" width="9.140625" style="72"/>
    <col min="15625" max="15625" width="9.85546875" style="72" bestFit="1" customWidth="1"/>
    <col min="15626" max="15872" width="9.140625" style="72"/>
    <col min="15873" max="15873" width="8.140625" style="72" customWidth="1"/>
    <col min="15874" max="15874" width="24.5703125" style="72" customWidth="1"/>
    <col min="15875" max="15875" width="33.28515625" style="72" customWidth="1"/>
    <col min="15876" max="15876" width="13" style="72" customWidth="1"/>
    <col min="15877" max="15877" width="12.7109375" style="72" customWidth="1"/>
    <col min="15878" max="15878" width="8.28515625" style="72" customWidth="1"/>
    <col min="15879" max="15880" width="9.140625" style="72"/>
    <col min="15881" max="15881" width="9.85546875" style="72" bestFit="1" customWidth="1"/>
    <col min="15882" max="16128" width="9.140625" style="72"/>
    <col min="16129" max="16129" width="8.140625" style="72" customWidth="1"/>
    <col min="16130" max="16130" width="24.5703125" style="72" customWidth="1"/>
    <col min="16131" max="16131" width="33.28515625" style="72" customWidth="1"/>
    <col min="16132" max="16132" width="13" style="72" customWidth="1"/>
    <col min="16133" max="16133" width="12.7109375" style="72" customWidth="1"/>
    <col min="16134" max="16134" width="8.28515625" style="72" customWidth="1"/>
    <col min="16135" max="16136" width="9.140625" style="72"/>
    <col min="16137" max="16137" width="9.85546875" style="72" bestFit="1" customWidth="1"/>
    <col min="16138" max="16384" width="9.140625" style="72"/>
  </cols>
  <sheetData>
    <row r="1" spans="1:6" x14ac:dyDescent="0.25">
      <c r="B1" s="269"/>
      <c r="C1" s="82"/>
      <c r="D1" s="82"/>
      <c r="E1" s="303" t="s">
        <v>444</v>
      </c>
      <c r="F1" s="303"/>
    </row>
    <row r="2" spans="1:6" x14ac:dyDescent="0.25">
      <c r="B2" s="269"/>
      <c r="C2" s="303" t="s">
        <v>432</v>
      </c>
      <c r="D2" s="303"/>
      <c r="E2" s="303"/>
      <c r="F2" s="303"/>
    </row>
    <row r="3" spans="1:6" x14ac:dyDescent="0.25">
      <c r="B3" s="269"/>
      <c r="C3" s="303" t="s">
        <v>496</v>
      </c>
      <c r="D3" s="303"/>
      <c r="E3" s="303"/>
      <c r="F3" s="303"/>
    </row>
    <row r="4" spans="1:6" x14ac:dyDescent="0.25">
      <c r="B4" s="269"/>
      <c r="C4" s="3"/>
      <c r="D4" s="90"/>
      <c r="E4" s="90"/>
      <c r="F4" s="90"/>
    </row>
    <row r="5" spans="1:6" x14ac:dyDescent="0.25">
      <c r="B5" s="269"/>
      <c r="C5" s="4"/>
      <c r="D5" s="91"/>
      <c r="E5" s="91"/>
      <c r="F5" s="91"/>
    </row>
    <row r="6" spans="1:6" ht="37.5" customHeight="1" x14ac:dyDescent="0.25">
      <c r="A6" s="304" t="s">
        <v>490</v>
      </c>
      <c r="B6" s="305"/>
      <c r="C6" s="305"/>
      <c r="D6" s="305"/>
      <c r="E6" s="305"/>
      <c r="F6" s="305"/>
    </row>
    <row r="7" spans="1:6" x14ac:dyDescent="0.25">
      <c r="B7" s="302"/>
      <c r="C7" s="302"/>
      <c r="D7" s="302"/>
      <c r="E7" s="302"/>
      <c r="F7" s="302"/>
    </row>
    <row r="8" spans="1:6" x14ac:dyDescent="0.25">
      <c r="A8" s="306" t="s">
        <v>272</v>
      </c>
      <c r="B8" s="307"/>
      <c r="C8" s="308" t="s">
        <v>273</v>
      </c>
      <c r="D8" s="310" t="s">
        <v>304</v>
      </c>
      <c r="E8" s="310" t="s">
        <v>491</v>
      </c>
      <c r="F8" s="312" t="s">
        <v>269</v>
      </c>
    </row>
    <row r="9" spans="1:6" ht="63" x14ac:dyDescent="0.25">
      <c r="A9" s="281" t="s">
        <v>274</v>
      </c>
      <c r="B9" s="263" t="s">
        <v>275</v>
      </c>
      <c r="C9" s="309"/>
      <c r="D9" s="311"/>
      <c r="E9" s="311"/>
      <c r="F9" s="313"/>
    </row>
    <row r="10" spans="1:6" ht="13.5" customHeight="1" x14ac:dyDescent="0.25">
      <c r="A10" s="262">
        <v>1</v>
      </c>
      <c r="B10" s="263">
        <v>2</v>
      </c>
      <c r="C10" s="263">
        <v>3</v>
      </c>
      <c r="D10" s="264">
        <v>4</v>
      </c>
      <c r="E10" s="265">
        <v>5</v>
      </c>
      <c r="F10" s="265">
        <v>6</v>
      </c>
    </row>
    <row r="11" spans="1:6" x14ac:dyDescent="0.25">
      <c r="A11" s="282" t="s">
        <v>141</v>
      </c>
      <c r="B11" s="270"/>
      <c r="C11" s="7" t="s">
        <v>276</v>
      </c>
      <c r="D11" s="99">
        <f>D12</f>
        <v>3493.2999999999997</v>
      </c>
      <c r="E11" s="99">
        <f>E12</f>
        <v>3498.6634799999997</v>
      </c>
      <c r="F11" s="100">
        <f t="shared" ref="F11:F15" si="0">E11/D11*100</f>
        <v>100.1535361978645</v>
      </c>
    </row>
    <row r="12" spans="1:6" ht="31.5" x14ac:dyDescent="0.25">
      <c r="A12" s="282"/>
      <c r="B12" s="271" t="s">
        <v>277</v>
      </c>
      <c r="C12" s="5" t="s">
        <v>278</v>
      </c>
      <c r="D12" s="85">
        <f>D13+D14+D15+D16</f>
        <v>3493.2999999999997</v>
      </c>
      <c r="E12" s="85">
        <f>E13+E14+E15+E16</f>
        <v>3498.6634799999997</v>
      </c>
      <c r="F12" s="101">
        <f t="shared" si="0"/>
        <v>100.1535361978645</v>
      </c>
    </row>
    <row r="13" spans="1:6" ht="141.75" x14ac:dyDescent="0.25">
      <c r="A13" s="262"/>
      <c r="B13" s="272" t="s">
        <v>463</v>
      </c>
      <c r="C13" s="6" t="s">
        <v>456</v>
      </c>
      <c r="D13" s="102">
        <v>1586.9</v>
      </c>
      <c r="E13" s="102">
        <v>1592.53269</v>
      </c>
      <c r="F13" s="101">
        <f t="shared" si="0"/>
        <v>100.35494927216587</v>
      </c>
    </row>
    <row r="14" spans="1:6" ht="157.5" x14ac:dyDescent="0.25">
      <c r="A14" s="262"/>
      <c r="B14" s="272" t="s">
        <v>465</v>
      </c>
      <c r="C14" s="6" t="s">
        <v>458</v>
      </c>
      <c r="D14" s="102">
        <v>11.5</v>
      </c>
      <c r="E14" s="102">
        <v>11.70553</v>
      </c>
      <c r="F14" s="101">
        <f t="shared" si="0"/>
        <v>101.78721739130434</v>
      </c>
    </row>
    <row r="15" spans="1:6" ht="150.75" customHeight="1" x14ac:dyDescent="0.25">
      <c r="A15" s="262"/>
      <c r="B15" s="272" t="s">
        <v>464</v>
      </c>
      <c r="C15" s="6" t="s">
        <v>460</v>
      </c>
      <c r="D15" s="102">
        <v>2125.1999999999998</v>
      </c>
      <c r="E15" s="103">
        <v>2127.6290899999999</v>
      </c>
      <c r="F15" s="101">
        <f t="shared" si="0"/>
        <v>100.11429936006024</v>
      </c>
    </row>
    <row r="16" spans="1:6" ht="141.75" x14ac:dyDescent="0.25">
      <c r="A16" s="262"/>
      <c r="B16" s="272" t="s">
        <v>466</v>
      </c>
      <c r="C16" s="6" t="s">
        <v>462</v>
      </c>
      <c r="D16" s="103">
        <v>-230.3</v>
      </c>
      <c r="E16" s="103">
        <v>-233.20383000000001</v>
      </c>
      <c r="F16" s="101">
        <v>0</v>
      </c>
    </row>
    <row r="17" spans="1:6" x14ac:dyDescent="0.25">
      <c r="A17" s="282" t="s">
        <v>279</v>
      </c>
      <c r="B17" s="273"/>
      <c r="C17" s="7" t="s">
        <v>280</v>
      </c>
      <c r="D17" s="104">
        <f>D18+D26+D27+D24+D25+D23+D22</f>
        <v>4172</v>
      </c>
      <c r="E17" s="104">
        <f>E18+E26+E27+E24+E25+E23+E22</f>
        <v>4247.4940999999999</v>
      </c>
      <c r="F17" s="100">
        <f t="shared" ref="F17:F37" si="1">E17/D17%</f>
        <v>101.80954218600192</v>
      </c>
    </row>
    <row r="18" spans="1:6" ht="20.25" customHeight="1" x14ac:dyDescent="0.25">
      <c r="A18" s="282"/>
      <c r="B18" s="274" t="s">
        <v>281</v>
      </c>
      <c r="C18" s="8" t="s">
        <v>282</v>
      </c>
      <c r="D18" s="105">
        <f>D19+D20+D21</f>
        <v>749.2</v>
      </c>
      <c r="E18" s="105">
        <f>E19+E20+E21</f>
        <v>740.18909999999994</v>
      </c>
      <c r="F18" s="101">
        <f t="shared" si="1"/>
        <v>98.797263747997846</v>
      </c>
    </row>
    <row r="19" spans="1:6" ht="94.5" x14ac:dyDescent="0.25">
      <c r="A19" s="262"/>
      <c r="B19" s="273" t="s">
        <v>283</v>
      </c>
      <c r="C19" s="9" t="s">
        <v>284</v>
      </c>
      <c r="D19" s="106">
        <v>742.2</v>
      </c>
      <c r="E19" s="106">
        <v>732.98321999999996</v>
      </c>
      <c r="F19" s="101">
        <f t="shared" si="1"/>
        <v>98.758181083265953</v>
      </c>
    </row>
    <row r="20" spans="1:6" ht="141.75" x14ac:dyDescent="0.25">
      <c r="A20" s="262"/>
      <c r="B20" s="273" t="s">
        <v>285</v>
      </c>
      <c r="C20" s="9" t="s">
        <v>286</v>
      </c>
      <c r="D20" s="106">
        <v>0</v>
      </c>
      <c r="E20" s="106">
        <v>0.05</v>
      </c>
      <c r="F20" s="101"/>
    </row>
    <row r="21" spans="1:6" ht="63" x14ac:dyDescent="0.25">
      <c r="A21" s="262"/>
      <c r="B21" s="273" t="s">
        <v>287</v>
      </c>
      <c r="C21" s="9" t="s">
        <v>288</v>
      </c>
      <c r="D21" s="106">
        <v>7</v>
      </c>
      <c r="E21" s="106">
        <v>7.1558799999999998</v>
      </c>
      <c r="F21" s="101">
        <f t="shared" ref="F21:F22" si="2">E21/D21*100</f>
        <v>102.22685714285713</v>
      </c>
    </row>
    <row r="22" spans="1:6" x14ac:dyDescent="0.25">
      <c r="A22" s="262"/>
      <c r="B22" s="275" t="s">
        <v>386</v>
      </c>
      <c r="C22" s="9" t="s">
        <v>263</v>
      </c>
      <c r="D22" s="107">
        <v>9.6</v>
      </c>
      <c r="E22" s="107">
        <v>9.6345299999999998</v>
      </c>
      <c r="F22" s="101">
        <f t="shared" si="2"/>
        <v>100.35968749999999</v>
      </c>
    </row>
    <row r="23" spans="1:6" ht="63" x14ac:dyDescent="0.25">
      <c r="A23" s="262"/>
      <c r="B23" s="10" t="s">
        <v>289</v>
      </c>
      <c r="C23" s="1" t="s">
        <v>290</v>
      </c>
      <c r="D23" s="106">
        <v>293.8</v>
      </c>
      <c r="E23" s="106">
        <v>295.35115999999999</v>
      </c>
      <c r="F23" s="101">
        <f>E23/D23%</f>
        <v>100.52796460176991</v>
      </c>
    </row>
    <row r="24" spans="1:6" x14ac:dyDescent="0.25">
      <c r="A24" s="262"/>
      <c r="B24" s="11" t="s">
        <v>291</v>
      </c>
      <c r="C24" s="1" t="s">
        <v>27</v>
      </c>
      <c r="D24" s="106">
        <v>40.200000000000003</v>
      </c>
      <c r="E24" s="106">
        <v>39.688740000000003</v>
      </c>
      <c r="F24" s="101">
        <f t="shared" si="1"/>
        <v>98.728208955223877</v>
      </c>
    </row>
    <row r="25" spans="1:6" x14ac:dyDescent="0.25">
      <c r="A25" s="262"/>
      <c r="B25" s="11" t="s">
        <v>292</v>
      </c>
      <c r="C25" s="80" t="s">
        <v>29</v>
      </c>
      <c r="D25" s="106">
        <v>1319.8</v>
      </c>
      <c r="E25" s="106">
        <v>1380.8552</v>
      </c>
      <c r="F25" s="101">
        <f t="shared" si="1"/>
        <v>104.626094862858</v>
      </c>
    </row>
    <row r="26" spans="1:6" ht="47.25" x14ac:dyDescent="0.25">
      <c r="A26" s="262"/>
      <c r="B26" s="10" t="s">
        <v>293</v>
      </c>
      <c r="C26" s="1" t="s">
        <v>35</v>
      </c>
      <c r="D26" s="106">
        <v>833</v>
      </c>
      <c r="E26" s="106">
        <v>856.84632999999997</v>
      </c>
      <c r="F26" s="101">
        <f t="shared" si="1"/>
        <v>102.86270468187274</v>
      </c>
    </row>
    <row r="27" spans="1:6" ht="47.25" x14ac:dyDescent="0.25">
      <c r="A27" s="262"/>
      <c r="B27" s="10" t="s">
        <v>294</v>
      </c>
      <c r="C27" s="1" t="s">
        <v>39</v>
      </c>
      <c r="D27" s="106">
        <v>926.4</v>
      </c>
      <c r="E27" s="106">
        <v>924.92903999999999</v>
      </c>
      <c r="F27" s="101">
        <f t="shared" si="1"/>
        <v>99.841217616580323</v>
      </c>
    </row>
    <row r="28" spans="1:6" ht="31.5" x14ac:dyDescent="0.25">
      <c r="A28" s="282" t="s">
        <v>405</v>
      </c>
      <c r="B28" s="10"/>
      <c r="C28" s="92" t="s">
        <v>407</v>
      </c>
      <c r="D28" s="108">
        <f>SUM(D29)</f>
        <v>15096.2</v>
      </c>
      <c r="E28" s="108">
        <f>SUM(E29)</f>
        <v>15096.2</v>
      </c>
      <c r="F28" s="100">
        <f t="shared" ref="F28:F29" si="3">E28/D28%</f>
        <v>100</v>
      </c>
    </row>
    <row r="29" spans="1:6" ht="31.5" x14ac:dyDescent="0.25">
      <c r="A29" s="262"/>
      <c r="B29" s="267" t="s">
        <v>406</v>
      </c>
      <c r="C29" s="93" t="s">
        <v>67</v>
      </c>
      <c r="D29" s="103">
        <v>15096.2</v>
      </c>
      <c r="E29" s="103">
        <v>15096.2</v>
      </c>
      <c r="F29" s="101">
        <f t="shared" si="3"/>
        <v>100</v>
      </c>
    </row>
    <row r="30" spans="1:6" ht="31.5" x14ac:dyDescent="0.25">
      <c r="A30" s="282" t="s">
        <v>402</v>
      </c>
      <c r="B30" s="273"/>
      <c r="C30" s="7" t="s">
        <v>404</v>
      </c>
      <c r="D30" s="109">
        <f>SUM(D31:D36)</f>
        <v>1001.5</v>
      </c>
      <c r="E30" s="109">
        <f>SUM(E31:E36)</f>
        <v>1021.34527</v>
      </c>
      <c r="F30" s="100">
        <f t="shared" si="1"/>
        <v>101.981554667998</v>
      </c>
    </row>
    <row r="31" spans="1:6" ht="94.5" x14ac:dyDescent="0.25">
      <c r="A31" s="282"/>
      <c r="B31" s="10" t="s">
        <v>295</v>
      </c>
      <c r="C31" s="1" t="s">
        <v>296</v>
      </c>
      <c r="D31" s="106">
        <v>2.2000000000000002</v>
      </c>
      <c r="E31" s="106">
        <v>2.2000000000000002</v>
      </c>
      <c r="F31" s="101">
        <f t="shared" si="1"/>
        <v>100</v>
      </c>
    </row>
    <row r="32" spans="1:6" ht="63" x14ac:dyDescent="0.25">
      <c r="A32" s="262"/>
      <c r="B32" s="10" t="s">
        <v>297</v>
      </c>
      <c r="C32" s="1" t="s">
        <v>298</v>
      </c>
      <c r="D32" s="106">
        <v>11.2</v>
      </c>
      <c r="E32" s="106">
        <v>11.16708</v>
      </c>
      <c r="F32" s="101">
        <f t="shared" si="1"/>
        <v>99.706071428571448</v>
      </c>
    </row>
    <row r="33" spans="1:7" ht="47.25" x14ac:dyDescent="0.25">
      <c r="A33" s="262"/>
      <c r="B33" s="10" t="s">
        <v>299</v>
      </c>
      <c r="C33" s="1" t="s">
        <v>300</v>
      </c>
      <c r="D33" s="106">
        <v>455</v>
      </c>
      <c r="E33" s="103">
        <v>474.82618000000002</v>
      </c>
      <c r="F33" s="101">
        <f t="shared" si="1"/>
        <v>104.3574021978022</v>
      </c>
    </row>
    <row r="34" spans="1:7" ht="31.5" x14ac:dyDescent="0.25">
      <c r="A34" s="262"/>
      <c r="B34" s="276" t="s">
        <v>403</v>
      </c>
      <c r="C34" s="94" t="s">
        <v>395</v>
      </c>
      <c r="D34" s="103">
        <v>13.6</v>
      </c>
      <c r="E34" s="103">
        <v>13.652010000000001</v>
      </c>
      <c r="F34" s="101">
        <f t="shared" si="1"/>
        <v>100.38242647058823</v>
      </c>
    </row>
    <row r="35" spans="1:7" ht="47.25" x14ac:dyDescent="0.25">
      <c r="A35" s="262"/>
      <c r="B35" s="267" t="s">
        <v>408</v>
      </c>
      <c r="C35" s="93" t="s">
        <v>70</v>
      </c>
      <c r="D35" s="106">
        <v>298.7</v>
      </c>
      <c r="E35" s="106">
        <v>298.7</v>
      </c>
      <c r="F35" s="110">
        <f t="shared" ref="F35" si="4">E35/D35*100</f>
        <v>100</v>
      </c>
    </row>
    <row r="36" spans="1:7" ht="63" x14ac:dyDescent="0.25">
      <c r="A36" s="262"/>
      <c r="B36" s="267" t="s">
        <v>409</v>
      </c>
      <c r="C36" s="93" t="s">
        <v>76</v>
      </c>
      <c r="D36" s="110">
        <v>220.8</v>
      </c>
      <c r="E36" s="110">
        <v>220.8</v>
      </c>
      <c r="F36" s="101">
        <f t="shared" si="1"/>
        <v>100</v>
      </c>
    </row>
    <row r="37" spans="1:7" ht="18.75" x14ac:dyDescent="0.25">
      <c r="A37" s="262"/>
      <c r="B37" s="277"/>
      <c r="C37" s="95" t="s">
        <v>301</v>
      </c>
      <c r="D37" s="100">
        <f>SUM(D11+D17+D28+D30)</f>
        <v>23763</v>
      </c>
      <c r="E37" s="100">
        <f>SUM(E11+E17+E28+E30)</f>
        <v>23863.702850000001</v>
      </c>
      <c r="F37" s="100">
        <f t="shared" si="1"/>
        <v>100.42378003619072</v>
      </c>
      <c r="G37" s="78"/>
    </row>
    <row r="39" spans="1:7" x14ac:dyDescent="0.25">
      <c r="B39" s="269"/>
      <c r="C39" s="15"/>
      <c r="D39" s="96"/>
      <c r="E39" s="90"/>
      <c r="F39" s="91"/>
    </row>
    <row r="40" spans="1:7" x14ac:dyDescent="0.25">
      <c r="B40" s="278"/>
      <c r="C40" s="16"/>
      <c r="D40" s="97"/>
      <c r="E40" s="91"/>
      <c r="F40" s="91"/>
    </row>
    <row r="41" spans="1:7" x14ac:dyDescent="0.25">
      <c r="B41" s="279"/>
      <c r="C41" s="17"/>
      <c r="D41" s="97"/>
      <c r="E41" s="91"/>
      <c r="F41" s="91"/>
    </row>
    <row r="42" spans="1:7" x14ac:dyDescent="0.25">
      <c r="B42" s="279"/>
      <c r="C42" s="18"/>
      <c r="D42" s="97"/>
      <c r="E42" s="91"/>
      <c r="F42" s="91"/>
    </row>
  </sheetData>
  <mergeCells count="10">
    <mergeCell ref="A8:B8"/>
    <mergeCell ref="C8:C9"/>
    <mergeCell ref="D8:D9"/>
    <mergeCell ref="E8:E9"/>
    <mergeCell ref="F8:F9"/>
    <mergeCell ref="B7:F7"/>
    <mergeCell ref="C2:F2"/>
    <mergeCell ref="C3:F3"/>
    <mergeCell ref="A6:F6"/>
    <mergeCell ref="E1:F1"/>
  </mergeCells>
  <pageMargins left="0.59055118110236227" right="0.15748031496062992" top="0.43307086614173229" bottom="0.43307086614173229" header="0.27559055118110237" footer="0.23622047244094491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G3" sqref="G3:J3"/>
    </sheetView>
  </sheetViews>
  <sheetFormatPr defaultRowHeight="15" x14ac:dyDescent="0.25"/>
  <cols>
    <col min="1" max="1" width="6.85546875" customWidth="1"/>
    <col min="2" max="2" width="7.42578125" customWidth="1"/>
    <col min="6" max="6" width="2.5703125" customWidth="1"/>
    <col min="10" max="10" width="11.28515625" customWidth="1"/>
    <col min="11" max="11" width="6" customWidth="1"/>
    <col min="12" max="12" width="0.5703125" customWidth="1"/>
  </cols>
  <sheetData>
    <row r="1" spans="1:10" ht="15.75" x14ac:dyDescent="0.25">
      <c r="A1" s="14"/>
      <c r="B1" s="14"/>
      <c r="C1" s="14"/>
      <c r="D1" s="14"/>
      <c r="E1" s="14"/>
      <c r="F1" s="14"/>
      <c r="G1" s="319" t="s">
        <v>453</v>
      </c>
      <c r="H1" s="319"/>
      <c r="I1" s="319"/>
      <c r="J1" s="319"/>
    </row>
    <row r="2" spans="1:10" ht="15.75" x14ac:dyDescent="0.25">
      <c r="A2" s="14"/>
      <c r="B2" s="14"/>
      <c r="C2" s="14"/>
      <c r="D2" s="14"/>
      <c r="E2" s="14"/>
      <c r="F2" s="14"/>
      <c r="G2" s="319" t="s">
        <v>432</v>
      </c>
      <c r="H2" s="319"/>
      <c r="I2" s="319"/>
      <c r="J2" s="319"/>
    </row>
    <row r="3" spans="1:10" ht="15.75" x14ac:dyDescent="0.25">
      <c r="A3" s="14"/>
      <c r="B3" s="14"/>
      <c r="C3" s="14"/>
      <c r="D3" s="14"/>
      <c r="E3" s="14"/>
      <c r="F3" s="14"/>
      <c r="G3" s="319" t="s">
        <v>497</v>
      </c>
      <c r="H3" s="319"/>
      <c r="I3" s="319"/>
      <c r="J3" s="319"/>
    </row>
    <row r="4" spans="1:10" ht="15.75" x14ac:dyDescent="0.25">
      <c r="A4" s="14"/>
      <c r="B4" s="14"/>
      <c r="C4" s="14"/>
      <c r="D4" s="14"/>
      <c r="E4" s="14"/>
      <c r="F4" s="14"/>
      <c r="G4" s="14"/>
      <c r="H4" s="14"/>
      <c r="I4" s="59"/>
      <c r="J4" s="59"/>
    </row>
    <row r="5" spans="1:10" ht="15.75" x14ac:dyDescent="0.25">
      <c r="A5" s="14"/>
      <c r="B5" s="14"/>
      <c r="C5" s="14"/>
      <c r="D5" s="14"/>
      <c r="E5" s="14"/>
      <c r="F5" s="14"/>
      <c r="G5" s="68"/>
      <c r="H5" s="68"/>
      <c r="I5" s="68"/>
      <c r="J5" s="68"/>
    </row>
    <row r="6" spans="1:10" ht="15.75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ht="53.25" customHeight="1" x14ac:dyDescent="0.25">
      <c r="A7" s="393" t="s">
        <v>489</v>
      </c>
      <c r="B7" s="393"/>
      <c r="C7" s="393"/>
      <c r="D7" s="393"/>
      <c r="E7" s="393"/>
      <c r="F7" s="393"/>
      <c r="G7" s="393"/>
      <c r="H7" s="393"/>
      <c r="I7" s="393"/>
      <c r="J7" s="393"/>
    </row>
    <row r="8" spans="1:10" ht="15.75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 ht="15.75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64.5" customHeight="1" x14ac:dyDescent="0.25">
      <c r="A10" s="391" t="s">
        <v>374</v>
      </c>
      <c r="B10" s="392"/>
      <c r="C10" s="394" t="s">
        <v>375</v>
      </c>
      <c r="D10" s="392"/>
      <c r="E10" s="391" t="s">
        <v>376</v>
      </c>
      <c r="F10" s="392"/>
      <c r="G10" s="391" t="s">
        <v>377</v>
      </c>
      <c r="H10" s="392"/>
      <c r="I10" s="391" t="s">
        <v>468</v>
      </c>
      <c r="J10" s="392"/>
    </row>
    <row r="11" spans="1:10" ht="38.25" customHeight="1" x14ac:dyDescent="0.25">
      <c r="A11" s="395" t="s">
        <v>378</v>
      </c>
      <c r="B11" s="396"/>
      <c r="C11" s="397">
        <v>0</v>
      </c>
      <c r="D11" s="398"/>
      <c r="E11" s="399">
        <v>11.16708</v>
      </c>
      <c r="F11" s="398"/>
      <c r="G11" s="399">
        <v>11.16708</v>
      </c>
      <c r="H11" s="398"/>
      <c r="I11" s="399">
        <v>0</v>
      </c>
      <c r="J11" s="398"/>
    </row>
    <row r="12" spans="1:10" ht="15.75" x14ac:dyDescent="0.25">
      <c r="A12" s="395" t="s">
        <v>379</v>
      </c>
      <c r="B12" s="396"/>
      <c r="C12" s="397">
        <v>0</v>
      </c>
      <c r="D12" s="398"/>
      <c r="E12" s="399">
        <v>11.16708</v>
      </c>
      <c r="F12" s="398"/>
      <c r="G12" s="399">
        <v>11.16708</v>
      </c>
      <c r="H12" s="398"/>
      <c r="I12" s="399">
        <v>0</v>
      </c>
      <c r="J12" s="398"/>
    </row>
    <row r="13" spans="1:10" ht="15.75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</row>
  </sheetData>
  <mergeCells count="19"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E10:F10"/>
    <mergeCell ref="G10:H10"/>
    <mergeCell ref="I10:J10"/>
    <mergeCell ref="G1:J1"/>
    <mergeCell ref="G2:J2"/>
    <mergeCell ref="G3:J3"/>
    <mergeCell ref="A7:J7"/>
    <mergeCell ref="A10:B10"/>
    <mergeCell ref="C10:D1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>
      <selection activeCell="F3" sqref="F3:M3"/>
    </sheetView>
  </sheetViews>
  <sheetFormatPr defaultColWidth="9.140625" defaultRowHeight="15.75" x14ac:dyDescent="0.25"/>
  <cols>
    <col min="1" max="1" width="5.5703125" style="78" customWidth="1"/>
    <col min="2" max="2" width="7.42578125" style="78" hidden="1" customWidth="1"/>
    <col min="3" max="3" width="7.42578125" style="78" customWidth="1"/>
    <col min="4" max="4" width="12.42578125" style="78" customWidth="1"/>
    <col min="5" max="5" width="9.140625" style="78"/>
    <col min="6" max="6" width="16.5703125" style="78" customWidth="1"/>
    <col min="7" max="7" width="12.7109375" style="78" customWidth="1"/>
    <col min="8" max="8" width="2.5703125" style="78" hidden="1" customWidth="1"/>
    <col min="9" max="9" width="12.28515625" style="78" customWidth="1"/>
    <col min="10" max="10" width="1.7109375" style="78" customWidth="1"/>
    <col min="11" max="11" width="17.140625" style="78" customWidth="1"/>
    <col min="12" max="12" width="0.5703125" style="78" hidden="1" customWidth="1"/>
    <col min="13" max="13" width="9.5703125" style="78" customWidth="1"/>
    <col min="14" max="14" width="0.140625" style="78" customWidth="1"/>
    <col min="15" max="16384" width="9.140625" style="78"/>
  </cols>
  <sheetData>
    <row r="1" spans="1:14" ht="15.75" customHeight="1" x14ac:dyDescent="0.25">
      <c r="F1" s="220"/>
      <c r="G1" s="303" t="s">
        <v>454</v>
      </c>
      <c r="H1" s="303"/>
      <c r="I1" s="303"/>
      <c r="J1" s="303"/>
      <c r="K1" s="303"/>
      <c r="L1" s="303"/>
      <c r="M1" s="303"/>
      <c r="N1" s="261"/>
    </row>
    <row r="2" spans="1:14" x14ac:dyDescent="0.25">
      <c r="F2" s="220"/>
      <c r="G2" s="303" t="s">
        <v>432</v>
      </c>
      <c r="H2" s="303"/>
      <c r="I2" s="303"/>
      <c r="J2" s="303"/>
      <c r="K2" s="303"/>
      <c r="L2" s="303"/>
      <c r="M2" s="303"/>
      <c r="N2" s="261"/>
    </row>
    <row r="3" spans="1:14" x14ac:dyDescent="0.25">
      <c r="F3" s="303" t="s">
        <v>497</v>
      </c>
      <c r="G3" s="303"/>
      <c r="H3" s="303"/>
      <c r="I3" s="303"/>
      <c r="J3" s="303"/>
      <c r="K3" s="303"/>
      <c r="L3" s="303"/>
      <c r="M3" s="303"/>
    </row>
    <row r="5" spans="1:14" hidden="1" x14ac:dyDescent="0.25"/>
    <row r="6" spans="1:14" ht="53.25" customHeight="1" x14ac:dyDescent="0.25">
      <c r="A6" s="410" t="s">
        <v>495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1"/>
    </row>
    <row r="8" spans="1:14" ht="117.75" customHeight="1" x14ac:dyDescent="0.25">
      <c r="A8" s="402" t="s">
        <v>366</v>
      </c>
      <c r="B8" s="403"/>
      <c r="C8" s="400" t="s">
        <v>380</v>
      </c>
      <c r="D8" s="401"/>
      <c r="E8" s="412" t="s">
        <v>381</v>
      </c>
      <c r="F8" s="401"/>
      <c r="G8" s="400" t="s">
        <v>382</v>
      </c>
      <c r="H8" s="401"/>
      <c r="I8" s="400" t="s">
        <v>383</v>
      </c>
      <c r="J8" s="401"/>
      <c r="K8" s="400" t="s">
        <v>467</v>
      </c>
      <c r="L8" s="401"/>
      <c r="M8" s="400" t="s">
        <v>384</v>
      </c>
      <c r="N8" s="401"/>
    </row>
    <row r="9" spans="1:14" x14ac:dyDescent="0.25">
      <c r="A9" s="402">
        <v>1</v>
      </c>
      <c r="B9" s="403"/>
      <c r="C9" s="402"/>
      <c r="D9" s="403"/>
      <c r="E9" s="404"/>
      <c r="F9" s="405"/>
      <c r="G9" s="406">
        <v>0</v>
      </c>
      <c r="H9" s="407"/>
      <c r="I9" s="408">
        <v>0</v>
      </c>
      <c r="J9" s="409"/>
      <c r="K9" s="408">
        <v>0</v>
      </c>
      <c r="L9" s="409"/>
      <c r="M9" s="400"/>
      <c r="N9" s="401"/>
    </row>
  </sheetData>
  <mergeCells count="18">
    <mergeCell ref="I8:J8"/>
    <mergeCell ref="K8:L8"/>
    <mergeCell ref="M8:N8"/>
    <mergeCell ref="A6:M6"/>
    <mergeCell ref="G1:M1"/>
    <mergeCell ref="G2:M2"/>
    <mergeCell ref="F3:M3"/>
    <mergeCell ref="A8:B8"/>
    <mergeCell ref="C8:D8"/>
    <mergeCell ref="E8:F8"/>
    <mergeCell ref="G8:H8"/>
    <mergeCell ref="M9:N9"/>
    <mergeCell ref="A9:B9"/>
    <mergeCell ref="C9:D9"/>
    <mergeCell ref="E9:F9"/>
    <mergeCell ref="G9:H9"/>
    <mergeCell ref="I9:J9"/>
    <mergeCell ref="K9:L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workbookViewId="0">
      <selection activeCell="B4" sqref="B4"/>
    </sheetView>
  </sheetViews>
  <sheetFormatPr defaultRowHeight="12.75" x14ac:dyDescent="0.25"/>
  <cols>
    <col min="1" max="1" width="28.28515625" style="292" customWidth="1"/>
    <col min="2" max="2" width="59" style="111" customWidth="1"/>
    <col min="3" max="3" width="12.5703125" style="111" customWidth="1"/>
    <col min="4" max="4" width="11.85546875" style="111" customWidth="1"/>
    <col min="5" max="5" width="6.7109375" style="111" customWidth="1"/>
    <col min="6" max="256" width="9.140625" style="111"/>
    <col min="257" max="257" width="28.28515625" style="111" customWidth="1"/>
    <col min="258" max="258" width="46.28515625" style="111" customWidth="1"/>
    <col min="259" max="259" width="14.140625" style="111" customWidth="1"/>
    <col min="260" max="512" width="9.140625" style="111"/>
    <col min="513" max="513" width="28.28515625" style="111" customWidth="1"/>
    <col min="514" max="514" width="46.28515625" style="111" customWidth="1"/>
    <col min="515" max="515" width="14.140625" style="111" customWidth="1"/>
    <col min="516" max="768" width="9.140625" style="111"/>
    <col min="769" max="769" width="28.28515625" style="111" customWidth="1"/>
    <col min="770" max="770" width="46.28515625" style="111" customWidth="1"/>
    <col min="771" max="771" width="14.140625" style="111" customWidth="1"/>
    <col min="772" max="1024" width="9.140625" style="111"/>
    <col min="1025" max="1025" width="28.28515625" style="111" customWidth="1"/>
    <col min="1026" max="1026" width="46.28515625" style="111" customWidth="1"/>
    <col min="1027" max="1027" width="14.140625" style="111" customWidth="1"/>
    <col min="1028" max="1280" width="9.140625" style="111"/>
    <col min="1281" max="1281" width="28.28515625" style="111" customWidth="1"/>
    <col min="1282" max="1282" width="46.28515625" style="111" customWidth="1"/>
    <col min="1283" max="1283" width="14.140625" style="111" customWidth="1"/>
    <col min="1284" max="1536" width="9.140625" style="111"/>
    <col min="1537" max="1537" width="28.28515625" style="111" customWidth="1"/>
    <col min="1538" max="1538" width="46.28515625" style="111" customWidth="1"/>
    <col min="1539" max="1539" width="14.140625" style="111" customWidth="1"/>
    <col min="1540" max="1792" width="9.140625" style="111"/>
    <col min="1793" max="1793" width="28.28515625" style="111" customWidth="1"/>
    <col min="1794" max="1794" width="46.28515625" style="111" customWidth="1"/>
    <col min="1795" max="1795" width="14.140625" style="111" customWidth="1"/>
    <col min="1796" max="2048" width="9.140625" style="111"/>
    <col min="2049" max="2049" width="28.28515625" style="111" customWidth="1"/>
    <col min="2050" max="2050" width="46.28515625" style="111" customWidth="1"/>
    <col min="2051" max="2051" width="14.140625" style="111" customWidth="1"/>
    <col min="2052" max="2304" width="9.140625" style="111"/>
    <col min="2305" max="2305" width="28.28515625" style="111" customWidth="1"/>
    <col min="2306" max="2306" width="46.28515625" style="111" customWidth="1"/>
    <col min="2307" max="2307" width="14.140625" style="111" customWidth="1"/>
    <col min="2308" max="2560" width="9.140625" style="111"/>
    <col min="2561" max="2561" width="28.28515625" style="111" customWidth="1"/>
    <col min="2562" max="2562" width="46.28515625" style="111" customWidth="1"/>
    <col min="2563" max="2563" width="14.140625" style="111" customWidth="1"/>
    <col min="2564" max="2816" width="9.140625" style="111"/>
    <col min="2817" max="2817" width="28.28515625" style="111" customWidth="1"/>
    <col min="2818" max="2818" width="46.28515625" style="111" customWidth="1"/>
    <col min="2819" max="2819" width="14.140625" style="111" customWidth="1"/>
    <col min="2820" max="3072" width="9.140625" style="111"/>
    <col min="3073" max="3073" width="28.28515625" style="111" customWidth="1"/>
    <col min="3074" max="3074" width="46.28515625" style="111" customWidth="1"/>
    <col min="3075" max="3075" width="14.140625" style="111" customWidth="1"/>
    <col min="3076" max="3328" width="9.140625" style="111"/>
    <col min="3329" max="3329" width="28.28515625" style="111" customWidth="1"/>
    <col min="3330" max="3330" width="46.28515625" style="111" customWidth="1"/>
    <col min="3331" max="3331" width="14.140625" style="111" customWidth="1"/>
    <col min="3332" max="3584" width="9.140625" style="111"/>
    <col min="3585" max="3585" width="28.28515625" style="111" customWidth="1"/>
    <col min="3586" max="3586" width="46.28515625" style="111" customWidth="1"/>
    <col min="3587" max="3587" width="14.140625" style="111" customWidth="1"/>
    <col min="3588" max="3840" width="9.140625" style="111"/>
    <col min="3841" max="3841" width="28.28515625" style="111" customWidth="1"/>
    <col min="3842" max="3842" width="46.28515625" style="111" customWidth="1"/>
    <col min="3843" max="3843" width="14.140625" style="111" customWidth="1"/>
    <col min="3844" max="4096" width="9.140625" style="111"/>
    <col min="4097" max="4097" width="28.28515625" style="111" customWidth="1"/>
    <col min="4098" max="4098" width="46.28515625" style="111" customWidth="1"/>
    <col min="4099" max="4099" width="14.140625" style="111" customWidth="1"/>
    <col min="4100" max="4352" width="9.140625" style="111"/>
    <col min="4353" max="4353" width="28.28515625" style="111" customWidth="1"/>
    <col min="4354" max="4354" width="46.28515625" style="111" customWidth="1"/>
    <col min="4355" max="4355" width="14.140625" style="111" customWidth="1"/>
    <col min="4356" max="4608" width="9.140625" style="111"/>
    <col min="4609" max="4609" width="28.28515625" style="111" customWidth="1"/>
    <col min="4610" max="4610" width="46.28515625" style="111" customWidth="1"/>
    <col min="4611" max="4611" width="14.140625" style="111" customWidth="1"/>
    <col min="4612" max="4864" width="9.140625" style="111"/>
    <col min="4865" max="4865" width="28.28515625" style="111" customWidth="1"/>
    <col min="4866" max="4866" width="46.28515625" style="111" customWidth="1"/>
    <col min="4867" max="4867" width="14.140625" style="111" customWidth="1"/>
    <col min="4868" max="5120" width="9.140625" style="111"/>
    <col min="5121" max="5121" width="28.28515625" style="111" customWidth="1"/>
    <col min="5122" max="5122" width="46.28515625" style="111" customWidth="1"/>
    <col min="5123" max="5123" width="14.140625" style="111" customWidth="1"/>
    <col min="5124" max="5376" width="9.140625" style="111"/>
    <col min="5377" max="5377" width="28.28515625" style="111" customWidth="1"/>
    <col min="5378" max="5378" width="46.28515625" style="111" customWidth="1"/>
    <col min="5379" max="5379" width="14.140625" style="111" customWidth="1"/>
    <col min="5380" max="5632" width="9.140625" style="111"/>
    <col min="5633" max="5633" width="28.28515625" style="111" customWidth="1"/>
    <col min="5634" max="5634" width="46.28515625" style="111" customWidth="1"/>
    <col min="5635" max="5635" width="14.140625" style="111" customWidth="1"/>
    <col min="5636" max="5888" width="9.140625" style="111"/>
    <col min="5889" max="5889" width="28.28515625" style="111" customWidth="1"/>
    <col min="5890" max="5890" width="46.28515625" style="111" customWidth="1"/>
    <col min="5891" max="5891" width="14.140625" style="111" customWidth="1"/>
    <col min="5892" max="6144" width="9.140625" style="111"/>
    <col min="6145" max="6145" width="28.28515625" style="111" customWidth="1"/>
    <col min="6146" max="6146" width="46.28515625" style="111" customWidth="1"/>
    <col min="6147" max="6147" width="14.140625" style="111" customWidth="1"/>
    <col min="6148" max="6400" width="9.140625" style="111"/>
    <col min="6401" max="6401" width="28.28515625" style="111" customWidth="1"/>
    <col min="6402" max="6402" width="46.28515625" style="111" customWidth="1"/>
    <col min="6403" max="6403" width="14.140625" style="111" customWidth="1"/>
    <col min="6404" max="6656" width="9.140625" style="111"/>
    <col min="6657" max="6657" width="28.28515625" style="111" customWidth="1"/>
    <col min="6658" max="6658" width="46.28515625" style="111" customWidth="1"/>
    <col min="6659" max="6659" width="14.140625" style="111" customWidth="1"/>
    <col min="6660" max="6912" width="9.140625" style="111"/>
    <col min="6913" max="6913" width="28.28515625" style="111" customWidth="1"/>
    <col min="6914" max="6914" width="46.28515625" style="111" customWidth="1"/>
    <col min="6915" max="6915" width="14.140625" style="111" customWidth="1"/>
    <col min="6916" max="7168" width="9.140625" style="111"/>
    <col min="7169" max="7169" width="28.28515625" style="111" customWidth="1"/>
    <col min="7170" max="7170" width="46.28515625" style="111" customWidth="1"/>
    <col min="7171" max="7171" width="14.140625" style="111" customWidth="1"/>
    <col min="7172" max="7424" width="9.140625" style="111"/>
    <col min="7425" max="7425" width="28.28515625" style="111" customWidth="1"/>
    <col min="7426" max="7426" width="46.28515625" style="111" customWidth="1"/>
    <col min="7427" max="7427" width="14.140625" style="111" customWidth="1"/>
    <col min="7428" max="7680" width="9.140625" style="111"/>
    <col min="7681" max="7681" width="28.28515625" style="111" customWidth="1"/>
    <col min="7682" max="7682" width="46.28515625" style="111" customWidth="1"/>
    <col min="7683" max="7683" width="14.140625" style="111" customWidth="1"/>
    <col min="7684" max="7936" width="9.140625" style="111"/>
    <col min="7937" max="7937" width="28.28515625" style="111" customWidth="1"/>
    <col min="7938" max="7938" width="46.28515625" style="111" customWidth="1"/>
    <col min="7939" max="7939" width="14.140625" style="111" customWidth="1"/>
    <col min="7940" max="8192" width="9.140625" style="111"/>
    <col min="8193" max="8193" width="28.28515625" style="111" customWidth="1"/>
    <col min="8194" max="8194" width="46.28515625" style="111" customWidth="1"/>
    <col min="8195" max="8195" width="14.140625" style="111" customWidth="1"/>
    <col min="8196" max="8448" width="9.140625" style="111"/>
    <col min="8449" max="8449" width="28.28515625" style="111" customWidth="1"/>
    <col min="8450" max="8450" width="46.28515625" style="111" customWidth="1"/>
    <col min="8451" max="8451" width="14.140625" style="111" customWidth="1"/>
    <col min="8452" max="8704" width="9.140625" style="111"/>
    <col min="8705" max="8705" width="28.28515625" style="111" customWidth="1"/>
    <col min="8706" max="8706" width="46.28515625" style="111" customWidth="1"/>
    <col min="8707" max="8707" width="14.140625" style="111" customWidth="1"/>
    <col min="8708" max="8960" width="9.140625" style="111"/>
    <col min="8961" max="8961" width="28.28515625" style="111" customWidth="1"/>
    <col min="8962" max="8962" width="46.28515625" style="111" customWidth="1"/>
    <col min="8963" max="8963" width="14.140625" style="111" customWidth="1"/>
    <col min="8964" max="9216" width="9.140625" style="111"/>
    <col min="9217" max="9217" width="28.28515625" style="111" customWidth="1"/>
    <col min="9218" max="9218" width="46.28515625" style="111" customWidth="1"/>
    <col min="9219" max="9219" width="14.140625" style="111" customWidth="1"/>
    <col min="9220" max="9472" width="9.140625" style="111"/>
    <col min="9473" max="9473" width="28.28515625" style="111" customWidth="1"/>
    <col min="9474" max="9474" width="46.28515625" style="111" customWidth="1"/>
    <col min="9475" max="9475" width="14.140625" style="111" customWidth="1"/>
    <col min="9476" max="9728" width="9.140625" style="111"/>
    <col min="9729" max="9729" width="28.28515625" style="111" customWidth="1"/>
    <col min="9730" max="9730" width="46.28515625" style="111" customWidth="1"/>
    <col min="9731" max="9731" width="14.140625" style="111" customWidth="1"/>
    <col min="9732" max="9984" width="9.140625" style="111"/>
    <col min="9985" max="9985" width="28.28515625" style="111" customWidth="1"/>
    <col min="9986" max="9986" width="46.28515625" style="111" customWidth="1"/>
    <col min="9987" max="9987" width="14.140625" style="111" customWidth="1"/>
    <col min="9988" max="10240" width="9.140625" style="111"/>
    <col min="10241" max="10241" width="28.28515625" style="111" customWidth="1"/>
    <col min="10242" max="10242" width="46.28515625" style="111" customWidth="1"/>
    <col min="10243" max="10243" width="14.140625" style="111" customWidth="1"/>
    <col min="10244" max="10496" width="9.140625" style="111"/>
    <col min="10497" max="10497" width="28.28515625" style="111" customWidth="1"/>
    <col min="10498" max="10498" width="46.28515625" style="111" customWidth="1"/>
    <col min="10499" max="10499" width="14.140625" style="111" customWidth="1"/>
    <col min="10500" max="10752" width="9.140625" style="111"/>
    <col min="10753" max="10753" width="28.28515625" style="111" customWidth="1"/>
    <col min="10754" max="10754" width="46.28515625" style="111" customWidth="1"/>
    <col min="10755" max="10755" width="14.140625" style="111" customWidth="1"/>
    <col min="10756" max="11008" width="9.140625" style="111"/>
    <col min="11009" max="11009" width="28.28515625" style="111" customWidth="1"/>
    <col min="11010" max="11010" width="46.28515625" style="111" customWidth="1"/>
    <col min="11011" max="11011" width="14.140625" style="111" customWidth="1"/>
    <col min="11012" max="11264" width="9.140625" style="111"/>
    <col min="11265" max="11265" width="28.28515625" style="111" customWidth="1"/>
    <col min="11266" max="11266" width="46.28515625" style="111" customWidth="1"/>
    <col min="11267" max="11267" width="14.140625" style="111" customWidth="1"/>
    <col min="11268" max="11520" width="9.140625" style="111"/>
    <col min="11521" max="11521" width="28.28515625" style="111" customWidth="1"/>
    <col min="11522" max="11522" width="46.28515625" style="111" customWidth="1"/>
    <col min="11523" max="11523" width="14.140625" style="111" customWidth="1"/>
    <col min="11524" max="11776" width="9.140625" style="111"/>
    <col min="11777" max="11777" width="28.28515625" style="111" customWidth="1"/>
    <col min="11778" max="11778" width="46.28515625" style="111" customWidth="1"/>
    <col min="11779" max="11779" width="14.140625" style="111" customWidth="1"/>
    <col min="11780" max="12032" width="9.140625" style="111"/>
    <col min="12033" max="12033" width="28.28515625" style="111" customWidth="1"/>
    <col min="12034" max="12034" width="46.28515625" style="111" customWidth="1"/>
    <col min="12035" max="12035" width="14.140625" style="111" customWidth="1"/>
    <col min="12036" max="12288" width="9.140625" style="111"/>
    <col min="12289" max="12289" width="28.28515625" style="111" customWidth="1"/>
    <col min="12290" max="12290" width="46.28515625" style="111" customWidth="1"/>
    <col min="12291" max="12291" width="14.140625" style="111" customWidth="1"/>
    <col min="12292" max="12544" width="9.140625" style="111"/>
    <col min="12545" max="12545" width="28.28515625" style="111" customWidth="1"/>
    <col min="12546" max="12546" width="46.28515625" style="111" customWidth="1"/>
    <col min="12547" max="12547" width="14.140625" style="111" customWidth="1"/>
    <col min="12548" max="12800" width="9.140625" style="111"/>
    <col min="12801" max="12801" width="28.28515625" style="111" customWidth="1"/>
    <col min="12802" max="12802" width="46.28515625" style="111" customWidth="1"/>
    <col min="12803" max="12803" width="14.140625" style="111" customWidth="1"/>
    <col min="12804" max="13056" width="9.140625" style="111"/>
    <col min="13057" max="13057" width="28.28515625" style="111" customWidth="1"/>
    <col min="13058" max="13058" width="46.28515625" style="111" customWidth="1"/>
    <col min="13059" max="13059" width="14.140625" style="111" customWidth="1"/>
    <col min="13060" max="13312" width="9.140625" style="111"/>
    <col min="13313" max="13313" width="28.28515625" style="111" customWidth="1"/>
    <col min="13314" max="13314" width="46.28515625" style="111" customWidth="1"/>
    <col min="13315" max="13315" width="14.140625" style="111" customWidth="1"/>
    <col min="13316" max="13568" width="9.140625" style="111"/>
    <col min="13569" max="13569" width="28.28515625" style="111" customWidth="1"/>
    <col min="13570" max="13570" width="46.28515625" style="111" customWidth="1"/>
    <col min="13571" max="13571" width="14.140625" style="111" customWidth="1"/>
    <col min="13572" max="13824" width="9.140625" style="111"/>
    <col min="13825" max="13825" width="28.28515625" style="111" customWidth="1"/>
    <col min="13826" max="13826" width="46.28515625" style="111" customWidth="1"/>
    <col min="13827" max="13827" width="14.140625" style="111" customWidth="1"/>
    <col min="13828" max="14080" width="9.140625" style="111"/>
    <col min="14081" max="14081" width="28.28515625" style="111" customWidth="1"/>
    <col min="14082" max="14082" width="46.28515625" style="111" customWidth="1"/>
    <col min="14083" max="14083" width="14.140625" style="111" customWidth="1"/>
    <col min="14084" max="14336" width="9.140625" style="111"/>
    <col min="14337" max="14337" width="28.28515625" style="111" customWidth="1"/>
    <col min="14338" max="14338" width="46.28515625" style="111" customWidth="1"/>
    <col min="14339" max="14339" width="14.140625" style="111" customWidth="1"/>
    <col min="14340" max="14592" width="9.140625" style="111"/>
    <col min="14593" max="14593" width="28.28515625" style="111" customWidth="1"/>
    <col min="14594" max="14594" width="46.28515625" style="111" customWidth="1"/>
    <col min="14595" max="14595" width="14.140625" style="111" customWidth="1"/>
    <col min="14596" max="14848" width="9.140625" style="111"/>
    <col min="14849" max="14849" width="28.28515625" style="111" customWidth="1"/>
    <col min="14850" max="14850" width="46.28515625" style="111" customWidth="1"/>
    <col min="14851" max="14851" width="14.140625" style="111" customWidth="1"/>
    <col min="14852" max="15104" width="9.140625" style="111"/>
    <col min="15105" max="15105" width="28.28515625" style="111" customWidth="1"/>
    <col min="15106" max="15106" width="46.28515625" style="111" customWidth="1"/>
    <col min="15107" max="15107" width="14.140625" style="111" customWidth="1"/>
    <col min="15108" max="15360" width="9.140625" style="111"/>
    <col min="15361" max="15361" width="28.28515625" style="111" customWidth="1"/>
    <col min="15362" max="15362" width="46.28515625" style="111" customWidth="1"/>
    <col min="15363" max="15363" width="14.140625" style="111" customWidth="1"/>
    <col min="15364" max="15616" width="9.140625" style="111"/>
    <col min="15617" max="15617" width="28.28515625" style="111" customWidth="1"/>
    <col min="15618" max="15618" width="46.28515625" style="111" customWidth="1"/>
    <col min="15619" max="15619" width="14.140625" style="111" customWidth="1"/>
    <col min="15620" max="15872" width="9.140625" style="111"/>
    <col min="15873" max="15873" width="28.28515625" style="111" customWidth="1"/>
    <col min="15874" max="15874" width="46.28515625" style="111" customWidth="1"/>
    <col min="15875" max="15875" width="14.140625" style="111" customWidth="1"/>
    <col min="15876" max="16128" width="9.140625" style="111"/>
    <col min="16129" max="16129" width="28.28515625" style="111" customWidth="1"/>
    <col min="16130" max="16130" width="46.28515625" style="111" customWidth="1"/>
    <col min="16131" max="16131" width="14.140625" style="111" customWidth="1"/>
    <col min="16132" max="16384" width="9.140625" style="111"/>
  </cols>
  <sheetData>
    <row r="1" spans="1:5" ht="15.75" x14ac:dyDescent="0.25">
      <c r="A1" s="283"/>
      <c r="B1" s="82"/>
      <c r="C1" s="317" t="s">
        <v>205</v>
      </c>
      <c r="D1" s="318"/>
      <c r="E1" s="318"/>
    </row>
    <row r="2" spans="1:5" ht="15.75" x14ac:dyDescent="0.25">
      <c r="A2" s="283"/>
      <c r="B2" s="303" t="s">
        <v>432</v>
      </c>
      <c r="C2" s="303"/>
      <c r="D2" s="303"/>
      <c r="E2" s="303"/>
    </row>
    <row r="3" spans="1:5" ht="15.75" x14ac:dyDescent="0.25">
      <c r="A3" s="284"/>
      <c r="B3" s="303" t="s">
        <v>496</v>
      </c>
      <c r="C3" s="303"/>
      <c r="D3" s="303"/>
      <c r="E3" s="303"/>
    </row>
    <row r="4" spans="1:5" ht="15" x14ac:dyDescent="0.25">
      <c r="A4" s="284"/>
      <c r="B4" s="112"/>
      <c r="C4" s="112"/>
      <c r="D4" s="113"/>
      <c r="E4" s="113"/>
    </row>
    <row r="6" spans="1:5" ht="51" customHeight="1" x14ac:dyDescent="0.25">
      <c r="A6" s="314" t="s">
        <v>387</v>
      </c>
      <c r="B6" s="315"/>
      <c r="C6" s="315"/>
      <c r="D6" s="316"/>
      <c r="E6" s="316"/>
    </row>
    <row r="7" spans="1:5" ht="6.75" hidden="1" customHeight="1" x14ac:dyDescent="0.25">
      <c r="A7" s="285"/>
      <c r="B7" s="114"/>
      <c r="C7" s="114"/>
    </row>
    <row r="8" spans="1:5" ht="15" x14ac:dyDescent="0.25">
      <c r="A8" s="285"/>
      <c r="B8" s="114"/>
      <c r="C8" s="114"/>
    </row>
    <row r="9" spans="1:5" ht="51" customHeight="1" x14ac:dyDescent="0.25">
      <c r="A9" s="286" t="s">
        <v>0</v>
      </c>
      <c r="B9" s="296" t="s">
        <v>1</v>
      </c>
      <c r="C9" s="295" t="s">
        <v>267</v>
      </c>
      <c r="D9" s="295" t="s">
        <v>268</v>
      </c>
      <c r="E9" s="295" t="s">
        <v>269</v>
      </c>
    </row>
    <row r="10" spans="1:5" ht="13.5" customHeight="1" x14ac:dyDescent="0.25">
      <c r="A10" s="266">
        <v>1</v>
      </c>
      <c r="B10" s="267" t="s">
        <v>2</v>
      </c>
      <c r="C10" s="267" t="s">
        <v>3</v>
      </c>
      <c r="D10" s="267" t="s">
        <v>270</v>
      </c>
      <c r="E10" s="267" t="s">
        <v>271</v>
      </c>
    </row>
    <row r="11" spans="1:5" ht="15.75" x14ac:dyDescent="0.25">
      <c r="A11" s="287" t="s">
        <v>4</v>
      </c>
      <c r="B11" s="115" t="s">
        <v>5</v>
      </c>
      <c r="C11" s="122">
        <f>C12+C52</f>
        <v>23763</v>
      </c>
      <c r="D11" s="122">
        <f>D12+D52</f>
        <v>23863.702850000001</v>
      </c>
      <c r="E11" s="122">
        <f>D11/C11*100</f>
        <v>100.42378003619072</v>
      </c>
    </row>
    <row r="12" spans="1:5" ht="15.75" x14ac:dyDescent="0.25">
      <c r="A12" s="288" t="s">
        <v>6</v>
      </c>
      <c r="B12" s="116" t="s">
        <v>7</v>
      </c>
      <c r="C12" s="122">
        <f>C13+C27+C39+C41+C45+C18+C24</f>
        <v>8147.3000000000011</v>
      </c>
      <c r="D12" s="122">
        <f>D13+D27+D39+D41+D45+D18+D24</f>
        <v>8248.0028499999989</v>
      </c>
      <c r="E12" s="122">
        <f t="shared" ref="E12:E63" si="0">D12/C12*100</f>
        <v>101.23602727283883</v>
      </c>
    </row>
    <row r="13" spans="1:5" ht="15.75" x14ac:dyDescent="0.25">
      <c r="A13" s="267" t="s">
        <v>8</v>
      </c>
      <c r="B13" s="93" t="s">
        <v>9</v>
      </c>
      <c r="C13" s="110">
        <f>C14</f>
        <v>749.2</v>
      </c>
      <c r="D13" s="110">
        <f>D14</f>
        <v>740.18909999999994</v>
      </c>
      <c r="E13" s="110">
        <f t="shared" si="0"/>
        <v>98.79726374799786</v>
      </c>
    </row>
    <row r="14" spans="1:5" ht="15.75" x14ac:dyDescent="0.25">
      <c r="A14" s="289" t="s">
        <v>10</v>
      </c>
      <c r="B14" s="93" t="s">
        <v>11</v>
      </c>
      <c r="C14" s="110">
        <f>C15+C17+C16</f>
        <v>749.2</v>
      </c>
      <c r="D14" s="110">
        <f>D15+D17+D16</f>
        <v>740.18909999999994</v>
      </c>
      <c r="E14" s="110">
        <f t="shared" si="0"/>
        <v>98.79726374799786</v>
      </c>
    </row>
    <row r="15" spans="1:5" ht="78.75" x14ac:dyDescent="0.25">
      <c r="A15" s="290" t="s">
        <v>12</v>
      </c>
      <c r="B15" s="1" t="s">
        <v>13</v>
      </c>
      <c r="C15" s="106">
        <v>742.2</v>
      </c>
      <c r="D15" s="106">
        <v>732.98321999999996</v>
      </c>
      <c r="E15" s="110">
        <f>D15/C15*100</f>
        <v>98.758181083265953</v>
      </c>
    </row>
    <row r="16" spans="1:5" ht="47.25" x14ac:dyDescent="0.25">
      <c r="A16" s="267" t="s">
        <v>385</v>
      </c>
      <c r="B16" s="93" t="s">
        <v>266</v>
      </c>
      <c r="C16" s="106">
        <v>0</v>
      </c>
      <c r="D16" s="106">
        <v>0.05</v>
      </c>
      <c r="E16" s="110">
        <v>0</v>
      </c>
    </row>
    <row r="17" spans="1:5" ht="47.25" x14ac:dyDescent="0.25">
      <c r="A17" s="272" t="s">
        <v>265</v>
      </c>
      <c r="B17" s="69" t="s">
        <v>266</v>
      </c>
      <c r="C17" s="106">
        <v>7</v>
      </c>
      <c r="D17" s="106">
        <v>7.1558799999999998</v>
      </c>
      <c r="E17" s="110">
        <f t="shared" si="0"/>
        <v>102.22685714285713</v>
      </c>
    </row>
    <row r="18" spans="1:5" ht="47.25" x14ac:dyDescent="0.25">
      <c r="A18" s="271" t="s">
        <v>14</v>
      </c>
      <c r="B18" s="5" t="s">
        <v>15</v>
      </c>
      <c r="C18" s="106">
        <f>C19</f>
        <v>3493.2999999999997</v>
      </c>
      <c r="D18" s="106">
        <f>D19</f>
        <v>3498.6634799999997</v>
      </c>
      <c r="E18" s="110">
        <f t="shared" si="0"/>
        <v>100.1535361978645</v>
      </c>
    </row>
    <row r="19" spans="1:5" ht="31.5" x14ac:dyDescent="0.25">
      <c r="A19" s="291" t="s">
        <v>16</v>
      </c>
      <c r="B19" s="5" t="s">
        <v>17</v>
      </c>
      <c r="C19" s="106">
        <f>C20+C21+C22+C23</f>
        <v>3493.2999999999997</v>
      </c>
      <c r="D19" s="106">
        <f>D20+D21+D22+D23</f>
        <v>3498.6634799999997</v>
      </c>
      <c r="E19" s="110">
        <f t="shared" si="0"/>
        <v>100.1535361978645</v>
      </c>
    </row>
    <row r="20" spans="1:5" ht="141.75" x14ac:dyDescent="0.25">
      <c r="A20" s="272" t="s">
        <v>455</v>
      </c>
      <c r="B20" s="6" t="s">
        <v>456</v>
      </c>
      <c r="C20" s="102">
        <v>1586.9</v>
      </c>
      <c r="D20" s="102">
        <v>1592.53269</v>
      </c>
      <c r="E20" s="110">
        <f t="shared" si="0"/>
        <v>100.35494927216587</v>
      </c>
    </row>
    <row r="21" spans="1:5" ht="157.5" x14ac:dyDescent="0.25">
      <c r="A21" s="272" t="s">
        <v>457</v>
      </c>
      <c r="B21" s="6" t="s">
        <v>458</v>
      </c>
      <c r="C21" s="102">
        <v>11.5</v>
      </c>
      <c r="D21" s="102">
        <v>11.70553</v>
      </c>
      <c r="E21" s="110">
        <f t="shared" si="0"/>
        <v>101.78721739130434</v>
      </c>
    </row>
    <row r="22" spans="1:5" ht="129" customHeight="1" x14ac:dyDescent="0.25">
      <c r="A22" s="272" t="s">
        <v>459</v>
      </c>
      <c r="B22" s="6" t="s">
        <v>460</v>
      </c>
      <c r="C22" s="102">
        <v>2125.1999999999998</v>
      </c>
      <c r="D22" s="103">
        <v>2127.6290899999999</v>
      </c>
      <c r="E22" s="110">
        <f t="shared" si="0"/>
        <v>100.11429936006024</v>
      </c>
    </row>
    <row r="23" spans="1:5" ht="141.75" x14ac:dyDescent="0.25">
      <c r="A23" s="272" t="s">
        <v>461</v>
      </c>
      <c r="B23" s="6" t="s">
        <v>462</v>
      </c>
      <c r="C23" s="103">
        <v>-230.3</v>
      </c>
      <c r="D23" s="103">
        <v>-233.20383000000001</v>
      </c>
      <c r="E23" s="110">
        <f t="shared" si="0"/>
        <v>101.26089014329136</v>
      </c>
    </row>
    <row r="24" spans="1:5" ht="15.75" x14ac:dyDescent="0.25">
      <c r="A24" s="275" t="s">
        <v>260</v>
      </c>
      <c r="B24" s="117" t="s">
        <v>261</v>
      </c>
      <c r="C24" s="107">
        <f>C25</f>
        <v>9.6</v>
      </c>
      <c r="D24" s="107">
        <f>D25</f>
        <v>9.6345299999999998</v>
      </c>
      <c r="E24" s="110">
        <f t="shared" si="0"/>
        <v>100.35968749999999</v>
      </c>
    </row>
    <row r="25" spans="1:5" ht="17.25" customHeight="1" x14ac:dyDescent="0.25">
      <c r="A25" s="275" t="s">
        <v>262</v>
      </c>
      <c r="B25" s="117" t="s">
        <v>263</v>
      </c>
      <c r="C25" s="107">
        <f>C26</f>
        <v>9.6</v>
      </c>
      <c r="D25" s="107">
        <f>D26</f>
        <v>9.6345299999999998</v>
      </c>
      <c r="E25" s="110">
        <f t="shared" si="0"/>
        <v>100.35968749999999</v>
      </c>
    </row>
    <row r="26" spans="1:5" ht="15.75" x14ac:dyDescent="0.25">
      <c r="A26" s="275" t="s">
        <v>264</v>
      </c>
      <c r="B26" s="117" t="s">
        <v>263</v>
      </c>
      <c r="C26" s="107">
        <v>9.6</v>
      </c>
      <c r="D26" s="107">
        <v>9.6345299999999998</v>
      </c>
      <c r="E26" s="110">
        <f t="shared" si="0"/>
        <v>100.35968749999999</v>
      </c>
    </row>
    <row r="27" spans="1:5" ht="15.75" x14ac:dyDescent="0.25">
      <c r="A27" s="267" t="s">
        <v>18</v>
      </c>
      <c r="B27" s="93" t="s">
        <v>19</v>
      </c>
      <c r="C27" s="123">
        <f>C28+C33+C30</f>
        <v>3413.2000000000003</v>
      </c>
      <c r="D27" s="123">
        <f>D28+D33+D30</f>
        <v>3497.67047</v>
      </c>
      <c r="E27" s="110">
        <f t="shared" si="0"/>
        <v>102.4748174733388</v>
      </c>
    </row>
    <row r="28" spans="1:5" ht="15.75" x14ac:dyDescent="0.25">
      <c r="A28" s="267" t="s">
        <v>20</v>
      </c>
      <c r="B28" s="93" t="s">
        <v>21</v>
      </c>
      <c r="C28" s="106">
        <f>C29</f>
        <v>293.8</v>
      </c>
      <c r="D28" s="106">
        <f>D29</f>
        <v>295.35115999999999</v>
      </c>
      <c r="E28" s="110">
        <f t="shared" si="0"/>
        <v>100.52796460176991</v>
      </c>
    </row>
    <row r="29" spans="1:5" ht="47.25" x14ac:dyDescent="0.25">
      <c r="A29" s="267" t="s">
        <v>22</v>
      </c>
      <c r="B29" s="93" t="s">
        <v>23</v>
      </c>
      <c r="C29" s="106">
        <v>293.8</v>
      </c>
      <c r="D29" s="106">
        <v>295.35115999999999</v>
      </c>
      <c r="E29" s="110">
        <f t="shared" si="0"/>
        <v>100.52796460176991</v>
      </c>
    </row>
    <row r="30" spans="1:5" ht="17.25" customHeight="1" x14ac:dyDescent="0.25">
      <c r="A30" s="267" t="s">
        <v>24</v>
      </c>
      <c r="B30" s="118" t="s">
        <v>25</v>
      </c>
      <c r="C30" s="106">
        <f>C31+C32</f>
        <v>1360</v>
      </c>
      <c r="D30" s="106">
        <f>D31+D32</f>
        <v>1420.54394</v>
      </c>
      <c r="E30" s="110">
        <f t="shared" si="0"/>
        <v>104.45176029411765</v>
      </c>
    </row>
    <row r="31" spans="1:5" ht="16.5" customHeight="1" x14ac:dyDescent="0.25">
      <c r="A31" s="267" t="s">
        <v>26</v>
      </c>
      <c r="B31" s="118" t="s">
        <v>27</v>
      </c>
      <c r="C31" s="106">
        <v>40.200000000000003</v>
      </c>
      <c r="D31" s="106">
        <v>39.688740000000003</v>
      </c>
      <c r="E31" s="110">
        <f t="shared" si="0"/>
        <v>98.728208955223877</v>
      </c>
    </row>
    <row r="32" spans="1:5" ht="17.25" customHeight="1" x14ac:dyDescent="0.25">
      <c r="A32" s="267" t="s">
        <v>28</v>
      </c>
      <c r="B32" s="119" t="s">
        <v>29</v>
      </c>
      <c r="C32" s="106">
        <v>1319.8</v>
      </c>
      <c r="D32" s="106">
        <v>1380.8552</v>
      </c>
      <c r="E32" s="110">
        <f t="shared" si="0"/>
        <v>104.62609486285801</v>
      </c>
    </row>
    <row r="33" spans="1:5" ht="18.75" customHeight="1" x14ac:dyDescent="0.25">
      <c r="A33" s="289" t="s">
        <v>30</v>
      </c>
      <c r="B33" s="118" t="s">
        <v>31</v>
      </c>
      <c r="C33" s="106">
        <f>C35+C37</f>
        <v>1759.4</v>
      </c>
      <c r="D33" s="106">
        <f>D35+D37</f>
        <v>1781.7753699999998</v>
      </c>
      <c r="E33" s="110">
        <f t="shared" si="0"/>
        <v>101.27176139593041</v>
      </c>
    </row>
    <row r="34" spans="1:5" ht="17.25" customHeight="1" x14ac:dyDescent="0.25">
      <c r="A34" s="289" t="s">
        <v>32</v>
      </c>
      <c r="B34" s="118" t="s">
        <v>33</v>
      </c>
      <c r="C34" s="106">
        <f>C35</f>
        <v>833</v>
      </c>
      <c r="D34" s="106">
        <f>D35</f>
        <v>856.84632999999997</v>
      </c>
      <c r="E34" s="110">
        <f t="shared" si="0"/>
        <v>102.86270468187276</v>
      </c>
    </row>
    <row r="35" spans="1:5" ht="47.25" x14ac:dyDescent="0.25">
      <c r="A35" s="289" t="s">
        <v>34</v>
      </c>
      <c r="B35" s="118" t="s">
        <v>35</v>
      </c>
      <c r="C35" s="106">
        <v>833</v>
      </c>
      <c r="D35" s="106">
        <v>856.84632999999997</v>
      </c>
      <c r="E35" s="110">
        <f t="shared" si="0"/>
        <v>102.86270468187276</v>
      </c>
    </row>
    <row r="36" spans="1:5" ht="18" customHeight="1" x14ac:dyDescent="0.25">
      <c r="A36" s="289" t="s">
        <v>36</v>
      </c>
      <c r="B36" s="118" t="s">
        <v>37</v>
      </c>
      <c r="C36" s="106">
        <f>C37</f>
        <v>926.4</v>
      </c>
      <c r="D36" s="106">
        <f>D37</f>
        <v>924.92903999999999</v>
      </c>
      <c r="E36" s="110">
        <f t="shared" si="0"/>
        <v>99.841217616580309</v>
      </c>
    </row>
    <row r="37" spans="1:5" ht="47.25" x14ac:dyDescent="0.25">
      <c r="A37" s="289" t="s">
        <v>38</v>
      </c>
      <c r="B37" s="118" t="s">
        <v>39</v>
      </c>
      <c r="C37" s="106">
        <v>926.4</v>
      </c>
      <c r="D37" s="106">
        <v>924.92903999999999</v>
      </c>
      <c r="E37" s="110">
        <f t="shared" si="0"/>
        <v>99.841217616580309</v>
      </c>
    </row>
    <row r="38" spans="1:5" ht="15.75" x14ac:dyDescent="0.25">
      <c r="A38" s="267" t="s">
        <v>40</v>
      </c>
      <c r="B38" s="118" t="s">
        <v>41</v>
      </c>
      <c r="C38" s="106">
        <f>C39</f>
        <v>2.2000000000000002</v>
      </c>
      <c r="D38" s="106">
        <f>D39</f>
        <v>2.2000000000000002</v>
      </c>
      <c r="E38" s="110">
        <f t="shared" si="0"/>
        <v>100</v>
      </c>
    </row>
    <row r="39" spans="1:5" ht="47.25" x14ac:dyDescent="0.25">
      <c r="A39" s="267" t="s">
        <v>42</v>
      </c>
      <c r="B39" s="118" t="s">
        <v>43</v>
      </c>
      <c r="C39" s="106">
        <f>C40</f>
        <v>2.2000000000000002</v>
      </c>
      <c r="D39" s="106">
        <f>D40</f>
        <v>2.2000000000000002</v>
      </c>
      <c r="E39" s="110">
        <f t="shared" si="0"/>
        <v>100</v>
      </c>
    </row>
    <row r="40" spans="1:5" ht="78.75" x14ac:dyDescent="0.25">
      <c r="A40" s="267" t="s">
        <v>44</v>
      </c>
      <c r="B40" s="118" t="s">
        <v>45</v>
      </c>
      <c r="C40" s="106">
        <v>2.2000000000000002</v>
      </c>
      <c r="D40" s="106">
        <v>2.2000000000000002</v>
      </c>
      <c r="E40" s="110">
        <f t="shared" si="0"/>
        <v>100</v>
      </c>
    </row>
    <row r="41" spans="1:5" ht="60.75" customHeight="1" x14ac:dyDescent="0.25">
      <c r="A41" s="267" t="s">
        <v>46</v>
      </c>
      <c r="B41" s="93" t="s">
        <v>47</v>
      </c>
      <c r="C41" s="106">
        <f t="shared" ref="C41:D43" si="1">C42</f>
        <v>11.2</v>
      </c>
      <c r="D41" s="106">
        <f t="shared" si="1"/>
        <v>11.16708</v>
      </c>
      <c r="E41" s="110">
        <f t="shared" si="0"/>
        <v>99.706071428571448</v>
      </c>
    </row>
    <row r="42" spans="1:5" ht="94.5" x14ac:dyDescent="0.25">
      <c r="A42" s="267" t="s">
        <v>48</v>
      </c>
      <c r="B42" s="93" t="s">
        <v>49</v>
      </c>
      <c r="C42" s="106">
        <f t="shared" si="1"/>
        <v>11.2</v>
      </c>
      <c r="D42" s="106">
        <f t="shared" si="1"/>
        <v>11.16708</v>
      </c>
      <c r="E42" s="110">
        <f t="shared" si="0"/>
        <v>99.706071428571448</v>
      </c>
    </row>
    <row r="43" spans="1:5" ht="94.5" x14ac:dyDescent="0.25">
      <c r="A43" s="267" t="s">
        <v>50</v>
      </c>
      <c r="B43" s="93" t="s">
        <v>51</v>
      </c>
      <c r="C43" s="106">
        <f t="shared" si="1"/>
        <v>11.2</v>
      </c>
      <c r="D43" s="106">
        <f t="shared" si="1"/>
        <v>11.16708</v>
      </c>
      <c r="E43" s="110">
        <f t="shared" si="0"/>
        <v>99.706071428571448</v>
      </c>
    </row>
    <row r="44" spans="1:5" ht="78.75" x14ac:dyDescent="0.25">
      <c r="A44" s="267" t="s">
        <v>52</v>
      </c>
      <c r="B44" s="93" t="s">
        <v>53</v>
      </c>
      <c r="C44" s="106">
        <v>11.2</v>
      </c>
      <c r="D44" s="106">
        <v>11.16708</v>
      </c>
      <c r="E44" s="110">
        <f t="shared" si="0"/>
        <v>99.706071428571448</v>
      </c>
    </row>
    <row r="45" spans="1:5" ht="31.5" x14ac:dyDescent="0.25">
      <c r="A45" s="267" t="s">
        <v>54</v>
      </c>
      <c r="B45" s="120" t="s">
        <v>55</v>
      </c>
      <c r="C45" s="106">
        <f>SUM(C46+C51)</f>
        <v>468.6</v>
      </c>
      <c r="D45" s="106">
        <f>SUM(D46+D51)</f>
        <v>488.47819000000004</v>
      </c>
      <c r="E45" s="110">
        <f t="shared" si="0"/>
        <v>104.24203798548871</v>
      </c>
    </row>
    <row r="46" spans="1:5" ht="18.75" customHeight="1" x14ac:dyDescent="0.25">
      <c r="A46" s="289" t="s">
        <v>56</v>
      </c>
      <c r="B46" s="121" t="s">
        <v>57</v>
      </c>
      <c r="C46" s="106">
        <f t="shared" ref="C46:D47" si="2">C47</f>
        <v>455</v>
      </c>
      <c r="D46" s="106">
        <f t="shared" si="2"/>
        <v>474.82618000000002</v>
      </c>
      <c r="E46" s="110">
        <f t="shared" si="0"/>
        <v>104.3574021978022</v>
      </c>
    </row>
    <row r="47" spans="1:5" ht="21" customHeight="1" x14ac:dyDescent="0.25">
      <c r="A47" s="289" t="s">
        <v>397</v>
      </c>
      <c r="B47" s="121" t="s">
        <v>58</v>
      </c>
      <c r="C47" s="106">
        <f t="shared" si="2"/>
        <v>455</v>
      </c>
      <c r="D47" s="106">
        <f t="shared" si="2"/>
        <v>474.82618000000002</v>
      </c>
      <c r="E47" s="110">
        <f t="shared" si="0"/>
        <v>104.3574021978022</v>
      </c>
    </row>
    <row r="48" spans="1:5" ht="31.5" x14ac:dyDescent="0.25">
      <c r="A48" s="289" t="s">
        <v>59</v>
      </c>
      <c r="B48" s="121" t="s">
        <v>60</v>
      </c>
      <c r="C48" s="106">
        <v>455</v>
      </c>
      <c r="D48" s="103">
        <v>474.82618000000002</v>
      </c>
      <c r="E48" s="110">
        <f t="shared" si="0"/>
        <v>104.3574021978022</v>
      </c>
    </row>
    <row r="49" spans="1:5" ht="15.75" x14ac:dyDescent="0.25">
      <c r="A49" s="289" t="s">
        <v>401</v>
      </c>
      <c r="B49" s="121" t="s">
        <v>399</v>
      </c>
      <c r="C49" s="106">
        <f>SUM(C50)</f>
        <v>13.6</v>
      </c>
      <c r="D49" s="106">
        <f>SUM(D50)</f>
        <v>13.652010000000001</v>
      </c>
      <c r="E49" s="110">
        <f t="shared" si="0"/>
        <v>100.38242647058824</v>
      </c>
    </row>
    <row r="50" spans="1:5" ht="15.75" x14ac:dyDescent="0.25">
      <c r="A50" s="267" t="s">
        <v>400</v>
      </c>
      <c r="B50" s="93" t="s">
        <v>398</v>
      </c>
      <c r="C50" s="106">
        <f>SUM(C51)</f>
        <v>13.6</v>
      </c>
      <c r="D50" s="106">
        <f>SUM(D51)</f>
        <v>13.652010000000001</v>
      </c>
      <c r="E50" s="110">
        <f t="shared" si="0"/>
        <v>100.38242647058824</v>
      </c>
    </row>
    <row r="51" spans="1:5" ht="31.5" x14ac:dyDescent="0.25">
      <c r="A51" s="276" t="s">
        <v>396</v>
      </c>
      <c r="B51" s="94" t="s">
        <v>395</v>
      </c>
      <c r="C51" s="103">
        <v>13.6</v>
      </c>
      <c r="D51" s="103">
        <v>13.652010000000001</v>
      </c>
      <c r="E51" s="110">
        <f t="shared" si="0"/>
        <v>100.38242647058824</v>
      </c>
    </row>
    <row r="52" spans="1:5" ht="15.75" x14ac:dyDescent="0.25">
      <c r="A52" s="288" t="s">
        <v>61</v>
      </c>
      <c r="B52" s="115" t="s">
        <v>62</v>
      </c>
      <c r="C52" s="108">
        <f>SUM(C53)</f>
        <v>15615.7</v>
      </c>
      <c r="D52" s="108">
        <f>SUM(D53)</f>
        <v>15615.7</v>
      </c>
      <c r="E52" s="122">
        <f t="shared" si="0"/>
        <v>100</v>
      </c>
    </row>
    <row r="53" spans="1:5" ht="47.25" x14ac:dyDescent="0.25">
      <c r="A53" s="267" t="s">
        <v>63</v>
      </c>
      <c r="B53" s="93" t="s">
        <v>64</v>
      </c>
      <c r="C53" s="106">
        <f>SUM(C54+C57)</f>
        <v>15615.7</v>
      </c>
      <c r="D53" s="106">
        <f>SUM(D54+D57)</f>
        <v>15615.7</v>
      </c>
      <c r="E53" s="110">
        <f t="shared" si="0"/>
        <v>100</v>
      </c>
    </row>
    <row r="54" spans="1:5" ht="31.5" x14ac:dyDescent="0.25">
      <c r="A54" s="289" t="s">
        <v>388</v>
      </c>
      <c r="B54" s="93" t="s">
        <v>65</v>
      </c>
      <c r="C54" s="106">
        <f>C55</f>
        <v>15096.2</v>
      </c>
      <c r="D54" s="106">
        <f>D55</f>
        <v>15096.2</v>
      </c>
      <c r="E54" s="110">
        <f t="shared" si="0"/>
        <v>100</v>
      </c>
    </row>
    <row r="55" spans="1:5" ht="15.75" x14ac:dyDescent="0.25">
      <c r="A55" s="267" t="s">
        <v>389</v>
      </c>
      <c r="B55" s="93" t="s">
        <v>66</v>
      </c>
      <c r="C55" s="106">
        <f>C56</f>
        <v>15096.2</v>
      </c>
      <c r="D55" s="106">
        <f>D56</f>
        <v>15096.2</v>
      </c>
      <c r="E55" s="110">
        <f t="shared" si="0"/>
        <v>100</v>
      </c>
    </row>
    <row r="56" spans="1:5" ht="31.5" x14ac:dyDescent="0.25">
      <c r="A56" s="267" t="s">
        <v>390</v>
      </c>
      <c r="B56" s="93" t="s">
        <v>67</v>
      </c>
      <c r="C56" s="124">
        <v>15096.2</v>
      </c>
      <c r="D56" s="124">
        <v>15096.2</v>
      </c>
      <c r="E56" s="110">
        <f t="shared" si="0"/>
        <v>100</v>
      </c>
    </row>
    <row r="57" spans="1:5" ht="31.5" x14ac:dyDescent="0.25">
      <c r="A57" s="267" t="s">
        <v>391</v>
      </c>
      <c r="B57" s="118" t="s">
        <v>69</v>
      </c>
      <c r="C57" s="110">
        <f>SUM(C58+C63)</f>
        <v>519.5</v>
      </c>
      <c r="D57" s="110">
        <f>SUM(D58+D63)</f>
        <v>519.5</v>
      </c>
      <c r="E57" s="110">
        <f t="shared" si="0"/>
        <v>100</v>
      </c>
    </row>
    <row r="58" spans="1:5" ht="47.25" x14ac:dyDescent="0.25">
      <c r="A58" s="267" t="s">
        <v>392</v>
      </c>
      <c r="B58" s="93" t="s">
        <v>70</v>
      </c>
      <c r="C58" s="106">
        <f>C59+C60+C61+C62</f>
        <v>298.7</v>
      </c>
      <c r="D58" s="106">
        <f>D59+D60+D61+D62</f>
        <v>298.7</v>
      </c>
      <c r="E58" s="110">
        <f t="shared" si="0"/>
        <v>100</v>
      </c>
    </row>
    <row r="59" spans="1:5" ht="94.5" x14ac:dyDescent="0.25">
      <c r="A59" s="267"/>
      <c r="B59" s="118" t="s">
        <v>71</v>
      </c>
      <c r="C59" s="106">
        <v>245.4</v>
      </c>
      <c r="D59" s="106">
        <v>245.4</v>
      </c>
      <c r="E59" s="110">
        <f t="shared" si="0"/>
        <v>100</v>
      </c>
    </row>
    <row r="60" spans="1:5" ht="47.25" x14ac:dyDescent="0.25">
      <c r="A60" s="267"/>
      <c r="B60" s="93" t="s">
        <v>72</v>
      </c>
      <c r="C60" s="106">
        <v>1.9</v>
      </c>
      <c r="D60" s="106">
        <v>1.9</v>
      </c>
      <c r="E60" s="110">
        <f t="shared" si="0"/>
        <v>100</v>
      </c>
    </row>
    <row r="61" spans="1:5" ht="78.75" x14ac:dyDescent="0.25">
      <c r="A61" s="267"/>
      <c r="B61" s="118" t="s">
        <v>73</v>
      </c>
      <c r="C61" s="106">
        <v>48.4</v>
      </c>
      <c r="D61" s="106">
        <v>48.4</v>
      </c>
      <c r="E61" s="110">
        <f t="shared" si="0"/>
        <v>100</v>
      </c>
    </row>
    <row r="62" spans="1:5" ht="94.5" x14ac:dyDescent="0.25">
      <c r="A62" s="267"/>
      <c r="B62" s="118" t="s">
        <v>74</v>
      </c>
      <c r="C62" s="110">
        <v>3</v>
      </c>
      <c r="D62" s="110">
        <v>3</v>
      </c>
      <c r="E62" s="110">
        <f t="shared" si="0"/>
        <v>100</v>
      </c>
    </row>
    <row r="63" spans="1:5" ht="47.25" x14ac:dyDescent="0.25">
      <c r="A63" s="267" t="s">
        <v>393</v>
      </c>
      <c r="B63" s="93" t="s">
        <v>75</v>
      </c>
      <c r="C63" s="110">
        <f>C64</f>
        <v>220.8</v>
      </c>
      <c r="D63" s="110">
        <f>D64</f>
        <v>220.8</v>
      </c>
      <c r="E63" s="110">
        <f t="shared" si="0"/>
        <v>100</v>
      </c>
    </row>
    <row r="64" spans="1:5" ht="47.25" x14ac:dyDescent="0.25">
      <c r="A64" s="267" t="s">
        <v>394</v>
      </c>
      <c r="B64" s="93" t="s">
        <v>76</v>
      </c>
      <c r="C64" s="110">
        <v>220.8</v>
      </c>
      <c r="D64" s="110">
        <v>220.8</v>
      </c>
      <c r="E64" s="110">
        <f t="shared" ref="E64" si="3">D64/C64*100</f>
        <v>100</v>
      </c>
    </row>
  </sheetData>
  <mergeCells count="4">
    <mergeCell ref="A6:E6"/>
    <mergeCell ref="B2:E2"/>
    <mergeCell ref="B3:E3"/>
    <mergeCell ref="C1:E1"/>
  </mergeCells>
  <pageMargins left="0.70866141732283472" right="0.15748031496062992" top="0.35433070866141736" bottom="0.43307086614173229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workbookViewId="0">
      <selection activeCell="A5" sqref="A5:F5"/>
    </sheetView>
  </sheetViews>
  <sheetFormatPr defaultColWidth="15" defaultRowHeight="15.75" x14ac:dyDescent="0.25"/>
  <cols>
    <col min="1" max="1" width="15" style="14"/>
    <col min="2" max="2" width="6.5703125" style="14" customWidth="1"/>
    <col min="3" max="3" width="51.42578125" style="14" customWidth="1"/>
    <col min="4" max="4" width="13.140625" style="14" customWidth="1"/>
    <col min="5" max="5" width="12.28515625" style="14" customWidth="1"/>
    <col min="6" max="6" width="9.140625" style="14" customWidth="1"/>
    <col min="7" max="16384" width="15" style="14"/>
  </cols>
  <sheetData>
    <row r="1" spans="1:8" x14ac:dyDescent="0.25">
      <c r="C1" s="62"/>
      <c r="D1" s="320" t="s">
        <v>259</v>
      </c>
      <c r="E1" s="321"/>
      <c r="F1" s="321"/>
    </row>
    <row r="2" spans="1:8" x14ac:dyDescent="0.25">
      <c r="C2" s="319" t="s">
        <v>432</v>
      </c>
      <c r="D2" s="319"/>
      <c r="E2" s="319"/>
      <c r="F2" s="319"/>
    </row>
    <row r="3" spans="1:8" x14ac:dyDescent="0.25">
      <c r="C3" s="319" t="s">
        <v>496</v>
      </c>
      <c r="D3" s="319"/>
      <c r="E3" s="319"/>
      <c r="F3" s="319"/>
    </row>
    <row r="5" spans="1:8" ht="60" customHeight="1" x14ac:dyDescent="0.25">
      <c r="A5" s="314" t="s">
        <v>431</v>
      </c>
      <c r="B5" s="314"/>
      <c r="C5" s="314"/>
      <c r="D5" s="314"/>
      <c r="E5" s="314"/>
      <c r="F5" s="314"/>
      <c r="G5" s="126"/>
      <c r="H5" s="126"/>
    </row>
    <row r="7" spans="1:8" ht="47.25" x14ac:dyDescent="0.25">
      <c r="A7" s="127" t="s">
        <v>77</v>
      </c>
      <c r="B7" s="127" t="s">
        <v>78</v>
      </c>
      <c r="C7" s="127" t="s">
        <v>79</v>
      </c>
      <c r="D7" s="128" t="s">
        <v>302</v>
      </c>
      <c r="E7" s="128" t="s">
        <v>303</v>
      </c>
      <c r="F7" s="128" t="s">
        <v>269</v>
      </c>
    </row>
    <row r="8" spans="1:8" x14ac:dyDescent="0.25">
      <c r="A8" s="127">
        <v>1</v>
      </c>
      <c r="B8" s="127">
        <v>2</v>
      </c>
      <c r="C8" s="127">
        <v>3</v>
      </c>
      <c r="D8" s="127">
        <v>4</v>
      </c>
      <c r="E8" s="127">
        <v>5</v>
      </c>
      <c r="F8" s="127">
        <v>6</v>
      </c>
    </row>
    <row r="9" spans="1:8" ht="31.5" x14ac:dyDescent="0.25">
      <c r="A9" s="129" t="s">
        <v>80</v>
      </c>
      <c r="B9" s="130"/>
      <c r="C9" s="131" t="s">
        <v>81</v>
      </c>
      <c r="D9" s="178">
        <f>D10+D27</f>
        <v>7399.25</v>
      </c>
      <c r="E9" s="178">
        <f>E10+E27</f>
        <v>7359.04691</v>
      </c>
      <c r="F9" s="132">
        <f t="shared" ref="F9:F73" si="0">E9/D9*100</f>
        <v>99.45665993174984</v>
      </c>
    </row>
    <row r="10" spans="1:8" x14ac:dyDescent="0.25">
      <c r="A10" s="129" t="s">
        <v>82</v>
      </c>
      <c r="B10" s="130"/>
      <c r="C10" s="131" t="s">
        <v>469</v>
      </c>
      <c r="D10" s="178">
        <f>D11+D18+D21+D24</f>
        <v>7385.25</v>
      </c>
      <c r="E10" s="178">
        <f>E11+E18+E21+E24</f>
        <v>7359.04691</v>
      </c>
      <c r="F10" s="132">
        <f t="shared" si="0"/>
        <v>99.645196980467816</v>
      </c>
    </row>
    <row r="11" spans="1:8" ht="47.25" x14ac:dyDescent="0.25">
      <c r="A11" s="129" t="s">
        <v>83</v>
      </c>
      <c r="B11" s="131"/>
      <c r="C11" s="133" t="s">
        <v>470</v>
      </c>
      <c r="D11" s="178">
        <f>D12+D16+D14</f>
        <v>822.95</v>
      </c>
      <c r="E11" s="178">
        <f>E12+E16+E14</f>
        <v>801.74691000000007</v>
      </c>
      <c r="F11" s="132">
        <f t="shared" si="0"/>
        <v>97.423526338173644</v>
      </c>
    </row>
    <row r="12" spans="1:8" ht="31.5" x14ac:dyDescent="0.25">
      <c r="A12" s="129" t="s">
        <v>84</v>
      </c>
      <c r="B12" s="134"/>
      <c r="C12" s="133" t="s">
        <v>85</v>
      </c>
      <c r="D12" s="178">
        <f>D13</f>
        <v>45</v>
      </c>
      <c r="E12" s="178">
        <f>E13</f>
        <v>44.999000000000002</v>
      </c>
      <c r="F12" s="132">
        <f t="shared" si="0"/>
        <v>99.997777777777785</v>
      </c>
    </row>
    <row r="13" spans="1:8" ht="53.25" customHeight="1" x14ac:dyDescent="0.25">
      <c r="A13" s="129"/>
      <c r="B13" s="135" t="s">
        <v>86</v>
      </c>
      <c r="C13" s="136" t="s">
        <v>87</v>
      </c>
      <c r="D13" s="178">
        <v>45</v>
      </c>
      <c r="E13" s="101">
        <v>44.999000000000002</v>
      </c>
      <c r="F13" s="132">
        <f t="shared" si="0"/>
        <v>99.997777777777785</v>
      </c>
    </row>
    <row r="14" spans="1:8" ht="31.5" x14ac:dyDescent="0.25">
      <c r="A14" s="129" t="s">
        <v>88</v>
      </c>
      <c r="B14" s="135"/>
      <c r="C14" s="137" t="s">
        <v>89</v>
      </c>
      <c r="D14" s="178">
        <f>D15</f>
        <v>747.95</v>
      </c>
      <c r="E14" s="178">
        <f>E15</f>
        <v>726.74791000000005</v>
      </c>
      <c r="F14" s="132">
        <f t="shared" si="0"/>
        <v>97.165306504445482</v>
      </c>
    </row>
    <row r="15" spans="1:8" ht="47.25" x14ac:dyDescent="0.25">
      <c r="A15" s="129"/>
      <c r="B15" s="135" t="s">
        <v>86</v>
      </c>
      <c r="C15" s="136" t="s">
        <v>87</v>
      </c>
      <c r="D15" s="178">
        <v>747.95</v>
      </c>
      <c r="E15" s="101">
        <v>726.74791000000005</v>
      </c>
      <c r="F15" s="132">
        <f t="shared" si="0"/>
        <v>97.165306504445482</v>
      </c>
    </row>
    <row r="16" spans="1:8" x14ac:dyDescent="0.25">
      <c r="A16" s="129" t="s">
        <v>90</v>
      </c>
      <c r="B16" s="135"/>
      <c r="C16" s="136" t="s">
        <v>91</v>
      </c>
      <c r="D16" s="178">
        <f>D17</f>
        <v>30</v>
      </c>
      <c r="E16" s="178">
        <f>E17</f>
        <v>30</v>
      </c>
      <c r="F16" s="132">
        <f t="shared" si="0"/>
        <v>100</v>
      </c>
    </row>
    <row r="17" spans="1:6" ht="47.25" x14ac:dyDescent="0.25">
      <c r="A17" s="129"/>
      <c r="B17" s="135" t="s">
        <v>86</v>
      </c>
      <c r="C17" s="136" t="s">
        <v>87</v>
      </c>
      <c r="D17" s="178">
        <v>30</v>
      </c>
      <c r="E17" s="178">
        <v>30</v>
      </c>
      <c r="F17" s="132">
        <f t="shared" si="0"/>
        <v>100</v>
      </c>
    </row>
    <row r="18" spans="1:6" ht="63" x14ac:dyDescent="0.25">
      <c r="A18" s="129" t="s">
        <v>92</v>
      </c>
      <c r="B18" s="138"/>
      <c r="C18" s="139" t="s">
        <v>471</v>
      </c>
      <c r="D18" s="178">
        <f>D19</f>
        <v>5</v>
      </c>
      <c r="E18" s="178">
        <f>E19</f>
        <v>0</v>
      </c>
      <c r="F18" s="132">
        <f t="shared" si="0"/>
        <v>0</v>
      </c>
    </row>
    <row r="19" spans="1:6" ht="47.25" x14ac:dyDescent="0.25">
      <c r="A19" s="129" t="s">
        <v>93</v>
      </c>
      <c r="B19" s="134"/>
      <c r="C19" s="133" t="s">
        <v>94</v>
      </c>
      <c r="D19" s="178">
        <f>D20</f>
        <v>5</v>
      </c>
      <c r="E19" s="178">
        <f>E20</f>
        <v>0</v>
      </c>
      <c r="F19" s="132">
        <f t="shared" si="0"/>
        <v>0</v>
      </c>
    </row>
    <row r="20" spans="1:6" ht="47.25" x14ac:dyDescent="0.25">
      <c r="A20" s="129"/>
      <c r="B20" s="140" t="s">
        <v>86</v>
      </c>
      <c r="C20" s="136" t="s">
        <v>87</v>
      </c>
      <c r="D20" s="178">
        <v>5</v>
      </c>
      <c r="E20" s="178">
        <v>0</v>
      </c>
      <c r="F20" s="132">
        <f t="shared" si="0"/>
        <v>0</v>
      </c>
    </row>
    <row r="21" spans="1:6" ht="47.25" x14ac:dyDescent="0.25">
      <c r="A21" s="129" t="s">
        <v>95</v>
      </c>
      <c r="B21" s="138"/>
      <c r="C21" s="139" t="s">
        <v>472</v>
      </c>
      <c r="D21" s="178">
        <f>D22</f>
        <v>5101.6000000000004</v>
      </c>
      <c r="E21" s="178">
        <f>E22</f>
        <v>5101.6000000000004</v>
      </c>
      <c r="F21" s="132">
        <f t="shared" si="0"/>
        <v>100</v>
      </c>
    </row>
    <row r="22" spans="1:6" ht="47.25" x14ac:dyDescent="0.25">
      <c r="A22" s="129" t="s">
        <v>96</v>
      </c>
      <c r="B22" s="1"/>
      <c r="C22" s="12" t="s">
        <v>97</v>
      </c>
      <c r="D22" s="178">
        <f>D23</f>
        <v>5101.6000000000004</v>
      </c>
      <c r="E22" s="178">
        <f>E23</f>
        <v>5101.6000000000004</v>
      </c>
      <c r="F22" s="132">
        <f t="shared" si="0"/>
        <v>100</v>
      </c>
    </row>
    <row r="23" spans="1:6" ht="47.25" x14ac:dyDescent="0.25">
      <c r="A23" s="129"/>
      <c r="B23" s="140" t="s">
        <v>86</v>
      </c>
      <c r="C23" s="136" t="s">
        <v>87</v>
      </c>
      <c r="D23" s="178">
        <v>5101.6000000000004</v>
      </c>
      <c r="E23" s="178">
        <v>5101.6000000000004</v>
      </c>
      <c r="F23" s="132">
        <f t="shared" si="0"/>
        <v>100</v>
      </c>
    </row>
    <row r="24" spans="1:6" ht="47.25" x14ac:dyDescent="0.25">
      <c r="A24" s="129" t="s">
        <v>98</v>
      </c>
      <c r="B24" s="140"/>
      <c r="C24" s="136" t="s">
        <v>99</v>
      </c>
      <c r="D24" s="178">
        <f>D25</f>
        <v>1455.7</v>
      </c>
      <c r="E24" s="178">
        <f>E25</f>
        <v>1455.7</v>
      </c>
      <c r="F24" s="132">
        <f t="shared" si="0"/>
        <v>100</v>
      </c>
    </row>
    <row r="25" spans="1:6" ht="47.25" x14ac:dyDescent="0.25">
      <c r="A25" s="129" t="s">
        <v>100</v>
      </c>
      <c r="B25" s="1"/>
      <c r="C25" s="12" t="s">
        <v>97</v>
      </c>
      <c r="D25" s="178">
        <f>D26</f>
        <v>1455.7</v>
      </c>
      <c r="E25" s="178">
        <f>E26</f>
        <v>1455.7</v>
      </c>
      <c r="F25" s="132">
        <f t="shared" si="0"/>
        <v>100</v>
      </c>
    </row>
    <row r="26" spans="1:6" ht="47.25" x14ac:dyDescent="0.25">
      <c r="A26" s="129"/>
      <c r="B26" s="140" t="s">
        <v>86</v>
      </c>
      <c r="C26" s="136" t="s">
        <v>87</v>
      </c>
      <c r="D26" s="178">
        <v>1455.7</v>
      </c>
      <c r="E26" s="178">
        <v>1455.7</v>
      </c>
      <c r="F26" s="132">
        <f t="shared" si="0"/>
        <v>100</v>
      </c>
    </row>
    <row r="27" spans="1:6" x14ac:dyDescent="0.25">
      <c r="A27" s="129" t="s">
        <v>410</v>
      </c>
      <c r="B27" s="138"/>
      <c r="C27" s="139" t="s">
        <v>473</v>
      </c>
      <c r="D27" s="178">
        <f>D28+D31</f>
        <v>14</v>
      </c>
      <c r="E27" s="178">
        <f>E28+E31</f>
        <v>0</v>
      </c>
      <c r="F27" s="132">
        <f t="shared" si="0"/>
        <v>0</v>
      </c>
    </row>
    <row r="28" spans="1:6" ht="63" x14ac:dyDescent="0.25">
      <c r="A28" s="129" t="s">
        <v>411</v>
      </c>
      <c r="B28" s="138"/>
      <c r="C28" s="139" t="s">
        <v>474</v>
      </c>
      <c r="D28" s="178">
        <f>D29</f>
        <v>7</v>
      </c>
      <c r="E28" s="178">
        <f>E29</f>
        <v>0</v>
      </c>
      <c r="F28" s="132">
        <f t="shared" si="0"/>
        <v>0</v>
      </c>
    </row>
    <row r="29" spans="1:6" ht="63" x14ac:dyDescent="0.25">
      <c r="A29" s="129" t="s">
        <v>412</v>
      </c>
      <c r="B29" s="134"/>
      <c r="C29" s="133" t="s">
        <v>413</v>
      </c>
      <c r="D29" s="178">
        <f>D30</f>
        <v>7</v>
      </c>
      <c r="E29" s="178">
        <f>E30</f>
        <v>0</v>
      </c>
      <c r="F29" s="132">
        <f t="shared" si="0"/>
        <v>0</v>
      </c>
    </row>
    <row r="30" spans="1:6" ht="47.25" x14ac:dyDescent="0.25">
      <c r="A30" s="129"/>
      <c r="B30" s="140" t="s">
        <v>86</v>
      </c>
      <c r="C30" s="136" t="s">
        <v>87</v>
      </c>
      <c r="D30" s="178">
        <v>7</v>
      </c>
      <c r="E30" s="178">
        <v>0</v>
      </c>
      <c r="F30" s="132">
        <f t="shared" si="0"/>
        <v>0</v>
      </c>
    </row>
    <row r="31" spans="1:6" ht="47.25" x14ac:dyDescent="0.25">
      <c r="A31" s="129" t="s">
        <v>414</v>
      </c>
      <c r="B31" s="138"/>
      <c r="C31" s="139" t="s">
        <v>475</v>
      </c>
      <c r="D31" s="178">
        <f>D32</f>
        <v>7</v>
      </c>
      <c r="E31" s="178">
        <f>E32</f>
        <v>0</v>
      </c>
      <c r="F31" s="132">
        <f t="shared" si="0"/>
        <v>0</v>
      </c>
    </row>
    <row r="32" spans="1:6" ht="47.25" x14ac:dyDescent="0.25">
      <c r="A32" s="129" t="s">
        <v>415</v>
      </c>
      <c r="B32" s="138"/>
      <c r="C32" s="133" t="s">
        <v>416</v>
      </c>
      <c r="D32" s="178">
        <f>D33</f>
        <v>7</v>
      </c>
      <c r="E32" s="178">
        <f>E33</f>
        <v>0</v>
      </c>
      <c r="F32" s="132">
        <f t="shared" si="0"/>
        <v>0</v>
      </c>
    </row>
    <row r="33" spans="1:6" ht="47.25" x14ac:dyDescent="0.25">
      <c r="A33" s="129"/>
      <c r="B33" s="141" t="s">
        <v>86</v>
      </c>
      <c r="C33" s="136" t="s">
        <v>87</v>
      </c>
      <c r="D33" s="178">
        <v>7</v>
      </c>
      <c r="E33" s="178">
        <v>0</v>
      </c>
      <c r="F33" s="132">
        <f t="shared" si="0"/>
        <v>0</v>
      </c>
    </row>
    <row r="34" spans="1:6" ht="63" x14ac:dyDescent="0.25">
      <c r="A34" s="129" t="s">
        <v>101</v>
      </c>
      <c r="B34" s="142"/>
      <c r="C34" s="133" t="s">
        <v>102</v>
      </c>
      <c r="D34" s="178">
        <f>D35+D44+D60</f>
        <v>8715.4184700000005</v>
      </c>
      <c r="E34" s="178">
        <f>E35+E44+E60</f>
        <v>8485.30069</v>
      </c>
      <c r="F34" s="132">
        <f t="shared" si="0"/>
        <v>97.359647379043167</v>
      </c>
    </row>
    <row r="35" spans="1:6" ht="31.5" x14ac:dyDescent="0.25">
      <c r="A35" s="129" t="s">
        <v>103</v>
      </c>
      <c r="B35" s="61"/>
      <c r="C35" s="143" t="s">
        <v>104</v>
      </c>
      <c r="D35" s="178">
        <f>D36+D39</f>
        <v>4940.4484700000003</v>
      </c>
      <c r="E35" s="178">
        <f>E36+E39</f>
        <v>4929.8352699999996</v>
      </c>
      <c r="F35" s="132">
        <f t="shared" si="0"/>
        <v>99.785177397063293</v>
      </c>
    </row>
    <row r="36" spans="1:6" ht="47.25" x14ac:dyDescent="0.25">
      <c r="A36" s="129" t="s">
        <v>105</v>
      </c>
      <c r="B36" s="61"/>
      <c r="C36" s="143" t="s">
        <v>476</v>
      </c>
      <c r="D36" s="178">
        <f>D37</f>
        <v>3930.0960700000001</v>
      </c>
      <c r="E36" s="178">
        <f>E37</f>
        <v>3929.68462</v>
      </c>
      <c r="F36" s="132">
        <f t="shared" si="0"/>
        <v>99.989530790274046</v>
      </c>
    </row>
    <row r="37" spans="1:6" ht="31.5" x14ac:dyDescent="0.25">
      <c r="A37" s="129" t="s">
        <v>106</v>
      </c>
      <c r="B37" s="134"/>
      <c r="C37" s="133" t="s">
        <v>107</v>
      </c>
      <c r="D37" s="178">
        <f>D38</f>
        <v>3930.0960700000001</v>
      </c>
      <c r="E37" s="178">
        <f>E38</f>
        <v>3929.68462</v>
      </c>
      <c r="F37" s="132">
        <f t="shared" si="0"/>
        <v>99.989530790274046</v>
      </c>
    </row>
    <row r="38" spans="1:6" ht="31.5" x14ac:dyDescent="0.25">
      <c r="A38" s="129"/>
      <c r="B38" s="140" t="s">
        <v>108</v>
      </c>
      <c r="C38" s="137" t="s">
        <v>109</v>
      </c>
      <c r="D38" s="132">
        <v>3930.0960700000001</v>
      </c>
      <c r="E38" s="101">
        <v>3929.68462</v>
      </c>
      <c r="F38" s="132">
        <f t="shared" si="0"/>
        <v>99.989530790274046</v>
      </c>
    </row>
    <row r="39" spans="1:6" ht="31.5" x14ac:dyDescent="0.25">
      <c r="A39" s="129" t="s">
        <v>110</v>
      </c>
      <c r="B39" s="144"/>
      <c r="C39" s="131" t="s">
        <v>477</v>
      </c>
      <c r="D39" s="178">
        <f>D40+D42</f>
        <v>1010.3524</v>
      </c>
      <c r="E39" s="178">
        <f>E40+E42</f>
        <v>1000.15065</v>
      </c>
      <c r="F39" s="132">
        <f t="shared" si="0"/>
        <v>98.990278045561141</v>
      </c>
    </row>
    <row r="40" spans="1:6" ht="31.5" x14ac:dyDescent="0.25">
      <c r="A40" s="129" t="s">
        <v>111</v>
      </c>
      <c r="B40" s="134"/>
      <c r="C40" s="133" t="s">
        <v>112</v>
      </c>
      <c r="D40" s="178">
        <f>D41</f>
        <v>936</v>
      </c>
      <c r="E40" s="178">
        <f>E41</f>
        <v>925.79825000000005</v>
      </c>
      <c r="F40" s="132">
        <f t="shared" si="0"/>
        <v>98.910069444444446</v>
      </c>
    </row>
    <row r="41" spans="1:6" ht="31.5" x14ac:dyDescent="0.25">
      <c r="A41" s="129"/>
      <c r="B41" s="140" t="s">
        <v>108</v>
      </c>
      <c r="C41" s="137" t="s">
        <v>109</v>
      </c>
      <c r="D41" s="132">
        <v>936</v>
      </c>
      <c r="E41" s="101">
        <v>925.79825000000005</v>
      </c>
      <c r="F41" s="132">
        <f t="shared" si="0"/>
        <v>98.910069444444446</v>
      </c>
    </row>
    <row r="42" spans="1:6" ht="78.75" x14ac:dyDescent="0.25">
      <c r="A42" s="145" t="s">
        <v>113</v>
      </c>
      <c r="B42" s="140"/>
      <c r="C42" s="146" t="s">
        <v>68</v>
      </c>
      <c r="D42" s="132">
        <f>D43</f>
        <v>74.352400000000003</v>
      </c>
      <c r="E42" s="132">
        <f>E43</f>
        <v>74.352400000000003</v>
      </c>
      <c r="F42" s="132">
        <f t="shared" si="0"/>
        <v>100</v>
      </c>
    </row>
    <row r="43" spans="1:6" x14ac:dyDescent="0.25">
      <c r="A43" s="129"/>
      <c r="B43" s="140" t="s">
        <v>176</v>
      </c>
      <c r="C43" s="147" t="s">
        <v>177</v>
      </c>
      <c r="D43" s="132">
        <v>74.352400000000003</v>
      </c>
      <c r="E43" s="132">
        <v>74.352400000000003</v>
      </c>
      <c r="F43" s="132">
        <f t="shared" si="0"/>
        <v>100</v>
      </c>
    </row>
    <row r="44" spans="1:6" x14ac:dyDescent="0.25">
      <c r="A44" s="129" t="s">
        <v>114</v>
      </c>
      <c r="B44" s="61"/>
      <c r="C44" s="143" t="s">
        <v>478</v>
      </c>
      <c r="D44" s="178">
        <f>D45+D48+D51+D54+D58</f>
        <v>394.5</v>
      </c>
      <c r="E44" s="178">
        <f>E45+E48+E51+E54+E58</f>
        <v>268.14370000000002</v>
      </c>
      <c r="F44" s="132">
        <f t="shared" si="0"/>
        <v>67.970519645120405</v>
      </c>
    </row>
    <row r="45" spans="1:6" x14ac:dyDescent="0.25">
      <c r="A45" s="129" t="s">
        <v>115</v>
      </c>
      <c r="B45" s="61"/>
      <c r="C45" s="143" t="s">
        <v>479</v>
      </c>
      <c r="D45" s="178">
        <f>D46</f>
        <v>50</v>
      </c>
      <c r="E45" s="178">
        <f>E46</f>
        <v>49.178199999999997</v>
      </c>
      <c r="F45" s="132">
        <f t="shared" si="0"/>
        <v>98.356399999999994</v>
      </c>
    </row>
    <row r="46" spans="1:6" x14ac:dyDescent="0.25">
      <c r="A46" s="129" t="s">
        <v>116</v>
      </c>
      <c r="B46" s="134"/>
      <c r="C46" s="133" t="s">
        <v>117</v>
      </c>
      <c r="D46" s="178">
        <f>D47</f>
        <v>50</v>
      </c>
      <c r="E46" s="178">
        <f>E47</f>
        <v>49.178199999999997</v>
      </c>
      <c r="F46" s="132">
        <f t="shared" si="0"/>
        <v>98.356399999999994</v>
      </c>
    </row>
    <row r="47" spans="1:6" ht="31.5" x14ac:dyDescent="0.25">
      <c r="A47" s="129"/>
      <c r="B47" s="140" t="s">
        <v>108</v>
      </c>
      <c r="C47" s="137" t="s">
        <v>109</v>
      </c>
      <c r="D47" s="178">
        <v>50</v>
      </c>
      <c r="E47" s="101">
        <v>49.178199999999997</v>
      </c>
      <c r="F47" s="132">
        <f t="shared" si="0"/>
        <v>98.356399999999994</v>
      </c>
    </row>
    <row r="48" spans="1:6" ht="47.25" x14ac:dyDescent="0.25">
      <c r="A48" s="129" t="s">
        <v>120</v>
      </c>
      <c r="B48" s="140"/>
      <c r="C48" s="137" t="s">
        <v>121</v>
      </c>
      <c r="D48" s="178">
        <f>D49</f>
        <v>195</v>
      </c>
      <c r="E48" s="178">
        <f>E49</f>
        <v>194.25</v>
      </c>
      <c r="F48" s="132">
        <f t="shared" si="0"/>
        <v>99.615384615384613</v>
      </c>
    </row>
    <row r="49" spans="1:6" ht="47.25" x14ac:dyDescent="0.25">
      <c r="A49" s="129" t="s">
        <v>122</v>
      </c>
      <c r="B49" s="134"/>
      <c r="C49" s="133" t="s">
        <v>123</v>
      </c>
      <c r="D49" s="178">
        <f>D50</f>
        <v>195</v>
      </c>
      <c r="E49" s="178">
        <f>E50</f>
        <v>194.25</v>
      </c>
      <c r="F49" s="132">
        <f t="shared" si="0"/>
        <v>99.615384615384613</v>
      </c>
    </row>
    <row r="50" spans="1:6" ht="31.5" x14ac:dyDescent="0.25">
      <c r="A50" s="129"/>
      <c r="B50" s="140" t="s">
        <v>108</v>
      </c>
      <c r="C50" s="137" t="s">
        <v>109</v>
      </c>
      <c r="D50" s="178">
        <v>195</v>
      </c>
      <c r="E50" s="101">
        <v>194.25</v>
      </c>
      <c r="F50" s="132">
        <f t="shared" si="0"/>
        <v>99.615384615384613</v>
      </c>
    </row>
    <row r="51" spans="1:6" ht="31.5" x14ac:dyDescent="0.25">
      <c r="A51" s="129" t="s">
        <v>124</v>
      </c>
      <c r="B51" s="140"/>
      <c r="C51" s="137" t="s">
        <v>125</v>
      </c>
      <c r="D51" s="178">
        <f>D52</f>
        <v>35</v>
      </c>
      <c r="E51" s="178">
        <f>E52</f>
        <v>15</v>
      </c>
      <c r="F51" s="132">
        <f t="shared" si="0"/>
        <v>42.857142857142854</v>
      </c>
    </row>
    <row r="52" spans="1:6" ht="31.5" x14ac:dyDescent="0.25">
      <c r="A52" s="129" t="s">
        <v>126</v>
      </c>
      <c r="B52" s="140"/>
      <c r="C52" s="137" t="s">
        <v>127</v>
      </c>
      <c r="D52" s="178">
        <f>D53</f>
        <v>35</v>
      </c>
      <c r="E52" s="178">
        <f>E53</f>
        <v>15</v>
      </c>
      <c r="F52" s="132">
        <f t="shared" si="0"/>
        <v>42.857142857142854</v>
      </c>
    </row>
    <row r="53" spans="1:6" ht="31.5" x14ac:dyDescent="0.25">
      <c r="A53" s="129"/>
      <c r="B53" s="140" t="s">
        <v>108</v>
      </c>
      <c r="C53" s="137" t="s">
        <v>109</v>
      </c>
      <c r="D53" s="178">
        <v>35</v>
      </c>
      <c r="E53" s="101">
        <v>15</v>
      </c>
      <c r="F53" s="132">
        <f t="shared" si="0"/>
        <v>42.857142857142854</v>
      </c>
    </row>
    <row r="54" spans="1:6" ht="31.5" x14ac:dyDescent="0.25">
      <c r="A54" s="129" t="s">
        <v>128</v>
      </c>
      <c r="B54" s="140"/>
      <c r="C54" s="137" t="s">
        <v>129</v>
      </c>
      <c r="D54" s="178">
        <f>D55</f>
        <v>10</v>
      </c>
      <c r="E54" s="178">
        <f>E55</f>
        <v>9.7155000000000005</v>
      </c>
      <c r="F54" s="132">
        <f t="shared" si="0"/>
        <v>97.155000000000001</v>
      </c>
    </row>
    <row r="55" spans="1:6" ht="31.5" x14ac:dyDescent="0.25">
      <c r="A55" s="129" t="s">
        <v>130</v>
      </c>
      <c r="B55" s="140"/>
      <c r="C55" s="137" t="s">
        <v>131</v>
      </c>
      <c r="D55" s="178">
        <f>D56</f>
        <v>10</v>
      </c>
      <c r="E55" s="178">
        <f>E56</f>
        <v>9.7155000000000005</v>
      </c>
      <c r="F55" s="132">
        <f t="shared" si="0"/>
        <v>97.155000000000001</v>
      </c>
    </row>
    <row r="56" spans="1:6" ht="31.5" x14ac:dyDescent="0.25">
      <c r="A56" s="129"/>
      <c r="B56" s="140" t="s">
        <v>108</v>
      </c>
      <c r="C56" s="137" t="s">
        <v>109</v>
      </c>
      <c r="D56" s="178">
        <v>10</v>
      </c>
      <c r="E56" s="101">
        <v>9.7155000000000005</v>
      </c>
      <c r="F56" s="132">
        <f t="shared" si="0"/>
        <v>97.155000000000001</v>
      </c>
    </row>
    <row r="57" spans="1:6" ht="31.5" x14ac:dyDescent="0.25">
      <c r="A57" s="148" t="s">
        <v>132</v>
      </c>
      <c r="B57" s="149"/>
      <c r="C57" s="150" t="s">
        <v>133</v>
      </c>
      <c r="D57" s="179">
        <f>D58</f>
        <v>104.5</v>
      </c>
      <c r="E57" s="179">
        <f>E58</f>
        <v>0</v>
      </c>
      <c r="F57" s="180">
        <f t="shared" si="0"/>
        <v>0</v>
      </c>
    </row>
    <row r="58" spans="1:6" ht="31.5" x14ac:dyDescent="0.25">
      <c r="A58" s="145" t="s">
        <v>134</v>
      </c>
      <c r="B58" s="140"/>
      <c r="C58" s="146" t="s">
        <v>135</v>
      </c>
      <c r="D58" s="178">
        <f>D59</f>
        <v>104.5</v>
      </c>
      <c r="E58" s="178">
        <f>E59</f>
        <v>0</v>
      </c>
      <c r="F58" s="132">
        <f t="shared" si="0"/>
        <v>0</v>
      </c>
    </row>
    <row r="59" spans="1:6" ht="31.5" x14ac:dyDescent="0.25">
      <c r="A59" s="145"/>
      <c r="B59" s="140" t="s">
        <v>108</v>
      </c>
      <c r="C59" s="146" t="s">
        <v>109</v>
      </c>
      <c r="D59" s="178">
        <v>104.5</v>
      </c>
      <c r="E59" s="101">
        <v>0</v>
      </c>
      <c r="F59" s="132">
        <f t="shared" si="0"/>
        <v>0</v>
      </c>
    </row>
    <row r="60" spans="1:6" ht="31.5" x14ac:dyDescent="0.25">
      <c r="A60" s="129" t="s">
        <v>136</v>
      </c>
      <c r="B60" s="151"/>
      <c r="C60" s="293" t="s">
        <v>137</v>
      </c>
      <c r="D60" s="178">
        <f>D61</f>
        <v>3380.47</v>
      </c>
      <c r="E60" s="178">
        <f>E61</f>
        <v>3287.3217199999999</v>
      </c>
      <c r="F60" s="132">
        <f t="shared" si="0"/>
        <v>97.2445168867051</v>
      </c>
    </row>
    <row r="61" spans="1:6" ht="31.5" x14ac:dyDescent="0.25">
      <c r="A61" s="129" t="s">
        <v>138</v>
      </c>
      <c r="B61" s="151"/>
      <c r="C61" s="137" t="s">
        <v>139</v>
      </c>
      <c r="D61" s="178">
        <f>D62</f>
        <v>3380.47</v>
      </c>
      <c r="E61" s="178">
        <f>E62</f>
        <v>3287.3217199999999</v>
      </c>
      <c r="F61" s="132">
        <f t="shared" si="0"/>
        <v>97.2445168867051</v>
      </c>
    </row>
    <row r="62" spans="1:6" ht="47.25" x14ac:dyDescent="0.25">
      <c r="A62" s="129" t="s">
        <v>140</v>
      </c>
      <c r="B62" s="151"/>
      <c r="C62" s="137" t="s">
        <v>97</v>
      </c>
      <c r="D62" s="178">
        <f>D63+D64+D65</f>
        <v>3380.47</v>
      </c>
      <c r="E62" s="178">
        <f>E63+E64+E65</f>
        <v>3287.3217199999999</v>
      </c>
      <c r="F62" s="132">
        <f t="shared" si="0"/>
        <v>97.2445168867051</v>
      </c>
    </row>
    <row r="63" spans="1:6" ht="78.75" x14ac:dyDescent="0.25">
      <c r="A63" s="129"/>
      <c r="B63" s="151" t="s">
        <v>141</v>
      </c>
      <c r="C63" s="137" t="s">
        <v>142</v>
      </c>
      <c r="D63" s="178">
        <v>2179.6</v>
      </c>
      <c r="E63" s="101">
        <v>2162.50353</v>
      </c>
      <c r="F63" s="132">
        <f t="shared" si="0"/>
        <v>99.215614332905119</v>
      </c>
    </row>
    <row r="64" spans="1:6" ht="31.5" x14ac:dyDescent="0.25">
      <c r="A64" s="129"/>
      <c r="B64" s="151" t="s">
        <v>108</v>
      </c>
      <c r="C64" s="137" t="s">
        <v>109</v>
      </c>
      <c r="D64" s="178">
        <v>1032.27</v>
      </c>
      <c r="E64" s="101">
        <v>964.07246999999995</v>
      </c>
      <c r="F64" s="132">
        <f t="shared" si="0"/>
        <v>93.393440669592252</v>
      </c>
    </row>
    <row r="65" spans="1:6" x14ac:dyDescent="0.25">
      <c r="A65" s="129"/>
      <c r="B65" s="152">
        <v>800</v>
      </c>
      <c r="C65" s="133" t="s">
        <v>119</v>
      </c>
      <c r="D65" s="178">
        <v>168.6</v>
      </c>
      <c r="E65" s="101">
        <v>160.74572000000001</v>
      </c>
      <c r="F65" s="132">
        <f t="shared" si="0"/>
        <v>95.341470937129301</v>
      </c>
    </row>
    <row r="66" spans="1:6" ht="31.5" x14ac:dyDescent="0.25">
      <c r="A66" s="129" t="s">
        <v>143</v>
      </c>
      <c r="B66" s="153"/>
      <c r="C66" s="133" t="s">
        <v>480</v>
      </c>
      <c r="D66" s="178">
        <f>D67+D77</f>
        <v>603.28</v>
      </c>
      <c r="E66" s="178">
        <f>E67+E77</f>
        <v>567.27549999999997</v>
      </c>
      <c r="F66" s="132">
        <f t="shared" si="0"/>
        <v>94.031875745922292</v>
      </c>
    </row>
    <row r="67" spans="1:6" ht="31.5" x14ac:dyDescent="0.25">
      <c r="A67" s="129" t="s">
        <v>144</v>
      </c>
      <c r="B67" s="152"/>
      <c r="C67" s="143" t="s">
        <v>481</v>
      </c>
      <c r="D67" s="178">
        <f>D68</f>
        <v>553.28</v>
      </c>
      <c r="E67" s="178">
        <f>E68</f>
        <v>543.27549999999997</v>
      </c>
      <c r="F67" s="132">
        <f t="shared" si="0"/>
        <v>98.191783545401961</v>
      </c>
    </row>
    <row r="68" spans="1:6" ht="31.5" x14ac:dyDescent="0.25">
      <c r="A68" s="129" t="s">
        <v>145</v>
      </c>
      <c r="B68" s="154"/>
      <c r="C68" s="155" t="s">
        <v>482</v>
      </c>
      <c r="D68" s="178">
        <f>D69+D73+D75+D71</f>
        <v>553.28</v>
      </c>
      <c r="E68" s="178">
        <f>E69+E73+E75+E71</f>
        <v>543.27549999999997</v>
      </c>
      <c r="F68" s="132">
        <f t="shared" si="0"/>
        <v>98.191783545401961</v>
      </c>
    </row>
    <row r="69" spans="1:6" ht="31.5" x14ac:dyDescent="0.25">
      <c r="A69" s="129" t="s">
        <v>146</v>
      </c>
      <c r="B69" s="156"/>
      <c r="C69" s="133" t="s">
        <v>147</v>
      </c>
      <c r="D69" s="178">
        <f>D70</f>
        <v>16</v>
      </c>
      <c r="E69" s="178">
        <f>E70</f>
        <v>16</v>
      </c>
      <c r="F69" s="132">
        <f t="shared" si="0"/>
        <v>100</v>
      </c>
    </row>
    <row r="70" spans="1:6" ht="31.5" x14ac:dyDescent="0.25">
      <c r="A70" s="129"/>
      <c r="B70" s="140" t="s">
        <v>108</v>
      </c>
      <c r="C70" s="137" t="s">
        <v>109</v>
      </c>
      <c r="D70" s="178">
        <v>16</v>
      </c>
      <c r="E70" s="101">
        <v>16</v>
      </c>
      <c r="F70" s="132">
        <f t="shared" si="0"/>
        <v>100</v>
      </c>
    </row>
    <row r="71" spans="1:6" ht="47.25" x14ac:dyDescent="0.25">
      <c r="A71" s="129" t="s">
        <v>148</v>
      </c>
      <c r="B71" s="156"/>
      <c r="C71" s="133" t="s">
        <v>149</v>
      </c>
      <c r="D71" s="178">
        <f>D72</f>
        <v>10</v>
      </c>
      <c r="E71" s="178">
        <f>E72</f>
        <v>0</v>
      </c>
      <c r="F71" s="132">
        <f t="shared" si="0"/>
        <v>0</v>
      </c>
    </row>
    <row r="72" spans="1:6" ht="31.5" x14ac:dyDescent="0.25">
      <c r="A72" s="129"/>
      <c r="B72" s="140" t="s">
        <v>108</v>
      </c>
      <c r="C72" s="137" t="s">
        <v>109</v>
      </c>
      <c r="D72" s="178">
        <v>10</v>
      </c>
      <c r="E72" s="101">
        <v>0</v>
      </c>
      <c r="F72" s="132">
        <f t="shared" si="0"/>
        <v>0</v>
      </c>
    </row>
    <row r="73" spans="1:6" ht="31.5" x14ac:dyDescent="0.25">
      <c r="A73" s="129" t="s">
        <v>150</v>
      </c>
      <c r="B73" s="140"/>
      <c r="C73" s="137" t="s">
        <v>151</v>
      </c>
      <c r="D73" s="178">
        <f>D74</f>
        <v>24</v>
      </c>
      <c r="E73" s="178">
        <f>E74</f>
        <v>24</v>
      </c>
      <c r="F73" s="132">
        <f t="shared" si="0"/>
        <v>100</v>
      </c>
    </row>
    <row r="74" spans="1:6" ht="31.5" x14ac:dyDescent="0.25">
      <c r="A74" s="129"/>
      <c r="B74" s="140" t="s">
        <v>108</v>
      </c>
      <c r="C74" s="137" t="s">
        <v>109</v>
      </c>
      <c r="D74" s="178">
        <v>24</v>
      </c>
      <c r="E74" s="101">
        <v>24</v>
      </c>
      <c r="F74" s="132">
        <f t="shared" ref="F74:F137" si="1">E74/D74*100</f>
        <v>100</v>
      </c>
    </row>
    <row r="75" spans="1:6" ht="31.5" x14ac:dyDescent="0.25">
      <c r="A75" s="145" t="s">
        <v>417</v>
      </c>
      <c r="B75" s="140"/>
      <c r="C75" s="146" t="s">
        <v>418</v>
      </c>
      <c r="D75" s="178">
        <f>D76</f>
        <v>503.28</v>
      </c>
      <c r="E75" s="178">
        <f>E76</f>
        <v>503.27550000000002</v>
      </c>
      <c r="F75" s="132">
        <f t="shared" si="1"/>
        <v>99.999105865522182</v>
      </c>
    </row>
    <row r="76" spans="1:6" ht="31.5" x14ac:dyDescent="0.25">
      <c r="A76" s="157"/>
      <c r="B76" s="140" t="s">
        <v>108</v>
      </c>
      <c r="C76" s="137" t="s">
        <v>109</v>
      </c>
      <c r="D76" s="178">
        <v>503.28</v>
      </c>
      <c r="E76" s="101">
        <v>503.27550000000002</v>
      </c>
      <c r="F76" s="132">
        <f t="shared" si="1"/>
        <v>99.999105865522182</v>
      </c>
    </row>
    <row r="77" spans="1:6" ht="31.5" x14ac:dyDescent="0.25">
      <c r="A77" s="129" t="s">
        <v>152</v>
      </c>
      <c r="B77" s="152"/>
      <c r="C77" s="133" t="s">
        <v>483</v>
      </c>
      <c r="D77" s="178">
        <f t="shared" ref="D77:E79" si="2">D78</f>
        <v>50</v>
      </c>
      <c r="E77" s="178">
        <f t="shared" si="2"/>
        <v>24</v>
      </c>
      <c r="F77" s="132">
        <f t="shared" si="1"/>
        <v>48</v>
      </c>
    </row>
    <row r="78" spans="1:6" ht="47.25" x14ac:dyDescent="0.25">
      <c r="A78" s="129" t="s">
        <v>153</v>
      </c>
      <c r="B78" s="61"/>
      <c r="C78" s="143" t="s">
        <v>484</v>
      </c>
      <c r="D78" s="178">
        <f t="shared" si="2"/>
        <v>50</v>
      </c>
      <c r="E78" s="178">
        <f t="shared" si="2"/>
        <v>24</v>
      </c>
      <c r="F78" s="132">
        <f t="shared" si="1"/>
        <v>48</v>
      </c>
    </row>
    <row r="79" spans="1:6" ht="63" x14ac:dyDescent="0.25">
      <c r="A79" s="129" t="s">
        <v>419</v>
      </c>
      <c r="B79" s="156"/>
      <c r="C79" s="12" t="s">
        <v>420</v>
      </c>
      <c r="D79" s="178">
        <f t="shared" si="2"/>
        <v>50</v>
      </c>
      <c r="E79" s="178">
        <f t="shared" si="2"/>
        <v>24</v>
      </c>
      <c r="F79" s="132">
        <f t="shared" si="1"/>
        <v>48</v>
      </c>
    </row>
    <row r="80" spans="1:6" ht="31.5" x14ac:dyDescent="0.25">
      <c r="A80" s="158"/>
      <c r="B80" s="135" t="s">
        <v>108</v>
      </c>
      <c r="C80" s="137" t="s">
        <v>109</v>
      </c>
      <c r="D80" s="178">
        <v>50</v>
      </c>
      <c r="E80" s="101">
        <v>24</v>
      </c>
      <c r="F80" s="132">
        <f t="shared" si="1"/>
        <v>48</v>
      </c>
    </row>
    <row r="81" spans="1:6" ht="47.25" x14ac:dyDescent="0.25">
      <c r="A81" s="129" t="s">
        <v>154</v>
      </c>
      <c r="B81" s="159"/>
      <c r="C81" s="257" t="s">
        <v>485</v>
      </c>
      <c r="D81" s="178">
        <f>D82</f>
        <v>3756.85</v>
      </c>
      <c r="E81" s="178">
        <f>E82</f>
        <v>3710.06583</v>
      </c>
      <c r="F81" s="132">
        <f t="shared" si="1"/>
        <v>98.754696887019705</v>
      </c>
    </row>
    <row r="82" spans="1:6" ht="94.5" x14ac:dyDescent="0.25">
      <c r="A82" s="129" t="s">
        <v>155</v>
      </c>
      <c r="B82" s="152"/>
      <c r="C82" s="143" t="s">
        <v>486</v>
      </c>
      <c r="D82" s="178">
        <f>D83+D88</f>
        <v>3756.85</v>
      </c>
      <c r="E82" s="178">
        <f>E83+E88</f>
        <v>3710.06583</v>
      </c>
      <c r="F82" s="132">
        <f t="shared" si="1"/>
        <v>98.754696887019705</v>
      </c>
    </row>
    <row r="83" spans="1:6" ht="63" x14ac:dyDescent="0.25">
      <c r="A83" s="129" t="s">
        <v>156</v>
      </c>
      <c r="B83" s="61"/>
      <c r="C83" s="143" t="s">
        <v>487</v>
      </c>
      <c r="D83" s="178">
        <f>D84+D86</f>
        <v>77.650000000000006</v>
      </c>
      <c r="E83" s="178">
        <f>E84+E86</f>
        <v>30.877000000000002</v>
      </c>
      <c r="F83" s="132">
        <f t="shared" si="1"/>
        <v>39.764327108821632</v>
      </c>
    </row>
    <row r="84" spans="1:6" ht="47.25" x14ac:dyDescent="0.25">
      <c r="A84" s="129" t="s">
        <v>157</v>
      </c>
      <c r="B84" s="160"/>
      <c r="C84" s="161" t="s">
        <v>158</v>
      </c>
      <c r="D84" s="178">
        <f>D85</f>
        <v>70</v>
      </c>
      <c r="E84" s="178">
        <f>E85</f>
        <v>26.23</v>
      </c>
      <c r="F84" s="132">
        <f t="shared" si="1"/>
        <v>37.471428571428575</v>
      </c>
    </row>
    <row r="85" spans="1:6" ht="31.5" x14ac:dyDescent="0.25">
      <c r="A85" s="129"/>
      <c r="B85" s="135" t="s">
        <v>108</v>
      </c>
      <c r="C85" s="137" t="s">
        <v>109</v>
      </c>
      <c r="D85" s="178">
        <v>70</v>
      </c>
      <c r="E85" s="101">
        <v>26.23</v>
      </c>
      <c r="F85" s="132">
        <f t="shared" si="1"/>
        <v>37.471428571428575</v>
      </c>
    </row>
    <row r="86" spans="1:6" ht="63" x14ac:dyDescent="0.25">
      <c r="A86" s="129" t="s">
        <v>421</v>
      </c>
      <c r="B86" s="135"/>
      <c r="C86" s="137" t="s">
        <v>422</v>
      </c>
      <c r="D86" s="178">
        <f>D87</f>
        <v>7.65</v>
      </c>
      <c r="E86" s="178">
        <f>E87</f>
        <v>4.6470000000000002</v>
      </c>
      <c r="F86" s="132">
        <f t="shared" si="1"/>
        <v>60.745098039215684</v>
      </c>
    </row>
    <row r="87" spans="1:6" ht="31.5" x14ac:dyDescent="0.25">
      <c r="A87" s="129"/>
      <c r="B87" s="135" t="s">
        <v>108</v>
      </c>
      <c r="C87" s="137" t="s">
        <v>109</v>
      </c>
      <c r="D87" s="178">
        <v>7.65</v>
      </c>
      <c r="E87" s="101">
        <v>4.6470000000000002</v>
      </c>
      <c r="F87" s="132">
        <f t="shared" si="1"/>
        <v>60.745098039215684</v>
      </c>
    </row>
    <row r="88" spans="1:6" ht="47.25" x14ac:dyDescent="0.25">
      <c r="A88" s="129" t="s">
        <v>159</v>
      </c>
      <c r="B88" s="61"/>
      <c r="C88" s="143" t="s">
        <v>488</v>
      </c>
      <c r="D88" s="178">
        <f>D89</f>
        <v>3679.2</v>
      </c>
      <c r="E88" s="178">
        <f>E89</f>
        <v>3679.1888300000001</v>
      </c>
      <c r="F88" s="132">
        <f t="shared" si="1"/>
        <v>99.999696401391617</v>
      </c>
    </row>
    <row r="89" spans="1:6" ht="47.25" x14ac:dyDescent="0.25">
      <c r="A89" s="129" t="s">
        <v>160</v>
      </c>
      <c r="B89" s="134"/>
      <c r="C89" s="133" t="s">
        <v>161</v>
      </c>
      <c r="D89" s="178">
        <f>D91+D92+D90</f>
        <v>3679.2</v>
      </c>
      <c r="E89" s="178">
        <f>E91+E92+E90</f>
        <v>3679.1888300000001</v>
      </c>
      <c r="F89" s="132">
        <f t="shared" si="1"/>
        <v>99.999696401391617</v>
      </c>
    </row>
    <row r="90" spans="1:6" ht="78.75" x14ac:dyDescent="0.25">
      <c r="A90" s="129"/>
      <c r="B90" s="151" t="s">
        <v>141</v>
      </c>
      <c r="C90" s="137" t="s">
        <v>142</v>
      </c>
      <c r="D90" s="178">
        <v>1841.88427</v>
      </c>
      <c r="E90" s="101">
        <v>1841.88427</v>
      </c>
      <c r="F90" s="132">
        <f t="shared" si="1"/>
        <v>100</v>
      </c>
    </row>
    <row r="91" spans="1:6" ht="31.5" x14ac:dyDescent="0.25">
      <c r="A91" s="129"/>
      <c r="B91" s="135" t="s">
        <v>108</v>
      </c>
      <c r="C91" s="137" t="s">
        <v>109</v>
      </c>
      <c r="D91" s="178">
        <v>191.71573000000001</v>
      </c>
      <c r="E91" s="101">
        <v>191.70455999999999</v>
      </c>
      <c r="F91" s="132">
        <f t="shared" si="1"/>
        <v>99.994173665353372</v>
      </c>
    </row>
    <row r="92" spans="1:6" x14ac:dyDescent="0.25">
      <c r="A92" s="129"/>
      <c r="B92" s="151" t="s">
        <v>176</v>
      </c>
      <c r="C92" s="147" t="s">
        <v>177</v>
      </c>
      <c r="D92" s="178">
        <v>1645.6</v>
      </c>
      <c r="E92" s="101">
        <v>1645.6</v>
      </c>
      <c r="F92" s="132">
        <f t="shared" si="1"/>
        <v>100</v>
      </c>
    </row>
    <row r="93" spans="1:6" x14ac:dyDescent="0.25">
      <c r="A93" s="135" t="s">
        <v>162</v>
      </c>
      <c r="B93" s="135"/>
      <c r="C93" s="162" t="s">
        <v>163</v>
      </c>
      <c r="D93" s="178">
        <f>D94+D122</f>
        <v>5217.6322600000003</v>
      </c>
      <c r="E93" s="178">
        <f>E94+E122</f>
        <v>4995.0412900000001</v>
      </c>
      <c r="F93" s="132">
        <f t="shared" si="1"/>
        <v>95.733870098388266</v>
      </c>
    </row>
    <row r="94" spans="1:6" ht="31.5" x14ac:dyDescent="0.25">
      <c r="A94" s="129" t="s">
        <v>164</v>
      </c>
      <c r="B94" s="61"/>
      <c r="C94" s="143" t="s">
        <v>165</v>
      </c>
      <c r="D94" s="178">
        <f>D95+D97+D101+D106+D116+D118+D108+D110+D112+D120+D114</f>
        <v>4210.23326</v>
      </c>
      <c r="E94" s="178">
        <f>E95+E97+E101+E106+E116+E118+E108+E110+E112+E120+E114</f>
        <v>4081.40859</v>
      </c>
      <c r="F94" s="132">
        <f t="shared" si="1"/>
        <v>96.940201123203323</v>
      </c>
    </row>
    <row r="95" spans="1:6" x14ac:dyDescent="0.25">
      <c r="A95" s="129" t="s">
        <v>166</v>
      </c>
      <c r="B95" s="61"/>
      <c r="C95" s="143" t="s">
        <v>167</v>
      </c>
      <c r="D95" s="178">
        <f>D96</f>
        <v>68.5</v>
      </c>
      <c r="E95" s="178">
        <f>E96</f>
        <v>68.384320000000002</v>
      </c>
      <c r="F95" s="132">
        <f t="shared" si="1"/>
        <v>99.831124087591249</v>
      </c>
    </row>
    <row r="96" spans="1:6" ht="78.75" x14ac:dyDescent="0.25">
      <c r="A96" s="129"/>
      <c r="B96" s="135" t="s">
        <v>141</v>
      </c>
      <c r="C96" s="137" t="s">
        <v>142</v>
      </c>
      <c r="D96" s="178">
        <v>68.5</v>
      </c>
      <c r="E96" s="101">
        <v>68.384320000000002</v>
      </c>
      <c r="F96" s="132">
        <f t="shared" si="1"/>
        <v>99.831124087591249</v>
      </c>
    </row>
    <row r="97" spans="1:6" ht="31.5" x14ac:dyDescent="0.25">
      <c r="A97" s="129" t="s">
        <v>168</v>
      </c>
      <c r="B97" s="61"/>
      <c r="C97" s="143" t="s">
        <v>169</v>
      </c>
      <c r="D97" s="178">
        <f>D98+D100+D99</f>
        <v>67.3</v>
      </c>
      <c r="E97" s="178">
        <f>E98+E100+E99</f>
        <v>63.352539999999998</v>
      </c>
      <c r="F97" s="132">
        <f t="shared" si="1"/>
        <v>94.134531946508176</v>
      </c>
    </row>
    <row r="98" spans="1:6" ht="78.75" x14ac:dyDescent="0.25">
      <c r="A98" s="129"/>
      <c r="B98" s="135" t="s">
        <v>141</v>
      </c>
      <c r="C98" s="137" t="s">
        <v>142</v>
      </c>
      <c r="D98" s="178">
        <v>58.49</v>
      </c>
      <c r="E98" s="101">
        <v>58.455500000000001</v>
      </c>
      <c r="F98" s="132">
        <f t="shared" si="1"/>
        <v>99.941015558215071</v>
      </c>
    </row>
    <row r="99" spans="1:6" ht="31.5" x14ac:dyDescent="0.25">
      <c r="A99" s="129"/>
      <c r="B99" s="135" t="s">
        <v>108</v>
      </c>
      <c r="C99" s="137" t="s">
        <v>109</v>
      </c>
      <c r="D99" s="178">
        <v>8.8000000000000007</v>
      </c>
      <c r="E99" s="101">
        <v>4.8940000000000001</v>
      </c>
      <c r="F99" s="132">
        <f t="shared" si="1"/>
        <v>55.613636363636367</v>
      </c>
    </row>
    <row r="100" spans="1:6" x14ac:dyDescent="0.25">
      <c r="A100" s="129"/>
      <c r="B100" s="152">
        <v>800</v>
      </c>
      <c r="C100" s="133" t="s">
        <v>119</v>
      </c>
      <c r="D100" s="178">
        <v>0.01</v>
      </c>
      <c r="E100" s="101">
        <v>3.0400000000000002E-3</v>
      </c>
      <c r="F100" s="132">
        <f t="shared" si="1"/>
        <v>30.4</v>
      </c>
    </row>
    <row r="101" spans="1:6" ht="31.5" x14ac:dyDescent="0.25">
      <c r="A101" s="129" t="s">
        <v>170</v>
      </c>
      <c r="B101" s="163"/>
      <c r="C101" s="143" t="s">
        <v>171</v>
      </c>
      <c r="D101" s="178">
        <f>D102+D103+D105+D104</f>
        <v>1669.98326</v>
      </c>
      <c r="E101" s="178">
        <f>E102+E103+E105+E104</f>
        <v>1547.1219100000001</v>
      </c>
      <c r="F101" s="132">
        <f t="shared" si="1"/>
        <v>92.642959187507074</v>
      </c>
    </row>
    <row r="102" spans="1:6" ht="78.75" x14ac:dyDescent="0.25">
      <c r="A102" s="152"/>
      <c r="B102" s="135" t="s">
        <v>141</v>
      </c>
      <c r="C102" s="137" t="s">
        <v>142</v>
      </c>
      <c r="D102" s="178">
        <v>1418.05</v>
      </c>
      <c r="E102" s="101">
        <v>1394.6179</v>
      </c>
      <c r="F102" s="132">
        <f t="shared" si="1"/>
        <v>98.347582948415081</v>
      </c>
    </row>
    <row r="103" spans="1:6" ht="31.5" x14ac:dyDescent="0.25">
      <c r="A103" s="152"/>
      <c r="B103" s="135" t="s">
        <v>108</v>
      </c>
      <c r="C103" s="137" t="s">
        <v>109</v>
      </c>
      <c r="D103" s="178">
        <v>155.85</v>
      </c>
      <c r="E103" s="101">
        <v>125.10753</v>
      </c>
      <c r="F103" s="132">
        <f t="shared" si="1"/>
        <v>80.274321462945139</v>
      </c>
    </row>
    <row r="104" spans="1:6" ht="31.5" x14ac:dyDescent="0.25">
      <c r="A104" s="152"/>
      <c r="B104" s="164" t="s">
        <v>190</v>
      </c>
      <c r="C104" s="165" t="s">
        <v>191</v>
      </c>
      <c r="D104" s="132">
        <v>60.683259999999997</v>
      </c>
      <c r="E104" s="101">
        <v>0</v>
      </c>
      <c r="F104" s="132">
        <f t="shared" si="1"/>
        <v>0</v>
      </c>
    </row>
    <row r="105" spans="1:6" x14ac:dyDescent="0.25">
      <c r="A105" s="152"/>
      <c r="B105" s="152">
        <v>800</v>
      </c>
      <c r="C105" s="133" t="s">
        <v>119</v>
      </c>
      <c r="D105" s="178">
        <v>35.4</v>
      </c>
      <c r="E105" s="101">
        <v>27.39648</v>
      </c>
      <c r="F105" s="132">
        <f t="shared" si="1"/>
        <v>77.39118644067797</v>
      </c>
    </row>
    <row r="106" spans="1:6" ht="31.5" x14ac:dyDescent="0.25">
      <c r="A106" s="129" t="s">
        <v>172</v>
      </c>
      <c r="B106" s="61"/>
      <c r="C106" s="133" t="s">
        <v>173</v>
      </c>
      <c r="D106" s="178">
        <f>D107</f>
        <v>25</v>
      </c>
      <c r="E106" s="178">
        <f>E107</f>
        <v>25</v>
      </c>
      <c r="F106" s="132">
        <f t="shared" si="1"/>
        <v>100</v>
      </c>
    </row>
    <row r="107" spans="1:6" x14ac:dyDescent="0.25">
      <c r="A107" s="135"/>
      <c r="B107" s="152">
        <v>800</v>
      </c>
      <c r="C107" s="133" t="s">
        <v>119</v>
      </c>
      <c r="D107" s="178">
        <v>25</v>
      </c>
      <c r="E107" s="101">
        <v>25</v>
      </c>
      <c r="F107" s="132">
        <f t="shared" si="1"/>
        <v>100</v>
      </c>
    </row>
    <row r="108" spans="1:6" ht="31.5" x14ac:dyDescent="0.25">
      <c r="A108" s="129" t="s">
        <v>174</v>
      </c>
      <c r="B108" s="151"/>
      <c r="C108" s="147" t="s">
        <v>175</v>
      </c>
      <c r="D108" s="178">
        <f>D109</f>
        <v>100.4</v>
      </c>
      <c r="E108" s="178">
        <f>E109</f>
        <v>100.4</v>
      </c>
      <c r="F108" s="132">
        <f t="shared" si="1"/>
        <v>100</v>
      </c>
    </row>
    <row r="109" spans="1:6" x14ac:dyDescent="0.25">
      <c r="A109" s="135"/>
      <c r="B109" s="151" t="s">
        <v>176</v>
      </c>
      <c r="C109" s="147" t="s">
        <v>177</v>
      </c>
      <c r="D109" s="178">
        <v>100.4</v>
      </c>
      <c r="E109" s="101">
        <v>100.4</v>
      </c>
      <c r="F109" s="132">
        <f t="shared" si="1"/>
        <v>100</v>
      </c>
    </row>
    <row r="110" spans="1:6" ht="31.5" x14ac:dyDescent="0.25">
      <c r="A110" s="129" t="s">
        <v>178</v>
      </c>
      <c r="B110" s="151"/>
      <c r="C110" s="147" t="s">
        <v>179</v>
      </c>
      <c r="D110" s="178">
        <f>D111</f>
        <v>53.1</v>
      </c>
      <c r="E110" s="178">
        <f>E111</f>
        <v>53.1</v>
      </c>
      <c r="F110" s="132">
        <f t="shared" si="1"/>
        <v>100</v>
      </c>
    </row>
    <row r="111" spans="1:6" x14ac:dyDescent="0.25">
      <c r="A111" s="135"/>
      <c r="B111" s="151" t="s">
        <v>176</v>
      </c>
      <c r="C111" s="147" t="s">
        <v>177</v>
      </c>
      <c r="D111" s="178">
        <v>53.1</v>
      </c>
      <c r="E111" s="101">
        <v>53.1</v>
      </c>
      <c r="F111" s="132">
        <f t="shared" si="1"/>
        <v>100</v>
      </c>
    </row>
    <row r="112" spans="1:6" ht="31.5" x14ac:dyDescent="0.25">
      <c r="A112" s="129" t="s">
        <v>423</v>
      </c>
      <c r="B112" s="151"/>
      <c r="C112" s="147" t="s">
        <v>424</v>
      </c>
      <c r="D112" s="178">
        <f>D113</f>
        <v>326</v>
      </c>
      <c r="E112" s="178">
        <f>E113</f>
        <v>326</v>
      </c>
      <c r="F112" s="132">
        <f t="shared" si="1"/>
        <v>100</v>
      </c>
    </row>
    <row r="113" spans="1:6" x14ac:dyDescent="0.25">
      <c r="A113" s="129"/>
      <c r="B113" s="151" t="s">
        <v>176</v>
      </c>
      <c r="C113" s="147" t="s">
        <v>177</v>
      </c>
      <c r="D113" s="178">
        <v>326</v>
      </c>
      <c r="E113" s="178">
        <v>326</v>
      </c>
      <c r="F113" s="132">
        <f t="shared" si="1"/>
        <v>100</v>
      </c>
    </row>
    <row r="114" spans="1:6" ht="49.5" customHeight="1" x14ac:dyDescent="0.25">
      <c r="A114" s="129" t="s">
        <v>425</v>
      </c>
      <c r="B114" s="151"/>
      <c r="C114" s="147" t="s">
        <v>426</v>
      </c>
      <c r="D114" s="178">
        <f>D115</f>
        <v>1674.25</v>
      </c>
      <c r="E114" s="178">
        <f>E115</f>
        <v>1674.25</v>
      </c>
      <c r="F114" s="132">
        <f t="shared" si="1"/>
        <v>100</v>
      </c>
    </row>
    <row r="115" spans="1:6" x14ac:dyDescent="0.25">
      <c r="A115" s="129"/>
      <c r="B115" s="151" t="s">
        <v>176</v>
      </c>
      <c r="C115" s="147" t="s">
        <v>177</v>
      </c>
      <c r="D115" s="178">
        <v>1674.25</v>
      </c>
      <c r="E115" s="178">
        <v>1674.25</v>
      </c>
      <c r="F115" s="132">
        <f t="shared" si="1"/>
        <v>100</v>
      </c>
    </row>
    <row r="116" spans="1:6" ht="31.5" x14ac:dyDescent="0.25">
      <c r="A116" s="129" t="s">
        <v>180</v>
      </c>
      <c r="B116" s="166"/>
      <c r="C116" s="167" t="s">
        <v>181</v>
      </c>
      <c r="D116" s="178">
        <f>D117</f>
        <v>1.9</v>
      </c>
      <c r="E116" s="178">
        <f>E117</f>
        <v>0</v>
      </c>
      <c r="F116" s="132">
        <f t="shared" si="1"/>
        <v>0</v>
      </c>
    </row>
    <row r="117" spans="1:6" ht="31.5" x14ac:dyDescent="0.25">
      <c r="A117" s="168"/>
      <c r="B117" s="135" t="s">
        <v>108</v>
      </c>
      <c r="C117" s="137" t="s">
        <v>109</v>
      </c>
      <c r="D117" s="178">
        <v>1.9</v>
      </c>
      <c r="E117" s="178">
        <v>0</v>
      </c>
      <c r="F117" s="132">
        <f t="shared" si="1"/>
        <v>0</v>
      </c>
    </row>
    <row r="118" spans="1:6" ht="94.5" x14ac:dyDescent="0.25">
      <c r="A118" s="129" t="s">
        <v>182</v>
      </c>
      <c r="B118" s="151"/>
      <c r="C118" s="147" t="s">
        <v>183</v>
      </c>
      <c r="D118" s="178">
        <f>D119</f>
        <v>3</v>
      </c>
      <c r="E118" s="178">
        <f>E119</f>
        <v>2.9998200000000002</v>
      </c>
      <c r="F118" s="132">
        <f t="shared" si="1"/>
        <v>99.994</v>
      </c>
    </row>
    <row r="119" spans="1:6" ht="31.5" x14ac:dyDescent="0.25">
      <c r="A119" s="152"/>
      <c r="B119" s="135" t="s">
        <v>108</v>
      </c>
      <c r="C119" s="137" t="s">
        <v>109</v>
      </c>
      <c r="D119" s="178">
        <v>3</v>
      </c>
      <c r="E119" s="132">
        <v>2.9998200000000002</v>
      </c>
      <c r="F119" s="132">
        <f t="shared" si="1"/>
        <v>99.994</v>
      </c>
    </row>
    <row r="120" spans="1:6" ht="47.25" x14ac:dyDescent="0.25">
      <c r="A120" s="145" t="s">
        <v>184</v>
      </c>
      <c r="B120" s="169"/>
      <c r="C120" s="146" t="s">
        <v>185</v>
      </c>
      <c r="D120" s="181">
        <f>D121</f>
        <v>220.8</v>
      </c>
      <c r="E120" s="181">
        <f>E121</f>
        <v>220.8</v>
      </c>
      <c r="F120" s="132">
        <f t="shared" si="1"/>
        <v>100</v>
      </c>
    </row>
    <row r="121" spans="1:6" ht="78.75" x14ac:dyDescent="0.25">
      <c r="A121" s="170"/>
      <c r="B121" s="169" t="s">
        <v>141</v>
      </c>
      <c r="C121" s="146" t="s">
        <v>142</v>
      </c>
      <c r="D121" s="181">
        <v>220.8</v>
      </c>
      <c r="E121" s="181">
        <v>220.8</v>
      </c>
      <c r="F121" s="132">
        <f t="shared" si="1"/>
        <v>100</v>
      </c>
    </row>
    <row r="122" spans="1:6" ht="31.5" x14ac:dyDescent="0.25">
      <c r="A122" s="129" t="s">
        <v>186</v>
      </c>
      <c r="B122" s="163"/>
      <c r="C122" s="143" t="s">
        <v>187</v>
      </c>
      <c r="D122" s="178">
        <f>D123+D126+D128+D130+D132+D134+D136</f>
        <v>1007.399</v>
      </c>
      <c r="E122" s="178">
        <f>E123+E126+E128+E130+E132+E134+E136</f>
        <v>913.63269999999989</v>
      </c>
      <c r="F122" s="132">
        <f t="shared" si="1"/>
        <v>90.692238130075566</v>
      </c>
    </row>
    <row r="123" spans="1:6" ht="110.25" x14ac:dyDescent="0.25">
      <c r="A123" s="129" t="s">
        <v>188</v>
      </c>
      <c r="B123" s="166"/>
      <c r="C123" s="167" t="s">
        <v>189</v>
      </c>
      <c r="D123" s="178">
        <f>D124+D125</f>
        <v>245.4</v>
      </c>
      <c r="E123" s="178">
        <f>E124+E125</f>
        <v>245.4</v>
      </c>
      <c r="F123" s="132">
        <f t="shared" si="1"/>
        <v>100</v>
      </c>
    </row>
    <row r="124" spans="1:6" ht="31.5" x14ac:dyDescent="0.25">
      <c r="A124" s="171"/>
      <c r="B124" s="172" t="s">
        <v>190</v>
      </c>
      <c r="C124" s="165" t="s">
        <v>191</v>
      </c>
      <c r="D124" s="178">
        <v>59.29128</v>
      </c>
      <c r="E124" s="178">
        <v>59.29128</v>
      </c>
      <c r="F124" s="132">
        <f t="shared" si="1"/>
        <v>100</v>
      </c>
    </row>
    <row r="125" spans="1:6" ht="47.25" x14ac:dyDescent="0.25">
      <c r="A125" s="168"/>
      <c r="B125" s="135" t="s">
        <v>86</v>
      </c>
      <c r="C125" s="165" t="s">
        <v>87</v>
      </c>
      <c r="D125" s="178">
        <v>186.10872000000001</v>
      </c>
      <c r="E125" s="178">
        <v>186.10872000000001</v>
      </c>
      <c r="F125" s="132">
        <f t="shared" si="1"/>
        <v>100</v>
      </c>
    </row>
    <row r="126" spans="1:6" ht="63" x14ac:dyDescent="0.25">
      <c r="A126" s="129" t="s">
        <v>192</v>
      </c>
      <c r="B126" s="166"/>
      <c r="C126" s="167" t="s">
        <v>193</v>
      </c>
      <c r="D126" s="178">
        <f>D127</f>
        <v>48.4</v>
      </c>
      <c r="E126" s="178">
        <f>E127</f>
        <v>48</v>
      </c>
      <c r="F126" s="132">
        <f t="shared" si="1"/>
        <v>99.173553719008268</v>
      </c>
    </row>
    <row r="127" spans="1:6" ht="31.5" x14ac:dyDescent="0.25">
      <c r="A127" s="152"/>
      <c r="B127" s="135" t="s">
        <v>108</v>
      </c>
      <c r="C127" s="137" t="s">
        <v>109</v>
      </c>
      <c r="D127" s="178">
        <v>48.4</v>
      </c>
      <c r="E127" s="178">
        <v>48</v>
      </c>
      <c r="F127" s="132">
        <f t="shared" si="1"/>
        <v>99.173553719008268</v>
      </c>
    </row>
    <row r="128" spans="1:6" x14ac:dyDescent="0.25">
      <c r="A128" s="129" t="s">
        <v>194</v>
      </c>
      <c r="B128" s="151"/>
      <c r="C128" s="147" t="s">
        <v>195</v>
      </c>
      <c r="D128" s="178">
        <f>D129</f>
        <v>5</v>
      </c>
      <c r="E128" s="178">
        <f>E129</f>
        <v>0</v>
      </c>
      <c r="F128" s="132">
        <f t="shared" si="1"/>
        <v>0</v>
      </c>
    </row>
    <row r="129" spans="1:6" ht="31.5" x14ac:dyDescent="0.25">
      <c r="A129" s="168"/>
      <c r="B129" s="151" t="s">
        <v>108</v>
      </c>
      <c r="C129" s="137" t="s">
        <v>109</v>
      </c>
      <c r="D129" s="178">
        <v>5</v>
      </c>
      <c r="E129" s="178">
        <v>0</v>
      </c>
      <c r="F129" s="132">
        <f t="shared" si="1"/>
        <v>0</v>
      </c>
    </row>
    <row r="130" spans="1:6" x14ac:dyDescent="0.25">
      <c r="A130" s="129" t="s">
        <v>196</v>
      </c>
      <c r="B130" s="151"/>
      <c r="C130" s="147" t="s">
        <v>197</v>
      </c>
      <c r="D130" s="178">
        <f>D131</f>
        <v>50</v>
      </c>
      <c r="E130" s="178">
        <f>E131</f>
        <v>0</v>
      </c>
      <c r="F130" s="132">
        <f t="shared" si="1"/>
        <v>0</v>
      </c>
    </row>
    <row r="131" spans="1:6" x14ac:dyDescent="0.25">
      <c r="A131" s="168"/>
      <c r="B131" s="151" t="s">
        <v>118</v>
      </c>
      <c r="C131" s="147" t="s">
        <v>119</v>
      </c>
      <c r="D131" s="178">
        <v>50</v>
      </c>
      <c r="E131" s="178">
        <v>0</v>
      </c>
      <c r="F131" s="132">
        <f t="shared" si="1"/>
        <v>0</v>
      </c>
    </row>
    <row r="132" spans="1:6" x14ac:dyDescent="0.25">
      <c r="A132" s="129" t="s">
        <v>198</v>
      </c>
      <c r="B132" s="171"/>
      <c r="C132" s="167" t="s">
        <v>199</v>
      </c>
      <c r="D132" s="178">
        <f>D133</f>
        <v>14.999000000000001</v>
      </c>
      <c r="E132" s="178">
        <f>E133</f>
        <v>11.714</v>
      </c>
      <c r="F132" s="132">
        <f t="shared" si="1"/>
        <v>78.098539902660178</v>
      </c>
    </row>
    <row r="133" spans="1:6" ht="31.5" x14ac:dyDescent="0.25">
      <c r="A133" s="152"/>
      <c r="B133" s="135" t="s">
        <v>108</v>
      </c>
      <c r="C133" s="137" t="s">
        <v>109</v>
      </c>
      <c r="D133" s="178">
        <v>14.999000000000001</v>
      </c>
      <c r="E133" s="178">
        <v>11.714</v>
      </c>
      <c r="F133" s="132">
        <f t="shared" si="1"/>
        <v>78.098539902660178</v>
      </c>
    </row>
    <row r="134" spans="1:6" ht="31.5" x14ac:dyDescent="0.25">
      <c r="A134" s="129" t="s">
        <v>200</v>
      </c>
      <c r="B134" s="151"/>
      <c r="C134" s="147" t="s">
        <v>201</v>
      </c>
      <c r="D134" s="178">
        <f>D135</f>
        <v>320</v>
      </c>
      <c r="E134" s="178">
        <f>E135</f>
        <v>284.98633999999998</v>
      </c>
      <c r="F134" s="132">
        <f t="shared" si="1"/>
        <v>89.058231249999992</v>
      </c>
    </row>
    <row r="135" spans="1:6" ht="31.5" x14ac:dyDescent="0.25">
      <c r="A135" s="171"/>
      <c r="B135" s="151" t="s">
        <v>108</v>
      </c>
      <c r="C135" s="137" t="s">
        <v>109</v>
      </c>
      <c r="D135" s="178">
        <v>320</v>
      </c>
      <c r="E135" s="178">
        <v>284.98633999999998</v>
      </c>
      <c r="F135" s="132">
        <f t="shared" si="1"/>
        <v>89.058231249999992</v>
      </c>
    </row>
    <row r="136" spans="1:6" ht="47.25" x14ac:dyDescent="0.25">
      <c r="A136" s="129" t="s">
        <v>202</v>
      </c>
      <c r="B136" s="61"/>
      <c r="C136" s="143" t="s">
        <v>203</v>
      </c>
      <c r="D136" s="178">
        <f>D137</f>
        <v>323.60000000000002</v>
      </c>
      <c r="E136" s="178">
        <f>E137</f>
        <v>323.53235999999998</v>
      </c>
      <c r="F136" s="132">
        <f t="shared" si="1"/>
        <v>99.979097651421498</v>
      </c>
    </row>
    <row r="137" spans="1:6" ht="31.5" x14ac:dyDescent="0.25">
      <c r="A137" s="152"/>
      <c r="B137" s="140" t="s">
        <v>190</v>
      </c>
      <c r="C137" s="173" t="s">
        <v>191</v>
      </c>
      <c r="D137" s="178">
        <v>323.60000000000002</v>
      </c>
      <c r="E137" s="178">
        <v>323.53235999999998</v>
      </c>
      <c r="F137" s="132">
        <f t="shared" si="1"/>
        <v>99.979097651421498</v>
      </c>
    </row>
    <row r="138" spans="1:6" x14ac:dyDescent="0.25">
      <c r="A138" s="174"/>
      <c r="B138" s="175"/>
      <c r="C138" s="125" t="s">
        <v>204</v>
      </c>
      <c r="D138" s="182">
        <f>D9+D34+D66+D81+D93</f>
        <v>25692.43073</v>
      </c>
      <c r="E138" s="182">
        <f>E9+E34+E66+E81+E93</f>
        <v>25116.730220000001</v>
      </c>
      <c r="F138" s="176">
        <f t="shared" ref="F138" si="3">E138/D138*100</f>
        <v>97.759260242637239</v>
      </c>
    </row>
    <row r="139" spans="1:6" x14ac:dyDescent="0.25">
      <c r="E139" s="177"/>
      <c r="F139" s="177"/>
    </row>
    <row r="140" spans="1:6" x14ac:dyDescent="0.25">
      <c r="E140" s="177"/>
      <c r="F140" s="177"/>
    </row>
    <row r="141" spans="1:6" x14ac:dyDescent="0.25">
      <c r="E141" s="177"/>
      <c r="F141" s="177"/>
    </row>
    <row r="142" spans="1:6" x14ac:dyDescent="0.25">
      <c r="E142" s="177"/>
      <c r="F142" s="177"/>
    </row>
    <row r="143" spans="1:6" x14ac:dyDescent="0.25">
      <c r="E143" s="177"/>
      <c r="F143" s="177"/>
    </row>
    <row r="144" spans="1:6" x14ac:dyDescent="0.25">
      <c r="E144" s="177"/>
      <c r="F144" s="177"/>
    </row>
    <row r="145" spans="5:6" x14ac:dyDescent="0.25">
      <c r="E145" s="177"/>
      <c r="F145" s="177"/>
    </row>
    <row r="146" spans="5:6" x14ac:dyDescent="0.25">
      <c r="E146" s="177"/>
      <c r="F146" s="177"/>
    </row>
    <row r="147" spans="5:6" x14ac:dyDescent="0.25">
      <c r="E147" s="177"/>
      <c r="F147" s="177"/>
    </row>
    <row r="148" spans="5:6" x14ac:dyDescent="0.25">
      <c r="E148" s="177"/>
      <c r="F148" s="177"/>
    </row>
  </sheetData>
  <mergeCells count="4">
    <mergeCell ref="A5:F5"/>
    <mergeCell ref="C2:F2"/>
    <mergeCell ref="C3:F3"/>
    <mergeCell ref="D1:F1"/>
  </mergeCells>
  <pageMargins left="0.70866141732283472" right="0.51181102362204722" top="0.55118110236220474" bottom="0.55118110236220474" header="0.11811023622047245" footer="0.11811023622047245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6"/>
  <sheetViews>
    <sheetView workbookViewId="0">
      <selection activeCell="E1" sqref="E1"/>
    </sheetView>
  </sheetViews>
  <sheetFormatPr defaultColWidth="9.140625" defaultRowHeight="15.75" x14ac:dyDescent="0.25"/>
  <cols>
    <col min="1" max="1" width="4.5703125" style="78" bestFit="1" customWidth="1"/>
    <col min="2" max="2" width="6.7109375" style="78" bestFit="1" customWidth="1"/>
    <col min="3" max="3" width="14.28515625" style="78" customWidth="1"/>
    <col min="4" max="4" width="5.140625" style="78" customWidth="1"/>
    <col min="5" max="5" width="60.85546875" style="78" customWidth="1"/>
    <col min="6" max="6" width="10.140625" style="78" bestFit="1" customWidth="1"/>
    <col min="7" max="7" width="9.42578125" style="78" bestFit="1" customWidth="1"/>
    <col min="8" max="16384" width="9.140625" style="78"/>
  </cols>
  <sheetData>
    <row r="1" spans="1:12" x14ac:dyDescent="0.25">
      <c r="E1" s="82"/>
      <c r="F1" s="82"/>
      <c r="G1" s="322" t="s">
        <v>443</v>
      </c>
      <c r="H1" s="322"/>
    </row>
    <row r="2" spans="1:12" x14ac:dyDescent="0.25">
      <c r="E2" s="303" t="s">
        <v>432</v>
      </c>
      <c r="F2" s="303"/>
      <c r="G2" s="303"/>
      <c r="H2" s="303"/>
    </row>
    <row r="3" spans="1:12" x14ac:dyDescent="0.25">
      <c r="E3" s="303" t="s">
        <v>496</v>
      </c>
      <c r="F3" s="303"/>
      <c r="G3" s="303"/>
      <c r="H3" s="303"/>
    </row>
    <row r="4" spans="1:12" x14ac:dyDescent="0.25">
      <c r="E4" s="220"/>
      <c r="F4" s="220"/>
      <c r="G4" s="220"/>
      <c r="H4" s="220"/>
    </row>
    <row r="5" spans="1:12" ht="33" customHeight="1" x14ac:dyDescent="0.25">
      <c r="A5" s="323" t="s">
        <v>492</v>
      </c>
      <c r="B5" s="324"/>
      <c r="C5" s="324"/>
      <c r="D5" s="324"/>
      <c r="E5" s="324"/>
      <c r="F5" s="324"/>
      <c r="G5" s="324"/>
      <c r="H5" s="324"/>
      <c r="I5" s="192"/>
      <c r="J5" s="192"/>
      <c r="K5" s="192"/>
      <c r="L5" s="192"/>
    </row>
    <row r="6" spans="1:12" ht="15.75" customHeight="1" x14ac:dyDescent="0.25">
      <c r="A6" s="324"/>
      <c r="B6" s="324"/>
      <c r="C6" s="324"/>
      <c r="D6" s="324"/>
      <c r="E6" s="324"/>
      <c r="F6" s="324"/>
      <c r="G6" s="324"/>
      <c r="H6" s="324"/>
    </row>
    <row r="8" spans="1:12" ht="47.25" x14ac:dyDescent="0.25">
      <c r="A8" s="297" t="s">
        <v>206</v>
      </c>
      <c r="B8" s="183" t="s">
        <v>207</v>
      </c>
      <c r="C8" s="183" t="s">
        <v>77</v>
      </c>
      <c r="D8" s="183" t="s">
        <v>78</v>
      </c>
      <c r="E8" s="183" t="s">
        <v>79</v>
      </c>
      <c r="F8" s="128" t="s">
        <v>304</v>
      </c>
      <c r="G8" s="128" t="s">
        <v>491</v>
      </c>
      <c r="H8" s="128" t="s">
        <v>269</v>
      </c>
    </row>
    <row r="9" spans="1:12" x14ac:dyDescent="0.25">
      <c r="A9" s="183">
        <v>1</v>
      </c>
      <c r="B9" s="183">
        <v>2</v>
      </c>
      <c r="C9" s="183">
        <v>3</v>
      </c>
      <c r="D9" s="183">
        <v>4</v>
      </c>
      <c r="E9" s="183">
        <v>5</v>
      </c>
      <c r="F9" s="183">
        <v>6</v>
      </c>
      <c r="G9" s="183">
        <v>7</v>
      </c>
      <c r="H9" s="183">
        <v>8</v>
      </c>
    </row>
    <row r="10" spans="1:12" x14ac:dyDescent="0.25">
      <c r="A10" s="195">
        <v>291</v>
      </c>
      <c r="B10" s="193"/>
      <c r="C10" s="223"/>
      <c r="D10" s="193"/>
      <c r="E10" s="60" t="s">
        <v>208</v>
      </c>
      <c r="F10" s="176">
        <f t="shared" ref="F10:G14" si="0">F11</f>
        <v>67.3</v>
      </c>
      <c r="G10" s="176">
        <f t="shared" si="0"/>
        <v>63.352539999999998</v>
      </c>
      <c r="H10" s="176">
        <f t="shared" ref="H10:H73" si="1">G10/F10*100</f>
        <v>94.134531946508176</v>
      </c>
    </row>
    <row r="11" spans="1:12" x14ac:dyDescent="0.25">
      <c r="A11" s="193"/>
      <c r="B11" s="194" t="s">
        <v>209</v>
      </c>
      <c r="C11" s="224"/>
      <c r="D11" s="194"/>
      <c r="E11" s="194" t="s">
        <v>210</v>
      </c>
      <c r="F11" s="132">
        <f t="shared" si="0"/>
        <v>67.3</v>
      </c>
      <c r="G11" s="132">
        <f t="shared" si="0"/>
        <v>63.352539999999998</v>
      </c>
      <c r="H11" s="132">
        <f t="shared" si="1"/>
        <v>94.134531946508176</v>
      </c>
    </row>
    <row r="12" spans="1:12" ht="47.25" x14ac:dyDescent="0.25">
      <c r="A12" s="193"/>
      <c r="B12" s="194" t="s">
        <v>211</v>
      </c>
      <c r="C12" s="224"/>
      <c r="D12" s="194"/>
      <c r="E12" s="194" t="s">
        <v>212</v>
      </c>
      <c r="F12" s="132">
        <f t="shared" si="0"/>
        <v>67.3</v>
      </c>
      <c r="G12" s="132">
        <f t="shared" si="0"/>
        <v>63.352539999999998</v>
      </c>
      <c r="H12" s="132">
        <f t="shared" si="1"/>
        <v>94.134531946508176</v>
      </c>
    </row>
    <row r="13" spans="1:12" x14ac:dyDescent="0.25">
      <c r="A13" s="193"/>
      <c r="B13" s="194"/>
      <c r="C13" s="225" t="s">
        <v>162</v>
      </c>
      <c r="D13" s="196"/>
      <c r="E13" s="197" t="s">
        <v>163</v>
      </c>
      <c r="F13" s="132">
        <f t="shared" si="0"/>
        <v>67.3</v>
      </c>
      <c r="G13" s="132">
        <f t="shared" si="0"/>
        <v>63.352539999999998</v>
      </c>
      <c r="H13" s="132">
        <f t="shared" si="1"/>
        <v>94.134531946508176</v>
      </c>
    </row>
    <row r="14" spans="1:12" ht="31.5" x14ac:dyDescent="0.25">
      <c r="A14" s="193"/>
      <c r="B14" s="194"/>
      <c r="C14" s="225" t="s">
        <v>164</v>
      </c>
      <c r="D14" s="184"/>
      <c r="E14" s="184" t="s">
        <v>165</v>
      </c>
      <c r="F14" s="132">
        <f t="shared" si="0"/>
        <v>67.3</v>
      </c>
      <c r="G14" s="132">
        <f t="shared" si="0"/>
        <v>63.352539999999998</v>
      </c>
      <c r="H14" s="132">
        <f t="shared" si="1"/>
        <v>94.134531946508176</v>
      </c>
    </row>
    <row r="15" spans="1:12" ht="31.5" x14ac:dyDescent="0.25">
      <c r="A15" s="193"/>
      <c r="B15" s="194"/>
      <c r="C15" s="225" t="s">
        <v>168</v>
      </c>
      <c r="D15" s="184"/>
      <c r="E15" s="61" t="s">
        <v>169</v>
      </c>
      <c r="F15" s="132">
        <f>F16+F18+F17</f>
        <v>67.3</v>
      </c>
      <c r="G15" s="132">
        <f>G16+G18+G17</f>
        <v>63.352539999999998</v>
      </c>
      <c r="H15" s="132">
        <f t="shared" si="1"/>
        <v>94.134531946508176</v>
      </c>
    </row>
    <row r="16" spans="1:12" ht="78.75" x14ac:dyDescent="0.25">
      <c r="A16" s="193"/>
      <c r="B16" s="194"/>
      <c r="C16" s="225"/>
      <c r="D16" s="196" t="s">
        <v>141</v>
      </c>
      <c r="E16" s="198" t="s">
        <v>142</v>
      </c>
      <c r="F16" s="132">
        <v>58.49</v>
      </c>
      <c r="G16" s="101">
        <v>58.455500000000001</v>
      </c>
      <c r="H16" s="132">
        <f t="shared" si="1"/>
        <v>99.941015558215071</v>
      </c>
    </row>
    <row r="17" spans="1:8" ht="31.5" x14ac:dyDescent="0.25">
      <c r="A17" s="193"/>
      <c r="B17" s="194"/>
      <c r="C17" s="225"/>
      <c r="D17" s="196" t="s">
        <v>108</v>
      </c>
      <c r="E17" s="198" t="s">
        <v>109</v>
      </c>
      <c r="F17" s="132">
        <v>8.8000000000000007</v>
      </c>
      <c r="G17" s="101">
        <v>4.8940000000000001</v>
      </c>
      <c r="H17" s="132">
        <f t="shared" si="1"/>
        <v>55.613636363636367</v>
      </c>
    </row>
    <row r="18" spans="1:8" x14ac:dyDescent="0.25">
      <c r="A18" s="193"/>
      <c r="B18" s="194"/>
      <c r="C18" s="225"/>
      <c r="D18" s="156">
        <v>800</v>
      </c>
      <c r="E18" s="156" t="s">
        <v>119</v>
      </c>
      <c r="F18" s="132">
        <v>0.01</v>
      </c>
      <c r="G18" s="101">
        <v>3.0400000000000002E-3</v>
      </c>
      <c r="H18" s="132">
        <f t="shared" si="1"/>
        <v>30.4</v>
      </c>
    </row>
    <row r="19" spans="1:8" ht="31.5" x14ac:dyDescent="0.25">
      <c r="A19" s="195">
        <v>292</v>
      </c>
      <c r="B19" s="193"/>
      <c r="C19" s="223"/>
      <c r="D19" s="193"/>
      <c r="E19" s="60" t="s">
        <v>213</v>
      </c>
      <c r="F19" s="176">
        <f>F20+F55+F66+F78+F96+F109+F121+F49</f>
        <v>6858.0857399999995</v>
      </c>
      <c r="G19" s="176">
        <f>G20+G55+G66+G78+G96+G109+G121+G49</f>
        <v>6826.53215</v>
      </c>
      <c r="H19" s="176">
        <f t="shared" si="1"/>
        <v>99.539906743714766</v>
      </c>
    </row>
    <row r="20" spans="1:8" x14ac:dyDescent="0.25">
      <c r="A20" s="195"/>
      <c r="B20" s="194" t="s">
        <v>209</v>
      </c>
      <c r="C20" s="224"/>
      <c r="D20" s="194"/>
      <c r="E20" s="194" t="s">
        <v>210</v>
      </c>
      <c r="F20" s="132">
        <f>F21+F26+F35</f>
        <v>1680.6471099999999</v>
      </c>
      <c r="G20" s="132">
        <f>G21+G26+G35</f>
        <v>1649.0935199999999</v>
      </c>
      <c r="H20" s="132">
        <f t="shared" si="1"/>
        <v>98.122533290168207</v>
      </c>
    </row>
    <row r="21" spans="1:8" ht="31.5" x14ac:dyDescent="0.25">
      <c r="A21" s="195"/>
      <c r="B21" s="156" t="s">
        <v>214</v>
      </c>
      <c r="C21" s="226"/>
      <c r="D21" s="156"/>
      <c r="E21" s="156" t="s">
        <v>215</v>
      </c>
      <c r="F21" s="132">
        <f t="shared" ref="F21:G24" si="2">F22</f>
        <v>68.5</v>
      </c>
      <c r="G21" s="132">
        <f t="shared" si="2"/>
        <v>68.384320000000002</v>
      </c>
      <c r="H21" s="132">
        <f t="shared" si="1"/>
        <v>99.831124087591249</v>
      </c>
    </row>
    <row r="22" spans="1:8" x14ac:dyDescent="0.25">
      <c r="A22" s="195"/>
      <c r="B22" s="156"/>
      <c r="C22" s="222" t="s">
        <v>162</v>
      </c>
      <c r="D22" s="138"/>
      <c r="E22" s="199" t="s">
        <v>163</v>
      </c>
      <c r="F22" s="132">
        <f t="shared" si="2"/>
        <v>68.5</v>
      </c>
      <c r="G22" s="132">
        <f t="shared" si="2"/>
        <v>68.384320000000002</v>
      </c>
      <c r="H22" s="132">
        <f t="shared" si="1"/>
        <v>99.831124087591249</v>
      </c>
    </row>
    <row r="23" spans="1:8" ht="31.5" x14ac:dyDescent="0.25">
      <c r="A23" s="195"/>
      <c r="B23" s="156"/>
      <c r="C23" s="222" t="s">
        <v>164</v>
      </c>
      <c r="D23" s="61"/>
      <c r="E23" s="61" t="s">
        <v>165</v>
      </c>
      <c r="F23" s="132">
        <f t="shared" si="2"/>
        <v>68.5</v>
      </c>
      <c r="G23" s="132">
        <f t="shared" si="2"/>
        <v>68.384320000000002</v>
      </c>
      <c r="H23" s="132">
        <f t="shared" si="1"/>
        <v>99.831124087591249</v>
      </c>
    </row>
    <row r="24" spans="1:8" ht="21.75" customHeight="1" x14ac:dyDescent="0.25">
      <c r="A24" s="195"/>
      <c r="B24" s="156"/>
      <c r="C24" s="222" t="s">
        <v>166</v>
      </c>
      <c r="D24" s="61"/>
      <c r="E24" s="61" t="s">
        <v>167</v>
      </c>
      <c r="F24" s="132">
        <f t="shared" si="2"/>
        <v>68.5</v>
      </c>
      <c r="G24" s="132">
        <f t="shared" si="2"/>
        <v>68.384320000000002</v>
      </c>
      <c r="H24" s="132">
        <f t="shared" si="1"/>
        <v>99.831124087591249</v>
      </c>
    </row>
    <row r="25" spans="1:8" ht="78.75" x14ac:dyDescent="0.25">
      <c r="A25" s="195"/>
      <c r="B25" s="156"/>
      <c r="C25" s="222"/>
      <c r="D25" s="196" t="s">
        <v>141</v>
      </c>
      <c r="E25" s="198" t="s">
        <v>142</v>
      </c>
      <c r="F25" s="132">
        <v>68.5</v>
      </c>
      <c r="G25" s="101">
        <v>68.384320000000002</v>
      </c>
      <c r="H25" s="132">
        <f t="shared" si="1"/>
        <v>99.831124087591249</v>
      </c>
    </row>
    <row r="26" spans="1:8" ht="63" x14ac:dyDescent="0.25">
      <c r="A26" s="195"/>
      <c r="B26" s="61" t="s">
        <v>427</v>
      </c>
      <c r="C26" s="222"/>
      <c r="D26" s="196"/>
      <c r="E26" s="194" t="s">
        <v>216</v>
      </c>
      <c r="F26" s="132">
        <f>F27</f>
        <v>1547.1471099999999</v>
      </c>
      <c r="G26" s="132">
        <f>G27</f>
        <v>1515.7091999999998</v>
      </c>
      <c r="H26" s="132">
        <f t="shared" si="1"/>
        <v>97.968007709363846</v>
      </c>
    </row>
    <row r="27" spans="1:8" x14ac:dyDescent="0.25">
      <c r="A27" s="195"/>
      <c r="B27" s="193"/>
      <c r="C27" s="225" t="s">
        <v>162</v>
      </c>
      <c r="D27" s="196"/>
      <c r="E27" s="197" t="s">
        <v>163</v>
      </c>
      <c r="F27" s="132">
        <f>F28</f>
        <v>1547.1471099999999</v>
      </c>
      <c r="G27" s="132">
        <f>G28</f>
        <v>1515.7091999999998</v>
      </c>
      <c r="H27" s="132">
        <f t="shared" si="1"/>
        <v>97.968007709363846</v>
      </c>
    </row>
    <row r="28" spans="1:8" ht="31.5" x14ac:dyDescent="0.25">
      <c r="A28" s="195"/>
      <c r="B28" s="193"/>
      <c r="C28" s="225" t="s">
        <v>164</v>
      </c>
      <c r="D28" s="184"/>
      <c r="E28" s="184" t="s">
        <v>165</v>
      </c>
      <c r="F28" s="132">
        <f>F29+F33</f>
        <v>1547.1471099999999</v>
      </c>
      <c r="G28" s="132">
        <f>G29+G33</f>
        <v>1515.7091999999998</v>
      </c>
      <c r="H28" s="132">
        <f t="shared" si="1"/>
        <v>97.968007709363846</v>
      </c>
    </row>
    <row r="29" spans="1:8" ht="31.5" x14ac:dyDescent="0.25">
      <c r="A29" s="195"/>
      <c r="B29" s="193"/>
      <c r="C29" s="222" t="s">
        <v>170</v>
      </c>
      <c r="D29" s="200"/>
      <c r="E29" s="61" t="s">
        <v>171</v>
      </c>
      <c r="F29" s="132">
        <f>F30+F31+F32</f>
        <v>1522.04711</v>
      </c>
      <c r="G29" s="132">
        <f>G30+G31+G32</f>
        <v>1490.6091999999999</v>
      </c>
      <c r="H29" s="132">
        <f t="shared" si="1"/>
        <v>97.934498229821543</v>
      </c>
    </row>
    <row r="30" spans="1:8" ht="78.75" x14ac:dyDescent="0.25">
      <c r="A30" s="195"/>
      <c r="B30" s="193"/>
      <c r="C30" s="224"/>
      <c r="D30" s="196" t="s">
        <v>141</v>
      </c>
      <c r="E30" s="198" t="s">
        <v>142</v>
      </c>
      <c r="F30" s="132">
        <v>1418.05</v>
      </c>
      <c r="G30" s="101">
        <v>1394.6179</v>
      </c>
      <c r="H30" s="132">
        <f t="shared" si="1"/>
        <v>98.347582948415081</v>
      </c>
    </row>
    <row r="31" spans="1:8" ht="31.5" x14ac:dyDescent="0.25">
      <c r="A31" s="195"/>
      <c r="B31" s="193"/>
      <c r="C31" s="224"/>
      <c r="D31" s="196" t="s">
        <v>108</v>
      </c>
      <c r="E31" s="198" t="s">
        <v>109</v>
      </c>
      <c r="F31" s="132">
        <v>68.697109999999995</v>
      </c>
      <c r="G31" s="101">
        <v>68.687579999999997</v>
      </c>
      <c r="H31" s="132">
        <f t="shared" si="1"/>
        <v>99.986127509585202</v>
      </c>
    </row>
    <row r="32" spans="1:8" x14ac:dyDescent="0.25">
      <c r="A32" s="195"/>
      <c r="B32" s="193"/>
      <c r="C32" s="224"/>
      <c r="D32" s="166" t="s">
        <v>118</v>
      </c>
      <c r="E32" s="201" t="s">
        <v>119</v>
      </c>
      <c r="F32" s="132">
        <v>35.299999999999997</v>
      </c>
      <c r="G32" s="101">
        <v>27.303719999999998</v>
      </c>
      <c r="H32" s="132">
        <f t="shared" si="1"/>
        <v>77.347648725212466</v>
      </c>
    </row>
    <row r="33" spans="1:8" ht="31.5" x14ac:dyDescent="0.25">
      <c r="A33" s="195"/>
      <c r="B33" s="193"/>
      <c r="C33" s="222" t="s">
        <v>174</v>
      </c>
      <c r="D33" s="166"/>
      <c r="E33" s="201" t="s">
        <v>175</v>
      </c>
      <c r="F33" s="178">
        <f>F34</f>
        <v>25.1</v>
      </c>
      <c r="G33" s="178">
        <f>G34</f>
        <v>25.1</v>
      </c>
      <c r="H33" s="132">
        <f t="shared" si="1"/>
        <v>100</v>
      </c>
    </row>
    <row r="34" spans="1:8" x14ac:dyDescent="0.25">
      <c r="A34" s="195"/>
      <c r="B34" s="193"/>
      <c r="C34" s="222"/>
      <c r="D34" s="166" t="s">
        <v>176</v>
      </c>
      <c r="E34" s="201" t="s">
        <v>177</v>
      </c>
      <c r="F34" s="178">
        <v>25.1</v>
      </c>
      <c r="G34" s="101">
        <v>25.1</v>
      </c>
      <c r="H34" s="132">
        <f t="shared" si="1"/>
        <v>100</v>
      </c>
    </row>
    <row r="35" spans="1:8" x14ac:dyDescent="0.25">
      <c r="A35" s="195"/>
      <c r="B35" s="156" t="s">
        <v>219</v>
      </c>
      <c r="C35" s="226"/>
      <c r="D35" s="156"/>
      <c r="E35" s="156" t="s">
        <v>220</v>
      </c>
      <c r="F35" s="132">
        <f>F45+F36</f>
        <v>65</v>
      </c>
      <c r="G35" s="132">
        <f>G45+G36</f>
        <v>65</v>
      </c>
      <c r="H35" s="132">
        <f t="shared" si="1"/>
        <v>100</v>
      </c>
    </row>
    <row r="36" spans="1:8" ht="31.5" x14ac:dyDescent="0.25">
      <c r="A36" s="195"/>
      <c r="B36" s="156"/>
      <c r="C36" s="222" t="s">
        <v>143</v>
      </c>
      <c r="D36" s="156"/>
      <c r="E36" s="156" t="s">
        <v>480</v>
      </c>
      <c r="F36" s="178">
        <f>F37+F41</f>
        <v>40</v>
      </c>
      <c r="G36" s="178">
        <f>G37+G41</f>
        <v>40</v>
      </c>
      <c r="H36" s="132">
        <f t="shared" si="1"/>
        <v>100</v>
      </c>
    </row>
    <row r="37" spans="1:8" ht="31.5" x14ac:dyDescent="0.25">
      <c r="A37" s="195"/>
      <c r="B37" s="156"/>
      <c r="C37" s="222" t="s">
        <v>144</v>
      </c>
      <c r="D37" s="156"/>
      <c r="E37" s="61" t="s">
        <v>481</v>
      </c>
      <c r="F37" s="178">
        <f t="shared" ref="F37:G39" si="3">F38</f>
        <v>16</v>
      </c>
      <c r="G37" s="178">
        <f t="shared" si="3"/>
        <v>16</v>
      </c>
      <c r="H37" s="132">
        <f t="shared" si="1"/>
        <v>100</v>
      </c>
    </row>
    <row r="38" spans="1:8" ht="31.5" x14ac:dyDescent="0.25">
      <c r="A38" s="195"/>
      <c r="B38" s="156"/>
      <c r="C38" s="222" t="s">
        <v>145</v>
      </c>
      <c r="D38" s="154"/>
      <c r="E38" s="154" t="s">
        <v>482</v>
      </c>
      <c r="F38" s="178">
        <f t="shared" si="3"/>
        <v>16</v>
      </c>
      <c r="G38" s="178">
        <f t="shared" si="3"/>
        <v>16</v>
      </c>
      <c r="H38" s="132">
        <f t="shared" si="1"/>
        <v>100</v>
      </c>
    </row>
    <row r="39" spans="1:8" ht="31.5" x14ac:dyDescent="0.25">
      <c r="A39" s="195"/>
      <c r="B39" s="156"/>
      <c r="C39" s="222" t="s">
        <v>146</v>
      </c>
      <c r="D39" s="156"/>
      <c r="E39" s="156" t="s">
        <v>147</v>
      </c>
      <c r="F39" s="178">
        <f t="shared" si="3"/>
        <v>16</v>
      </c>
      <c r="G39" s="178">
        <f t="shared" si="3"/>
        <v>16</v>
      </c>
      <c r="H39" s="132">
        <f t="shared" si="1"/>
        <v>100</v>
      </c>
    </row>
    <row r="40" spans="1:8" ht="31.5" x14ac:dyDescent="0.25">
      <c r="A40" s="195"/>
      <c r="B40" s="156"/>
      <c r="C40" s="222"/>
      <c r="D40" s="202" t="s">
        <v>108</v>
      </c>
      <c r="E40" s="203" t="s">
        <v>109</v>
      </c>
      <c r="F40" s="178">
        <v>16</v>
      </c>
      <c r="G40" s="101">
        <v>16</v>
      </c>
      <c r="H40" s="132">
        <f t="shared" si="1"/>
        <v>100</v>
      </c>
    </row>
    <row r="41" spans="1:8" ht="31.5" x14ac:dyDescent="0.25">
      <c r="A41" s="195"/>
      <c r="B41" s="156"/>
      <c r="C41" s="222" t="s">
        <v>152</v>
      </c>
      <c r="D41" s="156"/>
      <c r="E41" s="156" t="s">
        <v>483</v>
      </c>
      <c r="F41" s="178">
        <f t="shared" ref="F41:G43" si="4">F42</f>
        <v>24</v>
      </c>
      <c r="G41" s="178">
        <f t="shared" si="4"/>
        <v>24</v>
      </c>
      <c r="H41" s="132">
        <f t="shared" si="1"/>
        <v>100</v>
      </c>
    </row>
    <row r="42" spans="1:8" ht="31.5" x14ac:dyDescent="0.25">
      <c r="A42" s="195"/>
      <c r="B42" s="156"/>
      <c r="C42" s="222" t="s">
        <v>153</v>
      </c>
      <c r="D42" s="61"/>
      <c r="E42" s="61" t="s">
        <v>484</v>
      </c>
      <c r="F42" s="178">
        <f t="shared" si="4"/>
        <v>24</v>
      </c>
      <c r="G42" s="178">
        <f t="shared" si="4"/>
        <v>24</v>
      </c>
      <c r="H42" s="132">
        <f t="shared" si="1"/>
        <v>100</v>
      </c>
    </row>
    <row r="43" spans="1:8" ht="47.25" x14ac:dyDescent="0.25">
      <c r="A43" s="195"/>
      <c r="B43" s="156"/>
      <c r="C43" s="222" t="s">
        <v>419</v>
      </c>
      <c r="D43" s="156"/>
      <c r="E43" s="1" t="s">
        <v>420</v>
      </c>
      <c r="F43" s="178">
        <f t="shared" si="4"/>
        <v>24</v>
      </c>
      <c r="G43" s="178">
        <f t="shared" si="4"/>
        <v>24</v>
      </c>
      <c r="H43" s="132">
        <f t="shared" si="1"/>
        <v>100</v>
      </c>
    </row>
    <row r="44" spans="1:8" ht="31.5" x14ac:dyDescent="0.25">
      <c r="A44" s="195"/>
      <c r="B44" s="156"/>
      <c r="C44" s="227"/>
      <c r="D44" s="138" t="s">
        <v>108</v>
      </c>
      <c r="E44" s="203" t="s">
        <v>109</v>
      </c>
      <c r="F44" s="178">
        <v>24</v>
      </c>
      <c r="G44" s="101">
        <v>24</v>
      </c>
      <c r="H44" s="132">
        <f t="shared" si="1"/>
        <v>100</v>
      </c>
    </row>
    <row r="45" spans="1:8" x14ac:dyDescent="0.25">
      <c r="A45" s="195"/>
      <c r="B45" s="144"/>
      <c r="C45" s="222" t="s">
        <v>162</v>
      </c>
      <c r="D45" s="138"/>
      <c r="E45" s="199" t="s">
        <v>163</v>
      </c>
      <c r="F45" s="132">
        <f t="shared" ref="F45:G47" si="5">F46</f>
        <v>25</v>
      </c>
      <c r="G45" s="132">
        <f t="shared" si="5"/>
        <v>25</v>
      </c>
      <c r="H45" s="132">
        <f t="shared" si="1"/>
        <v>100</v>
      </c>
    </row>
    <row r="46" spans="1:8" ht="31.5" x14ac:dyDescent="0.25">
      <c r="A46" s="195"/>
      <c r="B46" s="144"/>
      <c r="C46" s="222" t="s">
        <v>164</v>
      </c>
      <c r="D46" s="61"/>
      <c r="E46" s="61" t="s">
        <v>165</v>
      </c>
      <c r="F46" s="132">
        <f t="shared" si="5"/>
        <v>25</v>
      </c>
      <c r="G46" s="132">
        <f t="shared" si="5"/>
        <v>25</v>
      </c>
      <c r="H46" s="132">
        <f t="shared" si="1"/>
        <v>100</v>
      </c>
    </row>
    <row r="47" spans="1:8" ht="31.5" x14ac:dyDescent="0.25">
      <c r="A47" s="195"/>
      <c r="B47" s="144"/>
      <c r="C47" s="222" t="s">
        <v>172</v>
      </c>
      <c r="D47" s="61"/>
      <c r="E47" s="156" t="s">
        <v>173</v>
      </c>
      <c r="F47" s="132">
        <f t="shared" si="5"/>
        <v>25</v>
      </c>
      <c r="G47" s="132">
        <f t="shared" si="5"/>
        <v>25</v>
      </c>
      <c r="H47" s="132">
        <f t="shared" si="1"/>
        <v>100</v>
      </c>
    </row>
    <row r="48" spans="1:8" x14ac:dyDescent="0.25">
      <c r="A48" s="195"/>
      <c r="B48" s="144"/>
      <c r="C48" s="222"/>
      <c r="D48" s="156">
        <v>800</v>
      </c>
      <c r="E48" s="156" t="s">
        <v>119</v>
      </c>
      <c r="F48" s="132">
        <v>25</v>
      </c>
      <c r="G48" s="132">
        <v>25</v>
      </c>
      <c r="H48" s="132">
        <f t="shared" si="1"/>
        <v>100</v>
      </c>
    </row>
    <row r="49" spans="1:8" x14ac:dyDescent="0.25">
      <c r="A49" s="195"/>
      <c r="B49" s="69" t="s">
        <v>222</v>
      </c>
      <c r="C49" s="228"/>
      <c r="D49" s="205"/>
      <c r="E49" s="69" t="s">
        <v>223</v>
      </c>
      <c r="F49" s="132">
        <f t="shared" ref="F49:G53" si="6">F50</f>
        <v>43.605110000000003</v>
      </c>
      <c r="G49" s="132">
        <f t="shared" si="6"/>
        <v>43.605110000000003</v>
      </c>
      <c r="H49" s="132">
        <f t="shared" si="1"/>
        <v>100</v>
      </c>
    </row>
    <row r="50" spans="1:8" x14ac:dyDescent="0.25">
      <c r="A50" s="195"/>
      <c r="B50" s="69" t="s">
        <v>224</v>
      </c>
      <c r="C50" s="228"/>
      <c r="D50" s="205"/>
      <c r="E50" s="6" t="s">
        <v>225</v>
      </c>
      <c r="F50" s="132">
        <f t="shared" si="6"/>
        <v>43.605110000000003</v>
      </c>
      <c r="G50" s="132">
        <f t="shared" si="6"/>
        <v>43.605110000000003</v>
      </c>
      <c r="H50" s="132">
        <f t="shared" si="1"/>
        <v>100</v>
      </c>
    </row>
    <row r="51" spans="1:8" x14ac:dyDescent="0.25">
      <c r="A51" s="195"/>
      <c r="B51" s="69"/>
      <c r="C51" s="229" t="s">
        <v>162</v>
      </c>
      <c r="D51" s="205"/>
      <c r="E51" s="206" t="s">
        <v>163</v>
      </c>
      <c r="F51" s="132">
        <f t="shared" si="6"/>
        <v>43.605110000000003</v>
      </c>
      <c r="G51" s="132">
        <f t="shared" si="6"/>
        <v>43.605110000000003</v>
      </c>
      <c r="H51" s="132">
        <f t="shared" si="1"/>
        <v>100</v>
      </c>
    </row>
    <row r="52" spans="1:8" ht="31.5" x14ac:dyDescent="0.25">
      <c r="A52" s="195"/>
      <c r="B52" s="69"/>
      <c r="C52" s="229" t="s">
        <v>164</v>
      </c>
      <c r="D52" s="185"/>
      <c r="E52" s="185" t="s">
        <v>165</v>
      </c>
      <c r="F52" s="132">
        <f t="shared" si="6"/>
        <v>43.605110000000003</v>
      </c>
      <c r="G52" s="132">
        <f t="shared" si="6"/>
        <v>43.605110000000003</v>
      </c>
      <c r="H52" s="132">
        <f t="shared" si="1"/>
        <v>100</v>
      </c>
    </row>
    <row r="53" spans="1:8" ht="31.5" x14ac:dyDescent="0.25">
      <c r="A53" s="195"/>
      <c r="B53" s="69"/>
      <c r="C53" s="229" t="s">
        <v>184</v>
      </c>
      <c r="D53" s="205"/>
      <c r="E53" s="207" t="s">
        <v>185</v>
      </c>
      <c r="F53" s="132">
        <f t="shared" si="6"/>
        <v>43.605110000000003</v>
      </c>
      <c r="G53" s="132">
        <f t="shared" si="6"/>
        <v>43.605110000000003</v>
      </c>
      <c r="H53" s="132">
        <f t="shared" si="1"/>
        <v>100</v>
      </c>
    </row>
    <row r="54" spans="1:8" ht="78.75" x14ac:dyDescent="0.25">
      <c r="A54" s="195"/>
      <c r="B54" s="208"/>
      <c r="C54" s="228"/>
      <c r="D54" s="196" t="s">
        <v>141</v>
      </c>
      <c r="E54" s="198" t="s">
        <v>142</v>
      </c>
      <c r="F54" s="132">
        <v>43.605110000000003</v>
      </c>
      <c r="G54" s="132">
        <v>43.605110000000003</v>
      </c>
      <c r="H54" s="132">
        <f t="shared" si="1"/>
        <v>100</v>
      </c>
    </row>
    <row r="55" spans="1:8" ht="31.5" x14ac:dyDescent="0.25">
      <c r="A55" s="195"/>
      <c r="B55" s="128" t="s">
        <v>226</v>
      </c>
      <c r="C55" s="230"/>
      <c r="D55" s="1"/>
      <c r="E55" s="186" t="s">
        <v>227</v>
      </c>
      <c r="F55" s="132">
        <f t="shared" ref="F55:G57" si="7">F56</f>
        <v>558.36665999999991</v>
      </c>
      <c r="G55" s="132">
        <f t="shared" si="7"/>
        <v>558.36665999999991</v>
      </c>
      <c r="H55" s="132">
        <f t="shared" si="1"/>
        <v>100</v>
      </c>
    </row>
    <row r="56" spans="1:8" x14ac:dyDescent="0.25">
      <c r="A56" s="195"/>
      <c r="B56" s="129" t="s">
        <v>228</v>
      </c>
      <c r="C56" s="231"/>
      <c r="D56" s="138"/>
      <c r="E56" s="156" t="s">
        <v>229</v>
      </c>
      <c r="F56" s="132">
        <f t="shared" si="7"/>
        <v>558.36665999999991</v>
      </c>
      <c r="G56" s="132">
        <f t="shared" si="7"/>
        <v>558.36665999999991</v>
      </c>
      <c r="H56" s="132">
        <f t="shared" si="1"/>
        <v>100</v>
      </c>
    </row>
    <row r="57" spans="1:8" ht="47.25" x14ac:dyDescent="0.25">
      <c r="A57" s="195"/>
      <c r="B57" s="298"/>
      <c r="C57" s="222" t="s">
        <v>154</v>
      </c>
      <c r="D57" s="209"/>
      <c r="E57" s="156" t="s">
        <v>485</v>
      </c>
      <c r="F57" s="132">
        <f t="shared" si="7"/>
        <v>558.36665999999991</v>
      </c>
      <c r="G57" s="132">
        <f t="shared" si="7"/>
        <v>558.36665999999991</v>
      </c>
      <c r="H57" s="132">
        <f t="shared" si="1"/>
        <v>100</v>
      </c>
    </row>
    <row r="58" spans="1:8" ht="78.75" x14ac:dyDescent="0.25">
      <c r="A58" s="195"/>
      <c r="B58" s="298"/>
      <c r="C58" s="222" t="s">
        <v>155</v>
      </c>
      <c r="D58" s="156"/>
      <c r="E58" s="61" t="s">
        <v>486</v>
      </c>
      <c r="F58" s="132">
        <f>F62+F59</f>
        <v>558.36665999999991</v>
      </c>
      <c r="G58" s="132">
        <f>G62+G59</f>
        <v>558.36665999999991</v>
      </c>
      <c r="H58" s="132">
        <f t="shared" si="1"/>
        <v>100</v>
      </c>
    </row>
    <row r="59" spans="1:8" ht="47.25" x14ac:dyDescent="0.25">
      <c r="A59" s="195"/>
      <c r="B59" s="298"/>
      <c r="C59" s="222" t="s">
        <v>156</v>
      </c>
      <c r="D59" s="61"/>
      <c r="E59" s="61" t="s">
        <v>487</v>
      </c>
      <c r="F59" s="132">
        <f>F60</f>
        <v>0.81</v>
      </c>
      <c r="G59" s="132">
        <f>G60</f>
        <v>0.81</v>
      </c>
      <c r="H59" s="132">
        <f t="shared" si="1"/>
        <v>100</v>
      </c>
    </row>
    <row r="60" spans="1:8" ht="31.5" x14ac:dyDescent="0.25">
      <c r="A60" s="195"/>
      <c r="B60" s="298"/>
      <c r="C60" s="222" t="s">
        <v>157</v>
      </c>
      <c r="D60" s="187"/>
      <c r="E60" s="187" t="s">
        <v>158</v>
      </c>
      <c r="F60" s="132">
        <f>F61</f>
        <v>0.81</v>
      </c>
      <c r="G60" s="132">
        <f>G61</f>
        <v>0.81</v>
      </c>
      <c r="H60" s="132">
        <f t="shared" si="1"/>
        <v>100</v>
      </c>
    </row>
    <row r="61" spans="1:8" ht="31.5" x14ac:dyDescent="0.25">
      <c r="A61" s="195"/>
      <c r="B61" s="144"/>
      <c r="C61" s="222"/>
      <c r="D61" s="138" t="s">
        <v>108</v>
      </c>
      <c r="E61" s="203" t="s">
        <v>109</v>
      </c>
      <c r="F61" s="132">
        <v>0.81</v>
      </c>
      <c r="G61" s="132">
        <v>0.81</v>
      </c>
      <c r="H61" s="132">
        <f t="shared" si="1"/>
        <v>100</v>
      </c>
    </row>
    <row r="62" spans="1:8" ht="47.25" x14ac:dyDescent="0.25">
      <c r="A62" s="195"/>
      <c r="B62" s="144"/>
      <c r="C62" s="222" t="s">
        <v>159</v>
      </c>
      <c r="D62" s="61"/>
      <c r="E62" s="61" t="s">
        <v>488</v>
      </c>
      <c r="F62" s="132">
        <f>F63</f>
        <v>557.55665999999997</v>
      </c>
      <c r="G62" s="132">
        <f>G63</f>
        <v>557.55665999999997</v>
      </c>
      <c r="H62" s="132">
        <f t="shared" si="1"/>
        <v>100</v>
      </c>
    </row>
    <row r="63" spans="1:8" ht="31.5" x14ac:dyDescent="0.25">
      <c r="A63" s="195"/>
      <c r="B63" s="144"/>
      <c r="C63" s="222" t="s">
        <v>160</v>
      </c>
      <c r="D63" s="138"/>
      <c r="E63" s="156" t="s">
        <v>161</v>
      </c>
      <c r="F63" s="132">
        <f>F64+F65</f>
        <v>557.55665999999997</v>
      </c>
      <c r="G63" s="132">
        <f>G64+G65</f>
        <v>557.55665999999997</v>
      </c>
      <c r="H63" s="132">
        <f t="shared" si="1"/>
        <v>100</v>
      </c>
    </row>
    <row r="64" spans="1:8" ht="78.75" x14ac:dyDescent="0.25">
      <c r="A64" s="195"/>
      <c r="B64" s="144"/>
      <c r="C64" s="222"/>
      <c r="D64" s="166" t="s">
        <v>141</v>
      </c>
      <c r="E64" s="203" t="s">
        <v>142</v>
      </c>
      <c r="F64" s="178">
        <v>542.55665999999997</v>
      </c>
      <c r="G64" s="178">
        <v>542.55665999999997</v>
      </c>
      <c r="H64" s="132">
        <f t="shared" si="1"/>
        <v>100</v>
      </c>
    </row>
    <row r="65" spans="1:8" ht="31.5" x14ac:dyDescent="0.25">
      <c r="A65" s="195"/>
      <c r="B65" s="144"/>
      <c r="C65" s="222"/>
      <c r="D65" s="138" t="s">
        <v>108</v>
      </c>
      <c r="E65" s="203" t="s">
        <v>109</v>
      </c>
      <c r="F65" s="178">
        <v>15</v>
      </c>
      <c r="G65" s="178">
        <v>15</v>
      </c>
      <c r="H65" s="132">
        <f t="shared" si="1"/>
        <v>100</v>
      </c>
    </row>
    <row r="66" spans="1:8" x14ac:dyDescent="0.25">
      <c r="A66" s="193"/>
      <c r="B66" s="194" t="s">
        <v>230</v>
      </c>
      <c r="C66" s="224"/>
      <c r="D66" s="194"/>
      <c r="E66" s="210" t="s">
        <v>231</v>
      </c>
      <c r="F66" s="132">
        <f t="shared" ref="F66:G68" si="8">F67</f>
        <v>2364.1863499999999</v>
      </c>
      <c r="G66" s="132">
        <f t="shared" si="8"/>
        <v>2364.1863499999999</v>
      </c>
      <c r="H66" s="132">
        <f t="shared" si="1"/>
        <v>100</v>
      </c>
    </row>
    <row r="67" spans="1:8" x14ac:dyDescent="0.25">
      <c r="A67" s="193"/>
      <c r="B67" s="194" t="s">
        <v>232</v>
      </c>
      <c r="C67" s="232"/>
      <c r="D67" s="194"/>
      <c r="E67" s="210" t="s">
        <v>233</v>
      </c>
      <c r="F67" s="132">
        <f t="shared" si="8"/>
        <v>2364.1863499999999</v>
      </c>
      <c r="G67" s="132">
        <f t="shared" si="8"/>
        <v>2364.1863499999999</v>
      </c>
      <c r="H67" s="132">
        <f t="shared" si="1"/>
        <v>100</v>
      </c>
    </row>
    <row r="68" spans="1:8" ht="47.25" x14ac:dyDescent="0.25">
      <c r="A68" s="193"/>
      <c r="B68" s="194"/>
      <c r="C68" s="222" t="s">
        <v>101</v>
      </c>
      <c r="D68" s="61"/>
      <c r="E68" s="156" t="s">
        <v>102</v>
      </c>
      <c r="F68" s="132">
        <f t="shared" si="8"/>
        <v>2364.1863499999999</v>
      </c>
      <c r="G68" s="132">
        <f t="shared" si="8"/>
        <v>2364.1863499999999</v>
      </c>
      <c r="H68" s="132">
        <f t="shared" si="1"/>
        <v>100</v>
      </c>
    </row>
    <row r="69" spans="1:8" ht="31.5" x14ac:dyDescent="0.25">
      <c r="A69" s="193"/>
      <c r="B69" s="194"/>
      <c r="C69" s="222" t="s">
        <v>103</v>
      </c>
      <c r="D69" s="61"/>
      <c r="E69" s="61" t="s">
        <v>104</v>
      </c>
      <c r="F69" s="132">
        <f>F70+F73</f>
        <v>2364.1863499999999</v>
      </c>
      <c r="G69" s="132">
        <f>G70+G73</f>
        <v>2364.1863499999999</v>
      </c>
      <c r="H69" s="132">
        <f t="shared" si="1"/>
        <v>100</v>
      </c>
    </row>
    <row r="70" spans="1:8" ht="31.5" x14ac:dyDescent="0.25">
      <c r="A70" s="193"/>
      <c r="B70" s="194"/>
      <c r="C70" s="222" t="s">
        <v>105</v>
      </c>
      <c r="D70" s="61"/>
      <c r="E70" s="61" t="s">
        <v>476</v>
      </c>
      <c r="F70" s="132">
        <f>F71</f>
        <v>1559.19183</v>
      </c>
      <c r="G70" s="132">
        <f>G71</f>
        <v>1559.19183</v>
      </c>
      <c r="H70" s="132">
        <f t="shared" si="1"/>
        <v>100</v>
      </c>
    </row>
    <row r="71" spans="1:8" ht="31.5" x14ac:dyDescent="0.25">
      <c r="A71" s="193"/>
      <c r="B71" s="211"/>
      <c r="C71" s="222" t="s">
        <v>106</v>
      </c>
      <c r="D71" s="156"/>
      <c r="E71" s="156" t="s">
        <v>107</v>
      </c>
      <c r="F71" s="132">
        <f>F72</f>
        <v>1559.19183</v>
      </c>
      <c r="G71" s="132">
        <f>G72</f>
        <v>1559.19183</v>
      </c>
      <c r="H71" s="132">
        <f t="shared" si="1"/>
        <v>100</v>
      </c>
    </row>
    <row r="72" spans="1:8" ht="31.5" x14ac:dyDescent="0.25">
      <c r="A72" s="193"/>
      <c r="B72" s="211"/>
      <c r="C72" s="222"/>
      <c r="D72" s="202" t="s">
        <v>108</v>
      </c>
      <c r="E72" s="203" t="s">
        <v>109</v>
      </c>
      <c r="F72" s="132">
        <v>1559.19183</v>
      </c>
      <c r="G72" s="132">
        <v>1559.19183</v>
      </c>
      <c r="H72" s="132">
        <f t="shared" si="1"/>
        <v>100</v>
      </c>
    </row>
    <row r="73" spans="1:8" ht="31.5" x14ac:dyDescent="0.25">
      <c r="A73" s="193"/>
      <c r="B73" s="211"/>
      <c r="C73" s="222" t="s">
        <v>110</v>
      </c>
      <c r="D73" s="144"/>
      <c r="E73" s="144" t="s">
        <v>477</v>
      </c>
      <c r="F73" s="132">
        <f>F74+F76</f>
        <v>804.99451999999997</v>
      </c>
      <c r="G73" s="132">
        <f>G74+G76</f>
        <v>804.99451999999997</v>
      </c>
      <c r="H73" s="132">
        <f t="shared" si="1"/>
        <v>100</v>
      </c>
    </row>
    <row r="74" spans="1:8" ht="31.5" x14ac:dyDescent="0.25">
      <c r="A74" s="193"/>
      <c r="B74" s="211"/>
      <c r="C74" s="222" t="s">
        <v>111</v>
      </c>
      <c r="D74" s="156"/>
      <c r="E74" s="156" t="s">
        <v>112</v>
      </c>
      <c r="F74" s="132">
        <f>F75</f>
        <v>730.64211999999998</v>
      </c>
      <c r="G74" s="132">
        <f>G75</f>
        <v>730.64211999999998</v>
      </c>
      <c r="H74" s="132">
        <f t="shared" ref="H74:H137" si="9">G74/F74*100</f>
        <v>100</v>
      </c>
    </row>
    <row r="75" spans="1:8" ht="31.5" x14ac:dyDescent="0.25">
      <c r="A75" s="193"/>
      <c r="B75" s="211"/>
      <c r="C75" s="222"/>
      <c r="D75" s="202" t="s">
        <v>108</v>
      </c>
      <c r="E75" s="203" t="s">
        <v>109</v>
      </c>
      <c r="F75" s="132">
        <v>730.64211999999998</v>
      </c>
      <c r="G75" s="132">
        <v>730.64211999999998</v>
      </c>
      <c r="H75" s="132">
        <f t="shared" si="9"/>
        <v>100</v>
      </c>
    </row>
    <row r="76" spans="1:8" ht="63" x14ac:dyDescent="0.25">
      <c r="A76" s="193"/>
      <c r="B76" s="299"/>
      <c r="C76" s="229" t="s">
        <v>113</v>
      </c>
      <c r="D76" s="202"/>
      <c r="E76" s="207" t="s">
        <v>68</v>
      </c>
      <c r="F76" s="132">
        <f>F77</f>
        <v>74.352400000000003</v>
      </c>
      <c r="G76" s="132">
        <f>G77</f>
        <v>74.352400000000003</v>
      </c>
      <c r="H76" s="132">
        <f t="shared" si="9"/>
        <v>100</v>
      </c>
    </row>
    <row r="77" spans="1:8" x14ac:dyDescent="0.25">
      <c r="A77" s="193"/>
      <c r="B77" s="299"/>
      <c r="C77" s="222"/>
      <c r="D77" s="202" t="s">
        <v>176</v>
      </c>
      <c r="E77" s="201" t="s">
        <v>177</v>
      </c>
      <c r="F77" s="132">
        <v>74.352400000000003</v>
      </c>
      <c r="G77" s="132">
        <v>74.352400000000003</v>
      </c>
      <c r="H77" s="132">
        <f t="shared" si="9"/>
        <v>100</v>
      </c>
    </row>
    <row r="78" spans="1:8" x14ac:dyDescent="0.25">
      <c r="A78" s="193"/>
      <c r="B78" s="183" t="s">
        <v>234</v>
      </c>
      <c r="C78" s="224"/>
      <c r="D78" s="194"/>
      <c r="E78" s="210" t="s">
        <v>235</v>
      </c>
      <c r="F78" s="132">
        <f>F79+F89</f>
        <v>596.32931999999994</v>
      </c>
      <c r="G78" s="132">
        <f>G79+G89</f>
        <v>596.32931999999994</v>
      </c>
      <c r="H78" s="132">
        <f t="shared" si="9"/>
        <v>100</v>
      </c>
    </row>
    <row r="79" spans="1:8" x14ac:dyDescent="0.25">
      <c r="A79" s="193"/>
      <c r="B79" s="300" t="s">
        <v>238</v>
      </c>
      <c r="C79" s="224"/>
      <c r="D79" s="194"/>
      <c r="E79" s="210" t="s">
        <v>239</v>
      </c>
      <c r="F79" s="132">
        <f>F80+F85</f>
        <v>69.447779999999995</v>
      </c>
      <c r="G79" s="132">
        <f>G80+G85</f>
        <v>69.447779999999995</v>
      </c>
      <c r="H79" s="132">
        <f t="shared" si="9"/>
        <v>100</v>
      </c>
    </row>
    <row r="80" spans="1:8" ht="31.5" x14ac:dyDescent="0.25">
      <c r="A80" s="193"/>
      <c r="B80" s="300"/>
      <c r="C80" s="222" t="s">
        <v>143</v>
      </c>
      <c r="D80" s="156"/>
      <c r="E80" s="156" t="s">
        <v>480</v>
      </c>
      <c r="F80" s="178">
        <f t="shared" ref="F80:G83" si="10">F81</f>
        <v>24</v>
      </c>
      <c r="G80" s="178">
        <f t="shared" si="10"/>
        <v>24</v>
      </c>
      <c r="H80" s="132">
        <f t="shared" si="9"/>
        <v>100</v>
      </c>
    </row>
    <row r="81" spans="1:8" ht="31.5" x14ac:dyDescent="0.25">
      <c r="A81" s="193"/>
      <c r="B81" s="300"/>
      <c r="C81" s="222" t="s">
        <v>144</v>
      </c>
      <c r="D81" s="156"/>
      <c r="E81" s="61" t="s">
        <v>481</v>
      </c>
      <c r="F81" s="178">
        <f t="shared" si="10"/>
        <v>24</v>
      </c>
      <c r="G81" s="178">
        <f t="shared" si="10"/>
        <v>24</v>
      </c>
      <c r="H81" s="132">
        <f t="shared" si="9"/>
        <v>100</v>
      </c>
    </row>
    <row r="82" spans="1:8" ht="31.5" x14ac:dyDescent="0.25">
      <c r="A82" s="193"/>
      <c r="B82" s="300"/>
      <c r="C82" s="222" t="s">
        <v>145</v>
      </c>
      <c r="D82" s="154"/>
      <c r="E82" s="154" t="s">
        <v>482</v>
      </c>
      <c r="F82" s="178">
        <f t="shared" si="10"/>
        <v>24</v>
      </c>
      <c r="G82" s="178">
        <f t="shared" si="10"/>
        <v>24</v>
      </c>
      <c r="H82" s="132">
        <f t="shared" si="9"/>
        <v>100</v>
      </c>
    </row>
    <row r="83" spans="1:8" ht="31.5" x14ac:dyDescent="0.25">
      <c r="A83" s="193"/>
      <c r="B83" s="300"/>
      <c r="C83" s="222" t="s">
        <v>150</v>
      </c>
      <c r="D83" s="202"/>
      <c r="E83" s="203" t="s">
        <v>151</v>
      </c>
      <c r="F83" s="178">
        <f t="shared" si="10"/>
        <v>24</v>
      </c>
      <c r="G83" s="178">
        <f t="shared" si="10"/>
        <v>24</v>
      </c>
      <c r="H83" s="132">
        <f t="shared" si="9"/>
        <v>100</v>
      </c>
    </row>
    <row r="84" spans="1:8" ht="31.5" x14ac:dyDescent="0.25">
      <c r="A84" s="193"/>
      <c r="B84" s="300"/>
      <c r="C84" s="222"/>
      <c r="D84" s="202" t="s">
        <v>108</v>
      </c>
      <c r="E84" s="203" t="s">
        <v>109</v>
      </c>
      <c r="F84" s="178">
        <v>24</v>
      </c>
      <c r="G84" s="178">
        <v>24</v>
      </c>
      <c r="H84" s="132">
        <f t="shared" si="9"/>
        <v>100</v>
      </c>
    </row>
    <row r="85" spans="1:8" x14ac:dyDescent="0.25">
      <c r="A85" s="193"/>
      <c r="B85" s="299"/>
      <c r="C85" s="222" t="s">
        <v>162</v>
      </c>
      <c r="D85" s="138"/>
      <c r="E85" s="199" t="s">
        <v>163</v>
      </c>
      <c r="F85" s="132">
        <f t="shared" ref="F85:G87" si="11">F86</f>
        <v>45.447780000000002</v>
      </c>
      <c r="G85" s="132">
        <f t="shared" si="11"/>
        <v>45.447780000000002</v>
      </c>
      <c r="H85" s="132">
        <f t="shared" si="9"/>
        <v>100</v>
      </c>
    </row>
    <row r="86" spans="1:8" ht="31.5" x14ac:dyDescent="0.25">
      <c r="A86" s="193"/>
      <c r="B86" s="299"/>
      <c r="C86" s="222" t="s">
        <v>186</v>
      </c>
      <c r="D86" s="61"/>
      <c r="E86" s="61" t="s">
        <v>187</v>
      </c>
      <c r="F86" s="132">
        <f t="shared" si="11"/>
        <v>45.447780000000002</v>
      </c>
      <c r="G86" s="132">
        <f t="shared" si="11"/>
        <v>45.447780000000002</v>
      </c>
      <c r="H86" s="132">
        <f t="shared" si="9"/>
        <v>100</v>
      </c>
    </row>
    <row r="87" spans="1:8" x14ac:dyDescent="0.25">
      <c r="A87" s="193"/>
      <c r="B87" s="299"/>
      <c r="C87" s="222" t="s">
        <v>200</v>
      </c>
      <c r="D87" s="166"/>
      <c r="E87" s="201" t="s">
        <v>201</v>
      </c>
      <c r="F87" s="178">
        <f t="shared" si="11"/>
        <v>45.447780000000002</v>
      </c>
      <c r="G87" s="178">
        <f t="shared" si="11"/>
        <v>45.447780000000002</v>
      </c>
      <c r="H87" s="132">
        <f t="shared" si="9"/>
        <v>100</v>
      </c>
    </row>
    <row r="88" spans="1:8" ht="31.5" x14ac:dyDescent="0.25">
      <c r="A88" s="193"/>
      <c r="B88" s="299"/>
      <c r="C88" s="233"/>
      <c r="D88" s="166" t="s">
        <v>108</v>
      </c>
      <c r="E88" s="203" t="s">
        <v>109</v>
      </c>
      <c r="F88" s="178">
        <v>45.447780000000002</v>
      </c>
      <c r="G88" s="178">
        <v>45.447780000000002</v>
      </c>
      <c r="H88" s="132">
        <f t="shared" si="9"/>
        <v>100</v>
      </c>
    </row>
    <row r="89" spans="1:8" ht="31.5" x14ac:dyDescent="0.25">
      <c r="A89" s="193"/>
      <c r="B89" s="300" t="s">
        <v>242</v>
      </c>
      <c r="C89" s="222"/>
      <c r="D89" s="138"/>
      <c r="E89" s="203" t="s">
        <v>243</v>
      </c>
      <c r="F89" s="132">
        <f t="shared" ref="F89:G91" si="12">F90</f>
        <v>526.88153999999997</v>
      </c>
      <c r="G89" s="132">
        <f t="shared" si="12"/>
        <v>526.88153999999997</v>
      </c>
      <c r="H89" s="132">
        <f t="shared" si="9"/>
        <v>100</v>
      </c>
    </row>
    <row r="90" spans="1:8" ht="47.25" x14ac:dyDescent="0.25">
      <c r="A90" s="193"/>
      <c r="B90" s="184"/>
      <c r="C90" s="222" t="s">
        <v>101</v>
      </c>
      <c r="D90" s="61"/>
      <c r="E90" s="156" t="s">
        <v>102</v>
      </c>
      <c r="F90" s="132">
        <f t="shared" si="12"/>
        <v>526.88153999999997</v>
      </c>
      <c r="G90" s="132">
        <f t="shared" si="12"/>
        <v>526.88153999999997</v>
      </c>
      <c r="H90" s="132">
        <f t="shared" si="9"/>
        <v>100</v>
      </c>
    </row>
    <row r="91" spans="1:8" ht="31.5" x14ac:dyDescent="0.25">
      <c r="A91" s="193"/>
      <c r="B91" s="184"/>
      <c r="C91" s="222" t="s">
        <v>136</v>
      </c>
      <c r="D91" s="61"/>
      <c r="E91" s="203" t="s">
        <v>137</v>
      </c>
      <c r="F91" s="132">
        <f t="shared" si="12"/>
        <v>526.88153999999997</v>
      </c>
      <c r="G91" s="132">
        <f t="shared" si="12"/>
        <v>526.88153999999997</v>
      </c>
      <c r="H91" s="132">
        <f t="shared" si="9"/>
        <v>100</v>
      </c>
    </row>
    <row r="92" spans="1:8" ht="31.5" x14ac:dyDescent="0.25">
      <c r="A92" s="193"/>
      <c r="B92" s="194"/>
      <c r="C92" s="222" t="s">
        <v>140</v>
      </c>
      <c r="D92" s="166"/>
      <c r="E92" s="203" t="s">
        <v>97</v>
      </c>
      <c r="F92" s="132">
        <f>F93+F94+F95</f>
        <v>526.88153999999997</v>
      </c>
      <c r="G92" s="132">
        <f>G93+G94+G95</f>
        <v>526.88153999999997</v>
      </c>
      <c r="H92" s="132">
        <f t="shared" si="9"/>
        <v>100</v>
      </c>
    </row>
    <row r="93" spans="1:8" ht="78.75" x14ac:dyDescent="0.25">
      <c r="A93" s="193"/>
      <c r="B93" s="194"/>
      <c r="C93" s="222"/>
      <c r="D93" s="166" t="s">
        <v>141</v>
      </c>
      <c r="E93" s="203" t="s">
        <v>142</v>
      </c>
      <c r="F93" s="178">
        <v>334.07636000000002</v>
      </c>
      <c r="G93" s="178">
        <v>334.07636000000002</v>
      </c>
      <c r="H93" s="132">
        <f t="shared" si="9"/>
        <v>100</v>
      </c>
    </row>
    <row r="94" spans="1:8" ht="31.5" x14ac:dyDescent="0.25">
      <c r="A94" s="193"/>
      <c r="B94" s="194"/>
      <c r="C94" s="222"/>
      <c r="D94" s="166" t="s">
        <v>108</v>
      </c>
      <c r="E94" s="203" t="s">
        <v>109</v>
      </c>
      <c r="F94" s="178">
        <v>163.41517999999999</v>
      </c>
      <c r="G94" s="178">
        <v>163.41517999999999</v>
      </c>
      <c r="H94" s="132">
        <f t="shared" si="9"/>
        <v>100</v>
      </c>
    </row>
    <row r="95" spans="1:8" x14ac:dyDescent="0.25">
      <c r="A95" s="193"/>
      <c r="B95" s="194"/>
      <c r="C95" s="222"/>
      <c r="D95" s="156">
        <v>800</v>
      </c>
      <c r="E95" s="156" t="s">
        <v>119</v>
      </c>
      <c r="F95" s="178">
        <v>29.39</v>
      </c>
      <c r="G95" s="178">
        <v>29.39</v>
      </c>
      <c r="H95" s="132">
        <f t="shared" si="9"/>
        <v>100</v>
      </c>
    </row>
    <row r="96" spans="1:8" x14ac:dyDescent="0.25">
      <c r="A96" s="193"/>
      <c r="B96" s="184" t="s">
        <v>244</v>
      </c>
      <c r="C96" s="222"/>
      <c r="D96" s="202"/>
      <c r="E96" s="1" t="s">
        <v>245</v>
      </c>
      <c r="F96" s="178">
        <f t="shared" ref="F96:G98" si="13">F97</f>
        <v>1465.1490000000001</v>
      </c>
      <c r="G96" s="178">
        <f t="shared" si="13"/>
        <v>1465.1490000000001</v>
      </c>
      <c r="H96" s="132">
        <f t="shared" si="9"/>
        <v>100</v>
      </c>
    </row>
    <row r="97" spans="1:8" x14ac:dyDescent="0.25">
      <c r="A97" s="193"/>
      <c r="B97" s="184" t="s">
        <v>246</v>
      </c>
      <c r="C97" s="222"/>
      <c r="D97" s="202"/>
      <c r="E97" s="1" t="s">
        <v>247</v>
      </c>
      <c r="F97" s="178">
        <f t="shared" si="13"/>
        <v>1465.1490000000001</v>
      </c>
      <c r="G97" s="178">
        <f t="shared" si="13"/>
        <v>1465.1490000000001</v>
      </c>
      <c r="H97" s="132">
        <f t="shared" si="9"/>
        <v>100</v>
      </c>
    </row>
    <row r="98" spans="1:8" ht="31.5" x14ac:dyDescent="0.25">
      <c r="A98" s="193"/>
      <c r="B98" s="184"/>
      <c r="C98" s="222" t="s">
        <v>80</v>
      </c>
      <c r="D98" s="144"/>
      <c r="E98" s="144" t="s">
        <v>81</v>
      </c>
      <c r="F98" s="178">
        <f t="shared" si="13"/>
        <v>1465.1490000000001</v>
      </c>
      <c r="G98" s="178">
        <f t="shared" si="13"/>
        <v>1465.1490000000001</v>
      </c>
      <c r="H98" s="132">
        <f t="shared" si="9"/>
        <v>100</v>
      </c>
    </row>
    <row r="99" spans="1:8" x14ac:dyDescent="0.25">
      <c r="A99" s="193"/>
      <c r="B99" s="184"/>
      <c r="C99" s="222" t="s">
        <v>82</v>
      </c>
      <c r="D99" s="144"/>
      <c r="E99" s="144" t="s">
        <v>469</v>
      </c>
      <c r="F99" s="178">
        <f>F100+F103+F106</f>
        <v>1465.1490000000001</v>
      </c>
      <c r="G99" s="178">
        <f>G100+G103+G106</f>
        <v>1465.1490000000001</v>
      </c>
      <c r="H99" s="132">
        <f t="shared" si="9"/>
        <v>100</v>
      </c>
    </row>
    <row r="100" spans="1:8" ht="31.5" x14ac:dyDescent="0.25">
      <c r="A100" s="193"/>
      <c r="B100" s="184"/>
      <c r="C100" s="222" t="s">
        <v>83</v>
      </c>
      <c r="D100" s="144"/>
      <c r="E100" s="156" t="s">
        <v>470</v>
      </c>
      <c r="F100" s="178">
        <f>F101</f>
        <v>18.998999999999999</v>
      </c>
      <c r="G100" s="178">
        <f>G101</f>
        <v>18.998999999999999</v>
      </c>
      <c r="H100" s="132">
        <f t="shared" si="9"/>
        <v>100</v>
      </c>
    </row>
    <row r="101" spans="1:8" ht="31.5" x14ac:dyDescent="0.25">
      <c r="A101" s="193"/>
      <c r="B101" s="184"/>
      <c r="C101" s="222" t="s">
        <v>84</v>
      </c>
      <c r="D101" s="156"/>
      <c r="E101" s="156" t="s">
        <v>85</v>
      </c>
      <c r="F101" s="178">
        <f>F102</f>
        <v>18.998999999999999</v>
      </c>
      <c r="G101" s="178">
        <f>G102</f>
        <v>18.998999999999999</v>
      </c>
      <c r="H101" s="132">
        <f t="shared" si="9"/>
        <v>100</v>
      </c>
    </row>
    <row r="102" spans="1:8" ht="31.5" x14ac:dyDescent="0.25">
      <c r="A102" s="193"/>
      <c r="B102" s="184"/>
      <c r="C102" s="222"/>
      <c r="D102" s="138" t="s">
        <v>86</v>
      </c>
      <c r="E102" s="188" t="s">
        <v>87</v>
      </c>
      <c r="F102" s="178">
        <v>18.998999999999999</v>
      </c>
      <c r="G102" s="178">
        <v>18.998999999999999</v>
      </c>
      <c r="H102" s="132">
        <f t="shared" si="9"/>
        <v>100</v>
      </c>
    </row>
    <row r="103" spans="1:8" ht="47.25" x14ac:dyDescent="0.25">
      <c r="A103" s="193"/>
      <c r="B103" s="184"/>
      <c r="C103" s="222" t="s">
        <v>95</v>
      </c>
      <c r="D103" s="138"/>
      <c r="E103" s="138" t="s">
        <v>472</v>
      </c>
      <c r="F103" s="178">
        <f>F104</f>
        <v>1126.1500000000001</v>
      </c>
      <c r="G103" s="178">
        <f>G104</f>
        <v>1126.1500000000001</v>
      </c>
      <c r="H103" s="132">
        <f t="shared" si="9"/>
        <v>100</v>
      </c>
    </row>
    <row r="104" spans="1:8" ht="31.5" x14ac:dyDescent="0.25">
      <c r="A104" s="193"/>
      <c r="B104" s="184"/>
      <c r="C104" s="222" t="s">
        <v>96</v>
      </c>
      <c r="D104" s="1"/>
      <c r="E104" s="1" t="s">
        <v>97</v>
      </c>
      <c r="F104" s="178">
        <f>F105</f>
        <v>1126.1500000000001</v>
      </c>
      <c r="G104" s="178">
        <f>G105</f>
        <v>1126.1500000000001</v>
      </c>
      <c r="H104" s="132">
        <f t="shared" si="9"/>
        <v>100</v>
      </c>
    </row>
    <row r="105" spans="1:8" ht="31.5" x14ac:dyDescent="0.25">
      <c r="A105" s="193"/>
      <c r="B105" s="184"/>
      <c r="C105" s="222"/>
      <c r="D105" s="202" t="s">
        <v>86</v>
      </c>
      <c r="E105" s="188" t="s">
        <v>87</v>
      </c>
      <c r="F105" s="178">
        <v>1126.1500000000001</v>
      </c>
      <c r="G105" s="178">
        <v>1126.1500000000001</v>
      </c>
      <c r="H105" s="132">
        <f t="shared" si="9"/>
        <v>100</v>
      </c>
    </row>
    <row r="106" spans="1:8" ht="47.25" x14ac:dyDescent="0.25">
      <c r="A106" s="193"/>
      <c r="B106" s="184"/>
      <c r="C106" s="222" t="s">
        <v>98</v>
      </c>
      <c r="D106" s="202"/>
      <c r="E106" s="188" t="s">
        <v>99</v>
      </c>
      <c r="F106" s="178">
        <f>F107</f>
        <v>320</v>
      </c>
      <c r="G106" s="178">
        <f>G107</f>
        <v>320</v>
      </c>
      <c r="H106" s="132">
        <f t="shared" si="9"/>
        <v>100</v>
      </c>
    </row>
    <row r="107" spans="1:8" ht="31.5" x14ac:dyDescent="0.25">
      <c r="A107" s="193"/>
      <c r="B107" s="194"/>
      <c r="C107" s="222" t="s">
        <v>100</v>
      </c>
      <c r="D107" s="1"/>
      <c r="E107" s="1" t="s">
        <v>97</v>
      </c>
      <c r="F107" s="178">
        <f>F108</f>
        <v>320</v>
      </c>
      <c r="G107" s="178">
        <f>G108</f>
        <v>320</v>
      </c>
      <c r="H107" s="132">
        <f t="shared" si="9"/>
        <v>100</v>
      </c>
    </row>
    <row r="108" spans="1:8" ht="31.5" x14ac:dyDescent="0.25">
      <c r="A108" s="193"/>
      <c r="B108" s="194"/>
      <c r="C108" s="222"/>
      <c r="D108" s="202" t="s">
        <v>86</v>
      </c>
      <c r="E108" s="188" t="s">
        <v>87</v>
      </c>
      <c r="F108" s="178">
        <v>320</v>
      </c>
      <c r="G108" s="178">
        <v>320</v>
      </c>
      <c r="H108" s="132">
        <f t="shared" si="9"/>
        <v>100</v>
      </c>
    </row>
    <row r="109" spans="1:8" x14ac:dyDescent="0.25">
      <c r="A109" s="193"/>
      <c r="B109" s="194">
        <v>1000</v>
      </c>
      <c r="C109" s="234"/>
      <c r="D109" s="202"/>
      <c r="E109" s="189" t="s">
        <v>248</v>
      </c>
      <c r="F109" s="178">
        <f>F110+F115</f>
        <v>147.38819000000001</v>
      </c>
      <c r="G109" s="178">
        <f>G110+G115</f>
        <v>147.38819000000001</v>
      </c>
      <c r="H109" s="132">
        <f t="shared" si="9"/>
        <v>100</v>
      </c>
    </row>
    <row r="110" spans="1:8" x14ac:dyDescent="0.25">
      <c r="A110" s="193"/>
      <c r="B110" s="194">
        <v>1001</v>
      </c>
      <c r="C110" s="234"/>
      <c r="D110" s="202"/>
      <c r="E110" s="156" t="s">
        <v>249</v>
      </c>
      <c r="F110" s="178">
        <f t="shared" ref="F110:G113" si="14">F111</f>
        <v>80.883089999999996</v>
      </c>
      <c r="G110" s="178">
        <f t="shared" si="14"/>
        <v>80.883089999999996</v>
      </c>
      <c r="H110" s="132">
        <f t="shared" si="9"/>
        <v>100</v>
      </c>
    </row>
    <row r="111" spans="1:8" x14ac:dyDescent="0.25">
      <c r="A111" s="193"/>
      <c r="B111" s="194"/>
      <c r="C111" s="225" t="s">
        <v>162</v>
      </c>
      <c r="D111" s="196"/>
      <c r="E111" s="197" t="s">
        <v>163</v>
      </c>
      <c r="F111" s="178">
        <f t="shared" si="14"/>
        <v>80.883089999999996</v>
      </c>
      <c r="G111" s="178">
        <f t="shared" si="14"/>
        <v>80.883089999999996</v>
      </c>
      <c r="H111" s="132">
        <f t="shared" si="9"/>
        <v>100</v>
      </c>
    </row>
    <row r="112" spans="1:8" ht="31.5" x14ac:dyDescent="0.25">
      <c r="A112" s="193"/>
      <c r="B112" s="194"/>
      <c r="C112" s="225" t="s">
        <v>186</v>
      </c>
      <c r="D112" s="184"/>
      <c r="E112" s="184" t="s">
        <v>187</v>
      </c>
      <c r="F112" s="178">
        <f t="shared" si="14"/>
        <v>80.883089999999996</v>
      </c>
      <c r="G112" s="178">
        <f t="shared" si="14"/>
        <v>80.883089999999996</v>
      </c>
      <c r="H112" s="132">
        <f t="shared" si="9"/>
        <v>100</v>
      </c>
    </row>
    <row r="113" spans="1:8" ht="47.25" x14ac:dyDescent="0.25">
      <c r="A113" s="193"/>
      <c r="B113" s="194"/>
      <c r="C113" s="222" t="s">
        <v>202</v>
      </c>
      <c r="D113" s="61"/>
      <c r="E113" s="61" t="s">
        <v>203</v>
      </c>
      <c r="F113" s="178">
        <f t="shared" si="14"/>
        <v>80.883089999999996</v>
      </c>
      <c r="G113" s="178">
        <f t="shared" si="14"/>
        <v>80.883089999999996</v>
      </c>
      <c r="H113" s="132">
        <f t="shared" si="9"/>
        <v>100</v>
      </c>
    </row>
    <row r="114" spans="1:8" x14ac:dyDescent="0.25">
      <c r="A114" s="193"/>
      <c r="B114" s="194"/>
      <c r="C114" s="226"/>
      <c r="D114" s="202" t="s">
        <v>190</v>
      </c>
      <c r="E114" s="189" t="s">
        <v>191</v>
      </c>
      <c r="F114" s="178">
        <v>80.883089999999996</v>
      </c>
      <c r="G114" s="178">
        <v>80.883089999999996</v>
      </c>
      <c r="H114" s="132">
        <f t="shared" si="9"/>
        <v>100</v>
      </c>
    </row>
    <row r="115" spans="1:8" x14ac:dyDescent="0.25">
      <c r="A115" s="193"/>
      <c r="B115" s="194">
        <v>1003</v>
      </c>
      <c r="C115" s="224"/>
      <c r="D115" s="194"/>
      <c r="E115" s="194" t="s">
        <v>250</v>
      </c>
      <c r="F115" s="132">
        <f t="shared" ref="F115:G117" si="15">F116</f>
        <v>66.505099999999999</v>
      </c>
      <c r="G115" s="132">
        <f t="shared" si="15"/>
        <v>66.505099999999999</v>
      </c>
      <c r="H115" s="132">
        <f t="shared" si="9"/>
        <v>100</v>
      </c>
    </row>
    <row r="116" spans="1:8" x14ac:dyDescent="0.25">
      <c r="A116" s="193"/>
      <c r="B116" s="194"/>
      <c r="C116" s="225" t="s">
        <v>162</v>
      </c>
      <c r="D116" s="196"/>
      <c r="E116" s="197" t="s">
        <v>163</v>
      </c>
      <c r="F116" s="132">
        <f t="shared" si="15"/>
        <v>66.505099999999999</v>
      </c>
      <c r="G116" s="132">
        <f t="shared" si="15"/>
        <v>66.505099999999999</v>
      </c>
      <c r="H116" s="132">
        <f t="shared" si="9"/>
        <v>100</v>
      </c>
    </row>
    <row r="117" spans="1:8" ht="31.5" x14ac:dyDescent="0.25">
      <c r="A117" s="193"/>
      <c r="B117" s="194"/>
      <c r="C117" s="225" t="s">
        <v>186</v>
      </c>
      <c r="D117" s="184"/>
      <c r="E117" s="184" t="s">
        <v>187</v>
      </c>
      <c r="F117" s="132">
        <f t="shared" si="15"/>
        <v>66.505099999999999</v>
      </c>
      <c r="G117" s="132">
        <f t="shared" si="15"/>
        <v>66.505099999999999</v>
      </c>
      <c r="H117" s="132">
        <f t="shared" si="9"/>
        <v>100</v>
      </c>
    </row>
    <row r="118" spans="1:8" ht="94.5" x14ac:dyDescent="0.25">
      <c r="A118" s="193"/>
      <c r="B118" s="194"/>
      <c r="C118" s="222" t="s">
        <v>188</v>
      </c>
      <c r="D118" s="166"/>
      <c r="E118" s="190" t="s">
        <v>189</v>
      </c>
      <c r="F118" s="178">
        <f>F119+F120</f>
        <v>66.505099999999999</v>
      </c>
      <c r="G118" s="178">
        <f>G119+G120</f>
        <v>66.505099999999999</v>
      </c>
      <c r="H118" s="132">
        <f t="shared" si="9"/>
        <v>100</v>
      </c>
    </row>
    <row r="119" spans="1:8" x14ac:dyDescent="0.25">
      <c r="A119" s="193"/>
      <c r="B119" s="194"/>
      <c r="C119" s="233"/>
      <c r="D119" s="212" t="s">
        <v>190</v>
      </c>
      <c r="E119" s="189" t="s">
        <v>191</v>
      </c>
      <c r="F119" s="178">
        <v>19.399999999999999</v>
      </c>
      <c r="G119" s="178">
        <v>19.399999999999999</v>
      </c>
      <c r="H119" s="132">
        <f t="shared" si="9"/>
        <v>100</v>
      </c>
    </row>
    <row r="120" spans="1:8" ht="31.5" x14ac:dyDescent="0.25">
      <c r="A120" s="193"/>
      <c r="B120" s="194"/>
      <c r="C120" s="235"/>
      <c r="D120" s="138" t="s">
        <v>86</v>
      </c>
      <c r="E120" s="189" t="s">
        <v>87</v>
      </c>
      <c r="F120" s="178">
        <v>47.1051</v>
      </c>
      <c r="G120" s="178">
        <v>47.1051</v>
      </c>
      <c r="H120" s="132">
        <f t="shared" si="9"/>
        <v>100</v>
      </c>
    </row>
    <row r="121" spans="1:8" x14ac:dyDescent="0.25">
      <c r="A121" s="193"/>
      <c r="B121" s="1">
        <v>1100</v>
      </c>
      <c r="C121" s="230"/>
      <c r="D121" s="1"/>
      <c r="E121" s="1" t="s">
        <v>251</v>
      </c>
      <c r="F121" s="132">
        <f t="shared" ref="F121:G125" si="16">F122</f>
        <v>2.4140000000000001</v>
      </c>
      <c r="G121" s="132">
        <f t="shared" si="16"/>
        <v>2.4140000000000001</v>
      </c>
      <c r="H121" s="132">
        <f t="shared" si="9"/>
        <v>100</v>
      </c>
    </row>
    <row r="122" spans="1:8" x14ac:dyDescent="0.25">
      <c r="A122" s="193"/>
      <c r="B122" s="1">
        <v>1101</v>
      </c>
      <c r="C122" s="230"/>
      <c r="D122" s="1"/>
      <c r="E122" s="1" t="s">
        <v>252</v>
      </c>
      <c r="F122" s="132">
        <f t="shared" si="16"/>
        <v>2.4140000000000001</v>
      </c>
      <c r="G122" s="132">
        <f t="shared" si="16"/>
        <v>2.4140000000000001</v>
      </c>
      <c r="H122" s="132">
        <f t="shared" si="9"/>
        <v>100</v>
      </c>
    </row>
    <row r="123" spans="1:8" x14ac:dyDescent="0.25">
      <c r="A123" s="193"/>
      <c r="B123" s="1"/>
      <c r="C123" s="225" t="s">
        <v>162</v>
      </c>
      <c r="D123" s="196"/>
      <c r="E123" s="197" t="s">
        <v>163</v>
      </c>
      <c r="F123" s="132">
        <f t="shared" si="16"/>
        <v>2.4140000000000001</v>
      </c>
      <c r="G123" s="132">
        <f t="shared" si="16"/>
        <v>2.4140000000000001</v>
      </c>
      <c r="H123" s="132">
        <f t="shared" si="9"/>
        <v>100</v>
      </c>
    </row>
    <row r="124" spans="1:8" ht="31.5" x14ac:dyDescent="0.25">
      <c r="A124" s="193"/>
      <c r="B124" s="1"/>
      <c r="C124" s="225" t="s">
        <v>186</v>
      </c>
      <c r="D124" s="184"/>
      <c r="E124" s="184" t="s">
        <v>187</v>
      </c>
      <c r="F124" s="132">
        <f t="shared" si="16"/>
        <v>2.4140000000000001</v>
      </c>
      <c r="G124" s="132">
        <f t="shared" si="16"/>
        <v>2.4140000000000001</v>
      </c>
      <c r="H124" s="132">
        <f t="shared" si="9"/>
        <v>100</v>
      </c>
    </row>
    <row r="125" spans="1:8" x14ac:dyDescent="0.25">
      <c r="A125" s="193"/>
      <c r="B125" s="194"/>
      <c r="C125" s="222" t="s">
        <v>198</v>
      </c>
      <c r="D125" s="166"/>
      <c r="E125" s="190" t="s">
        <v>199</v>
      </c>
      <c r="F125" s="178">
        <f t="shared" si="16"/>
        <v>2.4140000000000001</v>
      </c>
      <c r="G125" s="178">
        <f t="shared" si="16"/>
        <v>2.4140000000000001</v>
      </c>
      <c r="H125" s="132">
        <f t="shared" si="9"/>
        <v>100</v>
      </c>
    </row>
    <row r="126" spans="1:8" ht="31.5" x14ac:dyDescent="0.25">
      <c r="A126" s="193"/>
      <c r="B126" s="194"/>
      <c r="C126" s="226"/>
      <c r="D126" s="138" t="s">
        <v>108</v>
      </c>
      <c r="E126" s="203" t="s">
        <v>109</v>
      </c>
      <c r="F126" s="178">
        <v>2.4140000000000001</v>
      </c>
      <c r="G126" s="178">
        <v>2.4140000000000001</v>
      </c>
      <c r="H126" s="132">
        <f t="shared" si="9"/>
        <v>100</v>
      </c>
    </row>
    <row r="127" spans="1:8" ht="31.5" x14ac:dyDescent="0.25">
      <c r="A127" s="213">
        <v>783</v>
      </c>
      <c r="B127" s="214"/>
      <c r="C127" s="236"/>
      <c r="D127" s="215"/>
      <c r="E127" s="216" t="s">
        <v>407</v>
      </c>
      <c r="F127" s="182">
        <f t="shared" ref="F127:G131" si="17">F128</f>
        <v>50</v>
      </c>
      <c r="G127" s="182">
        <f t="shared" si="17"/>
        <v>0</v>
      </c>
      <c r="H127" s="176">
        <f t="shared" si="9"/>
        <v>0</v>
      </c>
    </row>
    <row r="128" spans="1:8" x14ac:dyDescent="0.25">
      <c r="A128" s="193"/>
      <c r="B128" s="61" t="s">
        <v>217</v>
      </c>
      <c r="C128" s="226"/>
      <c r="D128" s="156"/>
      <c r="E128" s="156" t="s">
        <v>218</v>
      </c>
      <c r="F128" s="132">
        <f t="shared" si="17"/>
        <v>50</v>
      </c>
      <c r="G128" s="132">
        <f t="shared" si="17"/>
        <v>0</v>
      </c>
      <c r="H128" s="132">
        <f t="shared" si="9"/>
        <v>0</v>
      </c>
    </row>
    <row r="129" spans="1:8" x14ac:dyDescent="0.25">
      <c r="A129" s="193"/>
      <c r="B129" s="193"/>
      <c r="C129" s="225" t="s">
        <v>162</v>
      </c>
      <c r="D129" s="196"/>
      <c r="E129" s="197" t="s">
        <v>163</v>
      </c>
      <c r="F129" s="132">
        <f t="shared" si="17"/>
        <v>50</v>
      </c>
      <c r="G129" s="132">
        <f t="shared" si="17"/>
        <v>0</v>
      </c>
      <c r="H129" s="132">
        <f t="shared" si="9"/>
        <v>0</v>
      </c>
    </row>
    <row r="130" spans="1:8" ht="31.5" x14ac:dyDescent="0.25">
      <c r="A130" s="193"/>
      <c r="B130" s="193"/>
      <c r="C130" s="222" t="s">
        <v>186</v>
      </c>
      <c r="D130" s="61"/>
      <c r="E130" s="61" t="s">
        <v>187</v>
      </c>
      <c r="F130" s="132">
        <f t="shared" si="17"/>
        <v>50</v>
      </c>
      <c r="G130" s="132">
        <f t="shared" si="17"/>
        <v>0</v>
      </c>
      <c r="H130" s="132">
        <f t="shared" si="9"/>
        <v>0</v>
      </c>
    </row>
    <row r="131" spans="1:8" x14ac:dyDescent="0.25">
      <c r="A131" s="193"/>
      <c r="B131" s="193"/>
      <c r="C131" s="222" t="s">
        <v>196</v>
      </c>
      <c r="D131" s="166"/>
      <c r="E131" s="201" t="s">
        <v>197</v>
      </c>
      <c r="F131" s="132">
        <f t="shared" si="17"/>
        <v>50</v>
      </c>
      <c r="G131" s="132">
        <f t="shared" si="17"/>
        <v>0</v>
      </c>
      <c r="H131" s="132">
        <f t="shared" si="9"/>
        <v>0</v>
      </c>
    </row>
    <row r="132" spans="1:8" x14ac:dyDescent="0.25">
      <c r="A132" s="193"/>
      <c r="B132" s="193"/>
      <c r="C132" s="235"/>
      <c r="D132" s="166" t="s">
        <v>118</v>
      </c>
      <c r="E132" s="201" t="s">
        <v>119</v>
      </c>
      <c r="F132" s="132">
        <v>50</v>
      </c>
      <c r="G132" s="132">
        <v>0</v>
      </c>
      <c r="H132" s="132">
        <f t="shared" si="9"/>
        <v>0</v>
      </c>
    </row>
    <row r="133" spans="1:8" x14ac:dyDescent="0.25">
      <c r="A133" s="195">
        <v>793</v>
      </c>
      <c r="B133" s="195"/>
      <c r="C133" s="232"/>
      <c r="D133" s="217"/>
      <c r="E133" s="218" t="s">
        <v>404</v>
      </c>
      <c r="F133" s="182">
        <f>F134+F169+F175+F189+F204+F241+F268+F280</f>
        <v>18717.045989999995</v>
      </c>
      <c r="G133" s="182">
        <f>G134+G169+G175+G189+G204+G241+G268+G280</f>
        <v>18226.845530000002</v>
      </c>
      <c r="H133" s="176">
        <f t="shared" si="9"/>
        <v>97.380994520920154</v>
      </c>
    </row>
    <row r="134" spans="1:8" x14ac:dyDescent="0.25">
      <c r="A134" s="193"/>
      <c r="B134" s="194" t="s">
        <v>209</v>
      </c>
      <c r="C134" s="224"/>
      <c r="D134" s="194"/>
      <c r="E134" s="194" t="s">
        <v>210</v>
      </c>
      <c r="F134" s="132">
        <f>F135+F152</f>
        <v>2322.4861499999997</v>
      </c>
      <c r="G134" s="132">
        <f>G135+G152</f>
        <v>2188.1625300000001</v>
      </c>
      <c r="H134" s="132">
        <f t="shared" si="9"/>
        <v>94.216386607945992</v>
      </c>
    </row>
    <row r="135" spans="1:8" ht="63" x14ac:dyDescent="0.25">
      <c r="A135" s="193"/>
      <c r="B135" s="61" t="s">
        <v>427</v>
      </c>
      <c r="C135" s="222"/>
      <c r="D135" s="196"/>
      <c r="E135" s="194" t="s">
        <v>216</v>
      </c>
      <c r="F135" s="132">
        <f>F136</f>
        <v>1955.48615</v>
      </c>
      <c r="G135" s="132">
        <f>G136</f>
        <v>1862.1625300000001</v>
      </c>
      <c r="H135" s="132">
        <f t="shared" si="9"/>
        <v>95.227600052293909</v>
      </c>
    </row>
    <row r="136" spans="1:8" x14ac:dyDescent="0.25">
      <c r="A136" s="193"/>
      <c r="B136" s="193"/>
      <c r="C136" s="225" t="s">
        <v>162</v>
      </c>
      <c r="D136" s="196"/>
      <c r="E136" s="197" t="s">
        <v>163</v>
      </c>
      <c r="F136" s="132">
        <f>F137</f>
        <v>1955.48615</v>
      </c>
      <c r="G136" s="132">
        <f>G137</f>
        <v>1862.1625300000001</v>
      </c>
      <c r="H136" s="132">
        <f t="shared" si="9"/>
        <v>95.227600052293909</v>
      </c>
    </row>
    <row r="137" spans="1:8" ht="31.5" x14ac:dyDescent="0.25">
      <c r="A137" s="193"/>
      <c r="B137" s="193"/>
      <c r="C137" s="225" t="s">
        <v>164</v>
      </c>
      <c r="D137" s="184"/>
      <c r="E137" s="184" t="s">
        <v>165</v>
      </c>
      <c r="F137" s="132">
        <f>F138+F142+F144+F148+F150+F146</f>
        <v>1955.48615</v>
      </c>
      <c r="G137" s="132">
        <f>G138+G142+G144+G148+G150+G146</f>
        <v>1862.1625300000001</v>
      </c>
      <c r="H137" s="132">
        <f t="shared" si="9"/>
        <v>95.227600052293909</v>
      </c>
    </row>
    <row r="138" spans="1:8" ht="31.5" x14ac:dyDescent="0.25">
      <c r="A138" s="193"/>
      <c r="B138" s="193"/>
      <c r="C138" s="222" t="s">
        <v>170</v>
      </c>
      <c r="D138" s="200"/>
      <c r="E138" s="61" t="s">
        <v>171</v>
      </c>
      <c r="F138" s="132">
        <f>F139+F141+F140</f>
        <v>147.93615</v>
      </c>
      <c r="G138" s="132">
        <f>G139+G141+G140</f>
        <v>56.512709999999998</v>
      </c>
      <c r="H138" s="132">
        <f t="shared" ref="H138:H201" si="18">G138/F138*100</f>
        <v>38.200744037207947</v>
      </c>
    </row>
    <row r="139" spans="1:8" ht="31.5" x14ac:dyDescent="0.25">
      <c r="A139" s="193"/>
      <c r="B139" s="193"/>
      <c r="C139" s="224"/>
      <c r="D139" s="196" t="s">
        <v>108</v>
      </c>
      <c r="E139" s="198" t="s">
        <v>109</v>
      </c>
      <c r="F139" s="132">
        <v>87.152889999999999</v>
      </c>
      <c r="G139" s="101">
        <v>56.41995</v>
      </c>
      <c r="H139" s="132">
        <f t="shared" si="18"/>
        <v>64.736751701521314</v>
      </c>
    </row>
    <row r="140" spans="1:8" x14ac:dyDescent="0.25">
      <c r="A140" s="193"/>
      <c r="B140" s="193"/>
      <c r="C140" s="224"/>
      <c r="D140" s="200" t="s">
        <v>190</v>
      </c>
      <c r="E140" s="189" t="s">
        <v>191</v>
      </c>
      <c r="F140" s="132">
        <v>60.683259999999997</v>
      </c>
      <c r="G140" s="101">
        <v>0</v>
      </c>
      <c r="H140" s="132">
        <f t="shared" si="18"/>
        <v>0</v>
      </c>
    </row>
    <row r="141" spans="1:8" x14ac:dyDescent="0.25">
      <c r="A141" s="193"/>
      <c r="B141" s="193"/>
      <c r="C141" s="224"/>
      <c r="D141" s="166" t="s">
        <v>118</v>
      </c>
      <c r="E141" s="201" t="s">
        <v>119</v>
      </c>
      <c r="F141" s="132">
        <v>0.1</v>
      </c>
      <c r="G141" s="101">
        <v>9.2759999999999995E-2</v>
      </c>
      <c r="H141" s="132">
        <f t="shared" si="18"/>
        <v>92.759999999999991</v>
      </c>
    </row>
    <row r="142" spans="1:8" ht="31.5" x14ac:dyDescent="0.25">
      <c r="A142" s="193"/>
      <c r="B142" s="193"/>
      <c r="C142" s="222" t="s">
        <v>174</v>
      </c>
      <c r="D142" s="166"/>
      <c r="E142" s="201" t="s">
        <v>175</v>
      </c>
      <c r="F142" s="178">
        <f>F143</f>
        <v>75.3</v>
      </c>
      <c r="G142" s="178">
        <f>G143</f>
        <v>75.3</v>
      </c>
      <c r="H142" s="132">
        <f t="shared" si="18"/>
        <v>100</v>
      </c>
    </row>
    <row r="143" spans="1:8" x14ac:dyDescent="0.25">
      <c r="A143" s="193"/>
      <c r="B143" s="193"/>
      <c r="C143" s="222"/>
      <c r="D143" s="166" t="s">
        <v>176</v>
      </c>
      <c r="E143" s="201" t="s">
        <v>177</v>
      </c>
      <c r="F143" s="178">
        <v>75.3</v>
      </c>
      <c r="G143" s="178">
        <v>75.3</v>
      </c>
      <c r="H143" s="132">
        <f t="shared" si="18"/>
        <v>100</v>
      </c>
    </row>
    <row r="144" spans="1:8" ht="31.5" x14ac:dyDescent="0.25">
      <c r="A144" s="193"/>
      <c r="B144" s="193"/>
      <c r="C144" s="222" t="s">
        <v>178</v>
      </c>
      <c r="D144" s="166"/>
      <c r="E144" s="201" t="s">
        <v>179</v>
      </c>
      <c r="F144" s="178">
        <f>F145</f>
        <v>53.1</v>
      </c>
      <c r="G144" s="178">
        <f>G145</f>
        <v>53.1</v>
      </c>
      <c r="H144" s="132">
        <f t="shared" si="18"/>
        <v>100</v>
      </c>
    </row>
    <row r="145" spans="1:8" x14ac:dyDescent="0.25">
      <c r="A145" s="193"/>
      <c r="B145" s="193"/>
      <c r="C145" s="222"/>
      <c r="D145" s="166" t="s">
        <v>176</v>
      </c>
      <c r="E145" s="201" t="s">
        <v>177</v>
      </c>
      <c r="F145" s="178">
        <v>53.1</v>
      </c>
      <c r="G145" s="178">
        <v>53.1</v>
      </c>
      <c r="H145" s="132">
        <f t="shared" si="18"/>
        <v>100</v>
      </c>
    </row>
    <row r="146" spans="1:8" ht="47.25" x14ac:dyDescent="0.25">
      <c r="A146" s="193"/>
      <c r="B146" s="193"/>
      <c r="C146" s="222" t="s">
        <v>425</v>
      </c>
      <c r="D146" s="166"/>
      <c r="E146" s="201" t="s">
        <v>428</v>
      </c>
      <c r="F146" s="178">
        <f>F147</f>
        <v>1674.25</v>
      </c>
      <c r="G146" s="178">
        <f>G147</f>
        <v>1674.25</v>
      </c>
      <c r="H146" s="132">
        <f t="shared" si="18"/>
        <v>100</v>
      </c>
    </row>
    <row r="147" spans="1:8" x14ac:dyDescent="0.25">
      <c r="A147" s="193"/>
      <c r="B147" s="193"/>
      <c r="C147" s="222"/>
      <c r="D147" s="166" t="s">
        <v>176</v>
      </c>
      <c r="E147" s="201" t="s">
        <v>177</v>
      </c>
      <c r="F147" s="178">
        <v>1674.25</v>
      </c>
      <c r="G147" s="178">
        <v>1674.25</v>
      </c>
      <c r="H147" s="132">
        <f t="shared" si="18"/>
        <v>100</v>
      </c>
    </row>
    <row r="148" spans="1:8" ht="31.5" x14ac:dyDescent="0.25">
      <c r="A148" s="193"/>
      <c r="B148" s="193"/>
      <c r="C148" s="222" t="s">
        <v>180</v>
      </c>
      <c r="D148" s="166"/>
      <c r="E148" s="190" t="s">
        <v>181</v>
      </c>
      <c r="F148" s="132">
        <f>F149</f>
        <v>1.9</v>
      </c>
      <c r="G148" s="132">
        <f>G149</f>
        <v>0</v>
      </c>
      <c r="H148" s="132">
        <f t="shared" si="18"/>
        <v>0</v>
      </c>
    </row>
    <row r="149" spans="1:8" ht="31.5" x14ac:dyDescent="0.25">
      <c r="A149" s="193"/>
      <c r="B149" s="193"/>
      <c r="C149" s="235"/>
      <c r="D149" s="138" t="s">
        <v>108</v>
      </c>
      <c r="E149" s="203" t="s">
        <v>109</v>
      </c>
      <c r="F149" s="132">
        <v>1.9</v>
      </c>
      <c r="G149" s="132">
        <v>0</v>
      </c>
      <c r="H149" s="132">
        <f t="shared" si="18"/>
        <v>0</v>
      </c>
    </row>
    <row r="150" spans="1:8" ht="78.75" x14ac:dyDescent="0.25">
      <c r="A150" s="193"/>
      <c r="B150" s="193"/>
      <c r="C150" s="222" t="s">
        <v>182</v>
      </c>
      <c r="D150" s="166"/>
      <c r="E150" s="201" t="s">
        <v>183</v>
      </c>
      <c r="F150" s="132">
        <f>F151</f>
        <v>3</v>
      </c>
      <c r="G150" s="132">
        <f>G151</f>
        <v>2.9998200000000002</v>
      </c>
      <c r="H150" s="132">
        <f t="shared" si="18"/>
        <v>99.994</v>
      </c>
    </row>
    <row r="151" spans="1:8" ht="31.5" x14ac:dyDescent="0.25">
      <c r="A151" s="193"/>
      <c r="B151" s="193"/>
      <c r="C151" s="235"/>
      <c r="D151" s="138" t="s">
        <v>108</v>
      </c>
      <c r="E151" s="203" t="s">
        <v>109</v>
      </c>
      <c r="F151" s="132">
        <v>3</v>
      </c>
      <c r="G151" s="132">
        <v>2.9998200000000002</v>
      </c>
      <c r="H151" s="132">
        <f t="shared" si="18"/>
        <v>99.994</v>
      </c>
    </row>
    <row r="152" spans="1:8" x14ac:dyDescent="0.25">
      <c r="A152" s="193"/>
      <c r="B152" s="156" t="s">
        <v>219</v>
      </c>
      <c r="C152" s="226"/>
      <c r="D152" s="156"/>
      <c r="E152" s="156" t="s">
        <v>220</v>
      </c>
      <c r="F152" s="132">
        <f>F153+F162</f>
        <v>367</v>
      </c>
      <c r="G152" s="132">
        <f>G153+G162</f>
        <v>326</v>
      </c>
      <c r="H152" s="132">
        <f t="shared" si="18"/>
        <v>88.828337874659397</v>
      </c>
    </row>
    <row r="153" spans="1:8" ht="31.5" x14ac:dyDescent="0.25">
      <c r="A153" s="193"/>
      <c r="B153" s="144"/>
      <c r="C153" s="222" t="s">
        <v>143</v>
      </c>
      <c r="D153" s="156"/>
      <c r="E153" s="156" t="s">
        <v>480</v>
      </c>
      <c r="F153" s="178">
        <f>F158+F154</f>
        <v>36</v>
      </c>
      <c r="G153" s="178">
        <f>G158+G154</f>
        <v>0</v>
      </c>
      <c r="H153" s="132">
        <f t="shared" si="18"/>
        <v>0</v>
      </c>
    </row>
    <row r="154" spans="1:8" ht="31.5" x14ac:dyDescent="0.25">
      <c r="A154" s="193"/>
      <c r="B154" s="144"/>
      <c r="C154" s="222" t="s">
        <v>144</v>
      </c>
      <c r="D154" s="156"/>
      <c r="E154" s="61" t="s">
        <v>481</v>
      </c>
      <c r="F154" s="178">
        <f t="shared" ref="F154:G156" si="19">F155</f>
        <v>10</v>
      </c>
      <c r="G154" s="178">
        <f t="shared" si="19"/>
        <v>0</v>
      </c>
      <c r="H154" s="132">
        <f t="shared" si="18"/>
        <v>0</v>
      </c>
    </row>
    <row r="155" spans="1:8" ht="31.5" x14ac:dyDescent="0.25">
      <c r="A155" s="193"/>
      <c r="B155" s="144"/>
      <c r="C155" s="222" t="s">
        <v>145</v>
      </c>
      <c r="D155" s="154"/>
      <c r="E155" s="154" t="s">
        <v>482</v>
      </c>
      <c r="F155" s="178">
        <f t="shared" si="19"/>
        <v>10</v>
      </c>
      <c r="G155" s="178">
        <f t="shared" si="19"/>
        <v>0</v>
      </c>
      <c r="H155" s="132">
        <f t="shared" si="18"/>
        <v>0</v>
      </c>
    </row>
    <row r="156" spans="1:8" ht="31.5" x14ac:dyDescent="0.25">
      <c r="A156" s="193"/>
      <c r="B156" s="144"/>
      <c r="C156" s="222" t="s">
        <v>148</v>
      </c>
      <c r="D156" s="202"/>
      <c r="E156" s="156" t="s">
        <v>149</v>
      </c>
      <c r="F156" s="178">
        <f t="shared" si="19"/>
        <v>10</v>
      </c>
      <c r="G156" s="178">
        <f t="shared" si="19"/>
        <v>0</v>
      </c>
      <c r="H156" s="132">
        <f t="shared" si="18"/>
        <v>0</v>
      </c>
    </row>
    <row r="157" spans="1:8" ht="31.5" x14ac:dyDescent="0.25">
      <c r="A157" s="193"/>
      <c r="B157" s="144"/>
      <c r="C157" s="222"/>
      <c r="D157" s="202" t="s">
        <v>108</v>
      </c>
      <c r="E157" s="203" t="s">
        <v>109</v>
      </c>
      <c r="F157" s="178">
        <v>10</v>
      </c>
      <c r="G157" s="178">
        <v>0</v>
      </c>
      <c r="H157" s="132">
        <f t="shared" si="18"/>
        <v>0</v>
      </c>
    </row>
    <row r="158" spans="1:8" ht="31.5" x14ac:dyDescent="0.25">
      <c r="A158" s="193"/>
      <c r="B158" s="144"/>
      <c r="C158" s="222" t="s">
        <v>152</v>
      </c>
      <c r="D158" s="156"/>
      <c r="E158" s="156" t="s">
        <v>483</v>
      </c>
      <c r="F158" s="178">
        <f t="shared" ref="F158:G160" si="20">F159</f>
        <v>26</v>
      </c>
      <c r="G158" s="178">
        <f t="shared" si="20"/>
        <v>0</v>
      </c>
      <c r="H158" s="132">
        <f t="shared" si="18"/>
        <v>0</v>
      </c>
    </row>
    <row r="159" spans="1:8" ht="31.5" x14ac:dyDescent="0.25">
      <c r="A159" s="193"/>
      <c r="B159" s="144"/>
      <c r="C159" s="222" t="s">
        <v>153</v>
      </c>
      <c r="D159" s="61"/>
      <c r="E159" s="61" t="s">
        <v>484</v>
      </c>
      <c r="F159" s="178">
        <f t="shared" si="20"/>
        <v>26</v>
      </c>
      <c r="G159" s="178">
        <f t="shared" si="20"/>
        <v>0</v>
      </c>
      <c r="H159" s="132">
        <f t="shared" si="18"/>
        <v>0</v>
      </c>
    </row>
    <row r="160" spans="1:8" ht="47.25" x14ac:dyDescent="0.25">
      <c r="A160" s="193"/>
      <c r="B160" s="144"/>
      <c r="C160" s="222" t="s">
        <v>419</v>
      </c>
      <c r="D160" s="156"/>
      <c r="E160" s="1" t="s">
        <v>420</v>
      </c>
      <c r="F160" s="178">
        <f t="shared" si="20"/>
        <v>26</v>
      </c>
      <c r="G160" s="178">
        <f t="shared" si="20"/>
        <v>0</v>
      </c>
      <c r="H160" s="132">
        <f t="shared" si="18"/>
        <v>0</v>
      </c>
    </row>
    <row r="161" spans="1:8" ht="31.5" x14ac:dyDescent="0.25">
      <c r="A161" s="193"/>
      <c r="B161" s="144"/>
      <c r="C161" s="227"/>
      <c r="D161" s="138" t="s">
        <v>108</v>
      </c>
      <c r="E161" s="203" t="s">
        <v>109</v>
      </c>
      <c r="F161" s="178">
        <v>26</v>
      </c>
      <c r="G161" s="178">
        <v>0</v>
      </c>
      <c r="H161" s="132">
        <f t="shared" si="18"/>
        <v>0</v>
      </c>
    </row>
    <row r="162" spans="1:8" x14ac:dyDescent="0.25">
      <c r="A162" s="193"/>
      <c r="B162" s="144"/>
      <c r="C162" s="222" t="s">
        <v>162</v>
      </c>
      <c r="D162" s="138"/>
      <c r="E162" s="199" t="s">
        <v>163</v>
      </c>
      <c r="F162" s="132">
        <f>F166++F163</f>
        <v>331</v>
      </c>
      <c r="G162" s="132">
        <f>G166++G163</f>
        <v>326</v>
      </c>
      <c r="H162" s="132">
        <f t="shared" si="18"/>
        <v>98.489425981873111</v>
      </c>
    </row>
    <row r="163" spans="1:8" ht="31.5" x14ac:dyDescent="0.25">
      <c r="A163" s="193"/>
      <c r="B163" s="144"/>
      <c r="C163" s="225" t="s">
        <v>164</v>
      </c>
      <c r="D163" s="184"/>
      <c r="E163" s="184" t="s">
        <v>165</v>
      </c>
      <c r="F163" s="178">
        <f>F164</f>
        <v>326</v>
      </c>
      <c r="G163" s="178">
        <f>G164</f>
        <v>326</v>
      </c>
      <c r="H163" s="132">
        <f t="shared" si="18"/>
        <v>100</v>
      </c>
    </row>
    <row r="164" spans="1:8" ht="31.5" x14ac:dyDescent="0.25">
      <c r="A164" s="193"/>
      <c r="B164" s="144"/>
      <c r="C164" s="222" t="s">
        <v>423</v>
      </c>
      <c r="D164" s="166"/>
      <c r="E164" s="201" t="s">
        <v>424</v>
      </c>
      <c r="F164" s="178">
        <f>F165</f>
        <v>326</v>
      </c>
      <c r="G164" s="178">
        <f>G165</f>
        <v>326</v>
      </c>
      <c r="H164" s="132">
        <f t="shared" si="18"/>
        <v>100</v>
      </c>
    </row>
    <row r="165" spans="1:8" x14ac:dyDescent="0.25">
      <c r="A165" s="193"/>
      <c r="B165" s="144"/>
      <c r="C165" s="222"/>
      <c r="D165" s="166" t="s">
        <v>176</v>
      </c>
      <c r="E165" s="201" t="s">
        <v>177</v>
      </c>
      <c r="F165" s="178">
        <v>326</v>
      </c>
      <c r="G165" s="178">
        <v>326</v>
      </c>
      <c r="H165" s="132">
        <f t="shared" si="18"/>
        <v>100</v>
      </c>
    </row>
    <row r="166" spans="1:8" ht="31.5" x14ac:dyDescent="0.25">
      <c r="A166" s="193"/>
      <c r="B166" s="144"/>
      <c r="C166" s="222" t="s">
        <v>186</v>
      </c>
      <c r="D166" s="61"/>
      <c r="E166" s="61" t="s">
        <v>187</v>
      </c>
      <c r="F166" s="132">
        <f>F167</f>
        <v>5</v>
      </c>
      <c r="G166" s="132">
        <f>G167</f>
        <v>0</v>
      </c>
      <c r="H166" s="132">
        <f t="shared" si="18"/>
        <v>0</v>
      </c>
    </row>
    <row r="167" spans="1:8" x14ac:dyDescent="0.25">
      <c r="A167" s="193"/>
      <c r="B167" s="144"/>
      <c r="C167" s="222" t="s">
        <v>194</v>
      </c>
      <c r="D167" s="61"/>
      <c r="E167" s="61" t="s">
        <v>221</v>
      </c>
      <c r="F167" s="132">
        <f>F168</f>
        <v>5</v>
      </c>
      <c r="G167" s="132">
        <f>G168</f>
        <v>0</v>
      </c>
      <c r="H167" s="132">
        <f t="shared" si="18"/>
        <v>0</v>
      </c>
    </row>
    <row r="168" spans="1:8" ht="31.5" x14ac:dyDescent="0.25">
      <c r="A168" s="193"/>
      <c r="B168" s="144"/>
      <c r="C168" s="226"/>
      <c r="D168" s="138" t="s">
        <v>108</v>
      </c>
      <c r="E168" s="203" t="s">
        <v>109</v>
      </c>
      <c r="F168" s="132">
        <v>5</v>
      </c>
      <c r="G168" s="132">
        <v>0</v>
      </c>
      <c r="H168" s="132">
        <f t="shared" si="18"/>
        <v>0</v>
      </c>
    </row>
    <row r="169" spans="1:8" x14ac:dyDescent="0.25">
      <c r="A169" s="193"/>
      <c r="B169" s="69" t="s">
        <v>222</v>
      </c>
      <c r="C169" s="228"/>
      <c r="D169" s="205"/>
      <c r="E169" s="69" t="s">
        <v>223</v>
      </c>
      <c r="F169" s="132">
        <f t="shared" ref="F169:G172" si="21">F170</f>
        <v>177.19488999999999</v>
      </c>
      <c r="G169" s="132">
        <f t="shared" si="21"/>
        <v>177.19488999999999</v>
      </c>
      <c r="H169" s="132">
        <f t="shared" si="18"/>
        <v>100</v>
      </c>
    </row>
    <row r="170" spans="1:8" x14ac:dyDescent="0.25">
      <c r="A170" s="193"/>
      <c r="B170" s="69" t="s">
        <v>224</v>
      </c>
      <c r="C170" s="228"/>
      <c r="D170" s="205"/>
      <c r="E170" s="6" t="s">
        <v>225</v>
      </c>
      <c r="F170" s="132">
        <f t="shared" si="21"/>
        <v>177.19488999999999</v>
      </c>
      <c r="G170" s="132">
        <f t="shared" si="21"/>
        <v>177.19488999999999</v>
      </c>
      <c r="H170" s="132">
        <f t="shared" si="18"/>
        <v>100</v>
      </c>
    </row>
    <row r="171" spans="1:8" x14ac:dyDescent="0.25">
      <c r="A171" s="193"/>
      <c r="B171" s="69"/>
      <c r="C171" s="229" t="s">
        <v>162</v>
      </c>
      <c r="D171" s="205"/>
      <c r="E171" s="206" t="s">
        <v>163</v>
      </c>
      <c r="F171" s="132">
        <f t="shared" si="21"/>
        <v>177.19488999999999</v>
      </c>
      <c r="G171" s="132">
        <f t="shared" si="21"/>
        <v>177.19488999999999</v>
      </c>
      <c r="H171" s="132">
        <f t="shared" si="18"/>
        <v>100</v>
      </c>
    </row>
    <row r="172" spans="1:8" ht="31.5" x14ac:dyDescent="0.25">
      <c r="A172" s="193"/>
      <c r="B172" s="69"/>
      <c r="C172" s="229" t="s">
        <v>164</v>
      </c>
      <c r="D172" s="185"/>
      <c r="E172" s="185" t="s">
        <v>165</v>
      </c>
      <c r="F172" s="132">
        <f t="shared" si="21"/>
        <v>177.19488999999999</v>
      </c>
      <c r="G172" s="132">
        <f t="shared" si="21"/>
        <v>177.19488999999999</v>
      </c>
      <c r="H172" s="132">
        <f t="shared" si="18"/>
        <v>100</v>
      </c>
    </row>
    <row r="173" spans="1:8" ht="31.5" x14ac:dyDescent="0.25">
      <c r="A173" s="193"/>
      <c r="B173" s="69"/>
      <c r="C173" s="229" t="s">
        <v>184</v>
      </c>
      <c r="D173" s="205"/>
      <c r="E173" s="207" t="s">
        <v>185</v>
      </c>
      <c r="F173" s="132">
        <v>177.19488999999999</v>
      </c>
      <c r="G173" s="132">
        <v>177.19488999999999</v>
      </c>
      <c r="H173" s="132">
        <f t="shared" si="18"/>
        <v>100</v>
      </c>
    </row>
    <row r="174" spans="1:8" ht="78.75" x14ac:dyDescent="0.25">
      <c r="A174" s="193"/>
      <c r="B174" s="208"/>
      <c r="C174" s="228"/>
      <c r="D174" s="196" t="s">
        <v>141</v>
      </c>
      <c r="E174" s="198" t="s">
        <v>142</v>
      </c>
      <c r="F174" s="132">
        <v>177.19488999999999</v>
      </c>
      <c r="G174" s="132">
        <v>177.19488999999999</v>
      </c>
      <c r="H174" s="132">
        <f t="shared" si="18"/>
        <v>100</v>
      </c>
    </row>
    <row r="175" spans="1:8" ht="31.5" x14ac:dyDescent="0.25">
      <c r="A175" s="193"/>
      <c r="B175" s="1" t="s">
        <v>226</v>
      </c>
      <c r="C175" s="230"/>
      <c r="D175" s="1"/>
      <c r="E175" s="186" t="s">
        <v>227</v>
      </c>
      <c r="F175" s="132">
        <f t="shared" ref="F175:G177" si="22">F176</f>
        <v>3198.4833400000002</v>
      </c>
      <c r="G175" s="132">
        <f t="shared" si="22"/>
        <v>3151.6991699999999</v>
      </c>
      <c r="H175" s="132">
        <f t="shared" si="18"/>
        <v>98.53730143237199</v>
      </c>
    </row>
    <row r="176" spans="1:8" x14ac:dyDescent="0.25">
      <c r="A176" s="193"/>
      <c r="B176" s="138" t="s">
        <v>228</v>
      </c>
      <c r="C176" s="231"/>
      <c r="D176" s="138"/>
      <c r="E176" s="156" t="s">
        <v>229</v>
      </c>
      <c r="F176" s="132">
        <f t="shared" si="22"/>
        <v>3198.4833400000002</v>
      </c>
      <c r="G176" s="132">
        <f t="shared" si="22"/>
        <v>3151.6991699999999</v>
      </c>
      <c r="H176" s="132">
        <f t="shared" si="18"/>
        <v>98.53730143237199</v>
      </c>
    </row>
    <row r="177" spans="1:8" ht="47.25" x14ac:dyDescent="0.25">
      <c r="A177" s="193"/>
      <c r="B177" s="144"/>
      <c r="C177" s="222" t="s">
        <v>154</v>
      </c>
      <c r="D177" s="209"/>
      <c r="E177" s="156" t="s">
        <v>485</v>
      </c>
      <c r="F177" s="132">
        <f t="shared" si="22"/>
        <v>3198.4833400000002</v>
      </c>
      <c r="G177" s="132">
        <f t="shared" si="22"/>
        <v>3151.6991699999999</v>
      </c>
      <c r="H177" s="132">
        <f t="shared" si="18"/>
        <v>98.53730143237199</v>
      </c>
    </row>
    <row r="178" spans="1:8" ht="78.75" x14ac:dyDescent="0.25">
      <c r="A178" s="193"/>
      <c r="B178" s="144"/>
      <c r="C178" s="222" t="s">
        <v>155</v>
      </c>
      <c r="D178" s="156"/>
      <c r="E178" s="61" t="s">
        <v>486</v>
      </c>
      <c r="F178" s="132">
        <f>F179+F184</f>
        <v>3198.4833400000002</v>
      </c>
      <c r="G178" s="132">
        <f>G179+G184</f>
        <v>3151.6991699999999</v>
      </c>
      <c r="H178" s="132">
        <f t="shared" si="18"/>
        <v>98.53730143237199</v>
      </c>
    </row>
    <row r="179" spans="1:8" ht="47.25" x14ac:dyDescent="0.25">
      <c r="A179" s="193"/>
      <c r="B179" s="144"/>
      <c r="C179" s="222" t="s">
        <v>156</v>
      </c>
      <c r="D179" s="61"/>
      <c r="E179" s="61" t="s">
        <v>487</v>
      </c>
      <c r="F179" s="132">
        <f>F180+F182</f>
        <v>76.84</v>
      </c>
      <c r="G179" s="132">
        <f>G180+G182</f>
        <v>30.067</v>
      </c>
      <c r="H179" s="132">
        <f t="shared" si="18"/>
        <v>39.129359708485161</v>
      </c>
    </row>
    <row r="180" spans="1:8" ht="31.5" x14ac:dyDescent="0.25">
      <c r="A180" s="193"/>
      <c r="B180" s="144"/>
      <c r="C180" s="222" t="s">
        <v>157</v>
      </c>
      <c r="D180" s="187"/>
      <c r="E180" s="187" t="s">
        <v>158</v>
      </c>
      <c r="F180" s="132">
        <f>F181</f>
        <v>69.19</v>
      </c>
      <c r="G180" s="132">
        <f>G181</f>
        <v>25.42</v>
      </c>
      <c r="H180" s="132">
        <f t="shared" si="18"/>
        <v>36.739413210001445</v>
      </c>
    </row>
    <row r="181" spans="1:8" ht="31.5" x14ac:dyDescent="0.25">
      <c r="A181" s="193"/>
      <c r="B181" s="144"/>
      <c r="C181" s="222"/>
      <c r="D181" s="138" t="s">
        <v>108</v>
      </c>
      <c r="E181" s="203" t="s">
        <v>109</v>
      </c>
      <c r="F181" s="132">
        <v>69.19</v>
      </c>
      <c r="G181" s="101">
        <v>25.42</v>
      </c>
      <c r="H181" s="132">
        <f t="shared" si="18"/>
        <v>36.739413210001445</v>
      </c>
    </row>
    <row r="182" spans="1:8" ht="47.25" x14ac:dyDescent="0.25">
      <c r="A182" s="193"/>
      <c r="B182" s="144"/>
      <c r="C182" s="222" t="s">
        <v>421</v>
      </c>
      <c r="D182" s="138"/>
      <c r="E182" s="203" t="s">
        <v>422</v>
      </c>
      <c r="F182" s="132">
        <f>F183</f>
        <v>7.65</v>
      </c>
      <c r="G182" s="132">
        <f>G183</f>
        <v>4.6470000000000002</v>
      </c>
      <c r="H182" s="132">
        <f t="shared" si="18"/>
        <v>60.745098039215684</v>
      </c>
    </row>
    <row r="183" spans="1:8" ht="31.5" x14ac:dyDescent="0.25">
      <c r="A183" s="193"/>
      <c r="B183" s="144"/>
      <c r="C183" s="222"/>
      <c r="D183" s="138" t="s">
        <v>108</v>
      </c>
      <c r="E183" s="203" t="s">
        <v>109</v>
      </c>
      <c r="F183" s="132">
        <v>7.65</v>
      </c>
      <c r="G183" s="101">
        <v>4.6470000000000002</v>
      </c>
      <c r="H183" s="132">
        <f t="shared" si="18"/>
        <v>60.745098039215684</v>
      </c>
    </row>
    <row r="184" spans="1:8" ht="47.25" x14ac:dyDescent="0.25">
      <c r="A184" s="193"/>
      <c r="B184" s="144"/>
      <c r="C184" s="222" t="s">
        <v>159</v>
      </c>
      <c r="D184" s="61"/>
      <c r="E184" s="61" t="s">
        <v>488</v>
      </c>
      <c r="F184" s="132">
        <f>F185</f>
        <v>3121.6433400000001</v>
      </c>
      <c r="G184" s="132">
        <f>G185</f>
        <v>3121.6321699999999</v>
      </c>
      <c r="H184" s="132">
        <f t="shared" si="18"/>
        <v>99.999642175649697</v>
      </c>
    </row>
    <row r="185" spans="1:8" ht="31.5" x14ac:dyDescent="0.25">
      <c r="A185" s="193"/>
      <c r="B185" s="144"/>
      <c r="C185" s="222" t="s">
        <v>160</v>
      </c>
      <c r="D185" s="138"/>
      <c r="E185" s="156" t="s">
        <v>161</v>
      </c>
      <c r="F185" s="132">
        <f>F186+F187+F188</f>
        <v>3121.6433400000001</v>
      </c>
      <c r="G185" s="132">
        <f>G186+G187+G188</f>
        <v>3121.6321699999999</v>
      </c>
      <c r="H185" s="132">
        <f t="shared" si="18"/>
        <v>99.999642175649697</v>
      </c>
    </row>
    <row r="186" spans="1:8" ht="78.75" x14ac:dyDescent="0.25">
      <c r="A186" s="193"/>
      <c r="B186" s="144"/>
      <c r="C186" s="222"/>
      <c r="D186" s="166" t="s">
        <v>141</v>
      </c>
      <c r="E186" s="203" t="s">
        <v>142</v>
      </c>
      <c r="F186" s="178">
        <v>1299.32761</v>
      </c>
      <c r="G186" s="178">
        <v>1299.32761</v>
      </c>
      <c r="H186" s="132">
        <f t="shared" si="18"/>
        <v>100</v>
      </c>
    </row>
    <row r="187" spans="1:8" ht="31.5" x14ac:dyDescent="0.25">
      <c r="A187" s="193"/>
      <c r="B187" s="144"/>
      <c r="C187" s="222"/>
      <c r="D187" s="138" t="s">
        <v>108</v>
      </c>
      <c r="E187" s="203" t="s">
        <v>109</v>
      </c>
      <c r="F187" s="178">
        <v>176.71573000000001</v>
      </c>
      <c r="G187" s="101">
        <v>176.70455999999999</v>
      </c>
      <c r="H187" s="132">
        <f t="shared" si="18"/>
        <v>99.993679113907959</v>
      </c>
    </row>
    <row r="188" spans="1:8" x14ac:dyDescent="0.25">
      <c r="A188" s="193"/>
      <c r="B188" s="144"/>
      <c r="C188" s="222"/>
      <c r="D188" s="166" t="s">
        <v>176</v>
      </c>
      <c r="E188" s="201" t="s">
        <v>177</v>
      </c>
      <c r="F188" s="178">
        <v>1645.6</v>
      </c>
      <c r="G188" s="178">
        <v>1645.6</v>
      </c>
      <c r="H188" s="132">
        <f t="shared" si="18"/>
        <v>100</v>
      </c>
    </row>
    <row r="189" spans="1:8" x14ac:dyDescent="0.25">
      <c r="A189" s="193"/>
      <c r="B189" s="194" t="s">
        <v>230</v>
      </c>
      <c r="C189" s="224"/>
      <c r="D189" s="194"/>
      <c r="E189" s="210" t="s">
        <v>231</v>
      </c>
      <c r="F189" s="132">
        <f>F195+F190</f>
        <v>2624.66212</v>
      </c>
      <c r="G189" s="132">
        <f>G195+G190</f>
        <v>2613.6489199999996</v>
      </c>
      <c r="H189" s="132">
        <f t="shared" si="18"/>
        <v>99.580395513918546</v>
      </c>
    </row>
    <row r="190" spans="1:8" x14ac:dyDescent="0.25">
      <c r="A190" s="193"/>
      <c r="B190" s="184" t="s">
        <v>429</v>
      </c>
      <c r="C190" s="224"/>
      <c r="D190" s="194"/>
      <c r="E190" s="210" t="s">
        <v>430</v>
      </c>
      <c r="F190" s="132">
        <f t="shared" ref="F190:G193" si="23">F191</f>
        <v>48.4</v>
      </c>
      <c r="G190" s="132">
        <f t="shared" si="23"/>
        <v>48</v>
      </c>
      <c r="H190" s="132">
        <f t="shared" si="18"/>
        <v>99.173553719008268</v>
      </c>
    </row>
    <row r="191" spans="1:8" x14ac:dyDescent="0.25">
      <c r="A191" s="193"/>
      <c r="B191" s="194"/>
      <c r="C191" s="222" t="s">
        <v>162</v>
      </c>
      <c r="D191" s="138"/>
      <c r="E191" s="199" t="s">
        <v>163</v>
      </c>
      <c r="F191" s="132">
        <f t="shared" si="23"/>
        <v>48.4</v>
      </c>
      <c r="G191" s="132">
        <f t="shared" si="23"/>
        <v>48</v>
      </c>
      <c r="H191" s="132">
        <f t="shared" si="18"/>
        <v>99.173553719008268</v>
      </c>
    </row>
    <row r="192" spans="1:8" ht="31.5" x14ac:dyDescent="0.25">
      <c r="A192" s="193"/>
      <c r="B192" s="194"/>
      <c r="C192" s="222" t="s">
        <v>186</v>
      </c>
      <c r="D192" s="61"/>
      <c r="E192" s="61" t="s">
        <v>187</v>
      </c>
      <c r="F192" s="132">
        <f t="shared" si="23"/>
        <v>48.4</v>
      </c>
      <c r="G192" s="132">
        <f t="shared" si="23"/>
        <v>48</v>
      </c>
      <c r="H192" s="132">
        <f t="shared" si="18"/>
        <v>99.173553719008268</v>
      </c>
    </row>
    <row r="193" spans="1:8" ht="63" x14ac:dyDescent="0.25">
      <c r="A193" s="193"/>
      <c r="B193" s="194"/>
      <c r="C193" s="222" t="s">
        <v>192</v>
      </c>
      <c r="D193" s="166"/>
      <c r="E193" s="190" t="s">
        <v>193</v>
      </c>
      <c r="F193" s="132">
        <f t="shared" si="23"/>
        <v>48.4</v>
      </c>
      <c r="G193" s="132">
        <f t="shared" si="23"/>
        <v>48</v>
      </c>
      <c r="H193" s="132">
        <f t="shared" si="18"/>
        <v>99.173553719008268</v>
      </c>
    </row>
    <row r="194" spans="1:8" ht="31.5" x14ac:dyDescent="0.25">
      <c r="A194" s="193"/>
      <c r="B194" s="194"/>
      <c r="C194" s="226"/>
      <c r="D194" s="138" t="s">
        <v>108</v>
      </c>
      <c r="E194" s="203" t="s">
        <v>109</v>
      </c>
      <c r="F194" s="132">
        <v>48.4</v>
      </c>
      <c r="G194" s="101">
        <v>48</v>
      </c>
      <c r="H194" s="132">
        <f t="shared" si="18"/>
        <v>99.173553719008268</v>
      </c>
    </row>
    <row r="195" spans="1:8" x14ac:dyDescent="0.25">
      <c r="A195" s="193"/>
      <c r="B195" s="194" t="s">
        <v>232</v>
      </c>
      <c r="C195" s="232"/>
      <c r="D195" s="194"/>
      <c r="E195" s="210" t="s">
        <v>233</v>
      </c>
      <c r="F195" s="132">
        <f>F196</f>
        <v>2576.2621199999999</v>
      </c>
      <c r="G195" s="132">
        <f>G196</f>
        <v>2565.6489199999996</v>
      </c>
      <c r="H195" s="132">
        <f t="shared" si="18"/>
        <v>99.58803881337974</v>
      </c>
    </row>
    <row r="196" spans="1:8" ht="47.25" x14ac:dyDescent="0.25">
      <c r="A196" s="193"/>
      <c r="B196" s="194"/>
      <c r="C196" s="222" t="s">
        <v>101</v>
      </c>
      <c r="D196" s="61"/>
      <c r="E196" s="156" t="s">
        <v>102</v>
      </c>
      <c r="F196" s="132">
        <f>F197</f>
        <v>2576.2621199999999</v>
      </c>
      <c r="G196" s="132">
        <f>G197</f>
        <v>2565.6489199999996</v>
      </c>
      <c r="H196" s="132">
        <f t="shared" si="18"/>
        <v>99.58803881337974</v>
      </c>
    </row>
    <row r="197" spans="1:8" ht="21" customHeight="1" x14ac:dyDescent="0.25">
      <c r="A197" s="193"/>
      <c r="B197" s="194"/>
      <c r="C197" s="222" t="s">
        <v>103</v>
      </c>
      <c r="D197" s="61"/>
      <c r="E197" s="61" t="s">
        <v>104</v>
      </c>
      <c r="F197" s="132">
        <f>F198+F201</f>
        <v>2576.2621199999999</v>
      </c>
      <c r="G197" s="132">
        <f>G198+G201</f>
        <v>2565.6489199999996</v>
      </c>
      <c r="H197" s="132">
        <f t="shared" si="18"/>
        <v>99.58803881337974</v>
      </c>
    </row>
    <row r="198" spans="1:8" ht="31.5" x14ac:dyDescent="0.25">
      <c r="A198" s="193"/>
      <c r="B198" s="194"/>
      <c r="C198" s="222" t="s">
        <v>105</v>
      </c>
      <c r="D198" s="61"/>
      <c r="E198" s="61" t="s">
        <v>476</v>
      </c>
      <c r="F198" s="132">
        <f>F199</f>
        <v>2370.9042399999998</v>
      </c>
      <c r="G198" s="132">
        <f>G199</f>
        <v>2370.4927899999998</v>
      </c>
      <c r="H198" s="132">
        <f t="shared" si="18"/>
        <v>99.982645861732479</v>
      </c>
    </row>
    <row r="199" spans="1:8" ht="31.5" x14ac:dyDescent="0.25">
      <c r="A199" s="193"/>
      <c r="B199" s="211"/>
      <c r="C199" s="222" t="s">
        <v>106</v>
      </c>
      <c r="D199" s="156"/>
      <c r="E199" s="156" t="s">
        <v>107</v>
      </c>
      <c r="F199" s="132">
        <f>F200</f>
        <v>2370.9042399999998</v>
      </c>
      <c r="G199" s="132">
        <f>G200</f>
        <v>2370.4927899999998</v>
      </c>
      <c r="H199" s="132">
        <f t="shared" si="18"/>
        <v>99.982645861732479</v>
      </c>
    </row>
    <row r="200" spans="1:8" ht="31.5" x14ac:dyDescent="0.25">
      <c r="A200" s="193"/>
      <c r="B200" s="211"/>
      <c r="C200" s="222"/>
      <c r="D200" s="202" t="s">
        <v>108</v>
      </c>
      <c r="E200" s="203" t="s">
        <v>109</v>
      </c>
      <c r="F200" s="132">
        <v>2370.9042399999998</v>
      </c>
      <c r="G200" s="101">
        <v>2370.4927899999998</v>
      </c>
      <c r="H200" s="132">
        <f t="shared" si="18"/>
        <v>99.982645861732479</v>
      </c>
    </row>
    <row r="201" spans="1:8" ht="31.5" x14ac:dyDescent="0.25">
      <c r="A201" s="193"/>
      <c r="B201" s="211"/>
      <c r="C201" s="222" t="s">
        <v>110</v>
      </c>
      <c r="D201" s="144"/>
      <c r="E201" s="144" t="s">
        <v>477</v>
      </c>
      <c r="F201" s="132">
        <f>F202</f>
        <v>205.35787999999999</v>
      </c>
      <c r="G201" s="132">
        <f>G202</f>
        <v>195.15612999999999</v>
      </c>
      <c r="H201" s="132">
        <f t="shared" si="18"/>
        <v>95.032209136557114</v>
      </c>
    </row>
    <row r="202" spans="1:8" ht="31.5" x14ac:dyDescent="0.25">
      <c r="A202" s="193"/>
      <c r="B202" s="211"/>
      <c r="C202" s="222" t="s">
        <v>111</v>
      </c>
      <c r="D202" s="156"/>
      <c r="E202" s="156" t="s">
        <v>112</v>
      </c>
      <c r="F202" s="132">
        <f>F203</f>
        <v>205.35787999999999</v>
      </c>
      <c r="G202" s="132">
        <f>G203</f>
        <v>195.15612999999999</v>
      </c>
      <c r="H202" s="132">
        <f t="shared" ref="H202:H266" si="24">G202/F202*100</f>
        <v>95.032209136557114</v>
      </c>
    </row>
    <row r="203" spans="1:8" ht="31.5" x14ac:dyDescent="0.25">
      <c r="A203" s="193"/>
      <c r="B203" s="211"/>
      <c r="C203" s="222"/>
      <c r="D203" s="202" t="s">
        <v>108</v>
      </c>
      <c r="E203" s="203" t="s">
        <v>109</v>
      </c>
      <c r="F203" s="132">
        <v>205.35787999999999</v>
      </c>
      <c r="G203" s="101">
        <v>195.15612999999999</v>
      </c>
      <c r="H203" s="132">
        <f t="shared" si="24"/>
        <v>95.032209136557114</v>
      </c>
    </row>
    <row r="204" spans="1:8" x14ac:dyDescent="0.25">
      <c r="A204" s="193"/>
      <c r="B204" s="194" t="s">
        <v>234</v>
      </c>
      <c r="C204" s="224"/>
      <c r="D204" s="194"/>
      <c r="E204" s="210" t="s">
        <v>235</v>
      </c>
      <c r="F204" s="132">
        <f>F211+F216+F234+F205</f>
        <v>4025.9206800000002</v>
      </c>
      <c r="G204" s="132">
        <f>G211+G216+G234+G205</f>
        <v>3771.3979400000003</v>
      </c>
      <c r="H204" s="132">
        <f t="shared" si="24"/>
        <v>93.677899784155713</v>
      </c>
    </row>
    <row r="205" spans="1:8" x14ac:dyDescent="0.25">
      <c r="A205" s="193"/>
      <c r="B205" s="184" t="s">
        <v>236</v>
      </c>
      <c r="C205" s="229"/>
      <c r="D205" s="202"/>
      <c r="E205" s="207" t="s">
        <v>237</v>
      </c>
      <c r="F205" s="132">
        <f t="shared" ref="F205:G209" si="25">F206</f>
        <v>503.28</v>
      </c>
      <c r="G205" s="132">
        <f t="shared" si="25"/>
        <v>503.27550000000002</v>
      </c>
      <c r="H205" s="132">
        <f t="shared" si="24"/>
        <v>99.999105865522182</v>
      </c>
    </row>
    <row r="206" spans="1:8" ht="31.5" x14ac:dyDescent="0.25">
      <c r="A206" s="193"/>
      <c r="B206" s="211"/>
      <c r="C206" s="229" t="s">
        <v>143</v>
      </c>
      <c r="D206" s="204"/>
      <c r="E206" s="204" t="s">
        <v>480</v>
      </c>
      <c r="F206" s="132">
        <f t="shared" si="25"/>
        <v>503.28</v>
      </c>
      <c r="G206" s="132">
        <f t="shared" si="25"/>
        <v>503.27550000000002</v>
      </c>
      <c r="H206" s="132">
        <f t="shared" si="24"/>
        <v>99.999105865522182</v>
      </c>
    </row>
    <row r="207" spans="1:8" ht="31.5" x14ac:dyDescent="0.25">
      <c r="A207" s="193"/>
      <c r="B207" s="211"/>
      <c r="C207" s="229" t="s">
        <v>144</v>
      </c>
      <c r="D207" s="204"/>
      <c r="E207" s="185" t="s">
        <v>481</v>
      </c>
      <c r="F207" s="132">
        <f t="shared" si="25"/>
        <v>503.28</v>
      </c>
      <c r="G207" s="132">
        <f t="shared" si="25"/>
        <v>503.27550000000002</v>
      </c>
      <c r="H207" s="132">
        <f t="shared" si="24"/>
        <v>99.999105865522182</v>
      </c>
    </row>
    <row r="208" spans="1:8" ht="31.5" x14ac:dyDescent="0.25">
      <c r="A208" s="193"/>
      <c r="B208" s="211"/>
      <c r="C208" s="229" t="s">
        <v>145</v>
      </c>
      <c r="D208" s="191"/>
      <c r="E208" s="191" t="s">
        <v>482</v>
      </c>
      <c r="F208" s="132">
        <f t="shared" si="25"/>
        <v>503.28</v>
      </c>
      <c r="G208" s="132">
        <f t="shared" si="25"/>
        <v>503.27550000000002</v>
      </c>
      <c r="H208" s="132">
        <f t="shared" si="24"/>
        <v>99.999105865522182</v>
      </c>
    </row>
    <row r="209" spans="1:8" ht="31.5" x14ac:dyDescent="0.25">
      <c r="A209" s="193"/>
      <c r="B209" s="211"/>
      <c r="C209" s="229" t="s">
        <v>417</v>
      </c>
      <c r="D209" s="202"/>
      <c r="E209" s="207" t="s">
        <v>418</v>
      </c>
      <c r="F209" s="181">
        <f t="shared" si="25"/>
        <v>503.28</v>
      </c>
      <c r="G209" s="181">
        <f t="shared" si="25"/>
        <v>503.27550000000002</v>
      </c>
      <c r="H209" s="132">
        <f t="shared" si="24"/>
        <v>99.999105865522182</v>
      </c>
    </row>
    <row r="210" spans="1:8" ht="31.5" x14ac:dyDescent="0.25">
      <c r="A210" s="193"/>
      <c r="B210" s="211"/>
      <c r="C210" s="237"/>
      <c r="D210" s="202" t="s">
        <v>108</v>
      </c>
      <c r="E210" s="203" t="s">
        <v>109</v>
      </c>
      <c r="F210" s="181">
        <v>503.28</v>
      </c>
      <c r="G210" s="101">
        <v>503.27550000000002</v>
      </c>
      <c r="H210" s="132">
        <f t="shared" si="24"/>
        <v>99.999105865522182</v>
      </c>
    </row>
    <row r="211" spans="1:8" x14ac:dyDescent="0.25">
      <c r="A211" s="193"/>
      <c r="B211" s="184" t="s">
        <v>238</v>
      </c>
      <c r="C211" s="224"/>
      <c r="D211" s="194"/>
      <c r="E211" s="210" t="s">
        <v>239</v>
      </c>
      <c r="F211" s="132">
        <f t="shared" ref="F211:G214" si="26">F212</f>
        <v>274.55221999999998</v>
      </c>
      <c r="G211" s="132">
        <f t="shared" si="26"/>
        <v>239.53855999999999</v>
      </c>
      <c r="H211" s="132">
        <f t="shared" si="24"/>
        <v>87.24699439691291</v>
      </c>
    </row>
    <row r="212" spans="1:8" x14ac:dyDescent="0.25">
      <c r="A212" s="193"/>
      <c r="B212" s="211"/>
      <c r="C212" s="222" t="s">
        <v>162</v>
      </c>
      <c r="D212" s="138"/>
      <c r="E212" s="199" t="s">
        <v>163</v>
      </c>
      <c r="F212" s="132">
        <f t="shared" si="26"/>
        <v>274.55221999999998</v>
      </c>
      <c r="G212" s="132">
        <f t="shared" si="26"/>
        <v>239.53855999999999</v>
      </c>
      <c r="H212" s="132">
        <f t="shared" si="24"/>
        <v>87.24699439691291</v>
      </c>
    </row>
    <row r="213" spans="1:8" ht="31.5" x14ac:dyDescent="0.25">
      <c r="A213" s="193"/>
      <c r="B213" s="211"/>
      <c r="C213" s="222" t="s">
        <v>186</v>
      </c>
      <c r="D213" s="61"/>
      <c r="E213" s="61" t="s">
        <v>187</v>
      </c>
      <c r="F213" s="132">
        <f t="shared" si="26"/>
        <v>274.55221999999998</v>
      </c>
      <c r="G213" s="132">
        <f t="shared" si="26"/>
        <v>239.53855999999999</v>
      </c>
      <c r="H213" s="132">
        <f t="shared" si="24"/>
        <v>87.24699439691291</v>
      </c>
    </row>
    <row r="214" spans="1:8" x14ac:dyDescent="0.25">
      <c r="A214" s="193"/>
      <c r="B214" s="211"/>
      <c r="C214" s="222" t="s">
        <v>200</v>
      </c>
      <c r="D214" s="166"/>
      <c r="E214" s="201" t="s">
        <v>201</v>
      </c>
      <c r="F214" s="178">
        <f t="shared" si="26"/>
        <v>274.55221999999998</v>
      </c>
      <c r="G214" s="178">
        <f t="shared" si="26"/>
        <v>239.53855999999999</v>
      </c>
      <c r="H214" s="132">
        <f t="shared" si="24"/>
        <v>87.24699439691291</v>
      </c>
    </row>
    <row r="215" spans="1:8" ht="31.5" x14ac:dyDescent="0.25">
      <c r="A215" s="193"/>
      <c r="B215" s="211"/>
      <c r="C215" s="233"/>
      <c r="D215" s="166" t="s">
        <v>108</v>
      </c>
      <c r="E215" s="203" t="s">
        <v>109</v>
      </c>
      <c r="F215" s="178">
        <v>274.55221999999998</v>
      </c>
      <c r="G215" s="124">
        <v>239.53855999999999</v>
      </c>
      <c r="H215" s="132">
        <f t="shared" si="24"/>
        <v>87.24699439691291</v>
      </c>
    </row>
    <row r="216" spans="1:8" x14ac:dyDescent="0.25">
      <c r="A216" s="193"/>
      <c r="B216" s="194" t="s">
        <v>240</v>
      </c>
      <c r="C216" s="224"/>
      <c r="D216" s="184"/>
      <c r="E216" s="194" t="s">
        <v>241</v>
      </c>
      <c r="F216" s="132">
        <f>F217</f>
        <v>394.5</v>
      </c>
      <c r="G216" s="132">
        <f>G217</f>
        <v>268.14370000000002</v>
      </c>
      <c r="H216" s="132">
        <f t="shared" si="24"/>
        <v>67.970519645120405</v>
      </c>
    </row>
    <row r="217" spans="1:8" ht="47.25" x14ac:dyDescent="0.25">
      <c r="A217" s="193"/>
      <c r="B217" s="194"/>
      <c r="C217" s="222" t="s">
        <v>101</v>
      </c>
      <c r="D217" s="61"/>
      <c r="E217" s="156" t="s">
        <v>102</v>
      </c>
      <c r="F217" s="132">
        <f>F218</f>
        <v>394.5</v>
      </c>
      <c r="G217" s="132">
        <f>G218</f>
        <v>268.14370000000002</v>
      </c>
      <c r="H217" s="132">
        <f t="shared" si="24"/>
        <v>67.970519645120405</v>
      </c>
    </row>
    <row r="218" spans="1:8" x14ac:dyDescent="0.25">
      <c r="A218" s="193"/>
      <c r="B218" s="194"/>
      <c r="C218" s="222" t="s">
        <v>114</v>
      </c>
      <c r="D218" s="61"/>
      <c r="E218" s="61" t="s">
        <v>478</v>
      </c>
      <c r="F218" s="178">
        <f>F219+F222+F225+F228+F232</f>
        <v>394.5</v>
      </c>
      <c r="G218" s="178">
        <f>G219+G222+G225+G228+G232</f>
        <v>268.14370000000002</v>
      </c>
      <c r="H218" s="132">
        <f t="shared" si="24"/>
        <v>67.970519645120405</v>
      </c>
    </row>
    <row r="219" spans="1:8" x14ac:dyDescent="0.25">
      <c r="A219" s="193"/>
      <c r="B219" s="194"/>
      <c r="C219" s="222" t="s">
        <v>115</v>
      </c>
      <c r="D219" s="61"/>
      <c r="E219" s="61" t="s">
        <v>479</v>
      </c>
      <c r="F219" s="178">
        <f>F220</f>
        <v>50</v>
      </c>
      <c r="G219" s="178">
        <f>G220</f>
        <v>49.178199999999997</v>
      </c>
      <c r="H219" s="132">
        <f t="shared" si="24"/>
        <v>98.356399999999994</v>
      </c>
    </row>
    <row r="220" spans="1:8" x14ac:dyDescent="0.25">
      <c r="A220" s="193"/>
      <c r="B220" s="194"/>
      <c r="C220" s="222" t="s">
        <v>116</v>
      </c>
      <c r="D220" s="156"/>
      <c r="E220" s="156" t="s">
        <v>117</v>
      </c>
      <c r="F220" s="178">
        <f>F221</f>
        <v>50</v>
      </c>
      <c r="G220" s="178">
        <f>G221</f>
        <v>49.178199999999997</v>
      </c>
      <c r="H220" s="132">
        <f t="shared" si="24"/>
        <v>98.356399999999994</v>
      </c>
    </row>
    <row r="221" spans="1:8" ht="31.5" x14ac:dyDescent="0.25">
      <c r="A221" s="193"/>
      <c r="B221" s="211"/>
      <c r="C221" s="222"/>
      <c r="D221" s="202" t="s">
        <v>108</v>
      </c>
      <c r="E221" s="203" t="s">
        <v>109</v>
      </c>
      <c r="F221" s="178">
        <v>50</v>
      </c>
      <c r="G221" s="101">
        <v>49.178199999999997</v>
      </c>
      <c r="H221" s="132">
        <f t="shared" si="24"/>
        <v>98.356399999999994</v>
      </c>
    </row>
    <row r="222" spans="1:8" ht="47.25" x14ac:dyDescent="0.25">
      <c r="A222" s="193"/>
      <c r="B222" s="194"/>
      <c r="C222" s="222" t="s">
        <v>120</v>
      </c>
      <c r="D222" s="202"/>
      <c r="E222" s="203" t="s">
        <v>121</v>
      </c>
      <c r="F222" s="178">
        <f>F223</f>
        <v>195</v>
      </c>
      <c r="G222" s="178">
        <f>G223</f>
        <v>194.25</v>
      </c>
      <c r="H222" s="132">
        <f t="shared" si="24"/>
        <v>99.615384615384613</v>
      </c>
    </row>
    <row r="223" spans="1:8" ht="31.5" x14ac:dyDescent="0.25">
      <c r="A223" s="193"/>
      <c r="B223" s="194"/>
      <c r="C223" s="222" t="s">
        <v>122</v>
      </c>
      <c r="D223" s="156"/>
      <c r="E223" s="156" t="s">
        <v>123</v>
      </c>
      <c r="F223" s="178">
        <f>F224</f>
        <v>195</v>
      </c>
      <c r="G223" s="178">
        <f>G224</f>
        <v>194.25</v>
      </c>
      <c r="H223" s="132">
        <f t="shared" si="24"/>
        <v>99.615384615384613</v>
      </c>
    </row>
    <row r="224" spans="1:8" ht="31.5" x14ac:dyDescent="0.25">
      <c r="A224" s="193"/>
      <c r="B224" s="194"/>
      <c r="C224" s="222"/>
      <c r="D224" s="202" t="s">
        <v>108</v>
      </c>
      <c r="E224" s="203" t="s">
        <v>109</v>
      </c>
      <c r="F224" s="178">
        <v>195</v>
      </c>
      <c r="G224" s="101">
        <v>194.25</v>
      </c>
      <c r="H224" s="132">
        <f t="shared" si="24"/>
        <v>99.615384615384613</v>
      </c>
    </row>
    <row r="225" spans="1:8" ht="31.5" x14ac:dyDescent="0.25">
      <c r="A225" s="193"/>
      <c r="B225" s="194"/>
      <c r="C225" s="222" t="s">
        <v>124</v>
      </c>
      <c r="D225" s="202"/>
      <c r="E225" s="203" t="s">
        <v>125</v>
      </c>
      <c r="F225" s="178">
        <f>F226</f>
        <v>35</v>
      </c>
      <c r="G225" s="178">
        <f>G226</f>
        <v>15</v>
      </c>
      <c r="H225" s="132">
        <f t="shared" si="24"/>
        <v>42.857142857142854</v>
      </c>
    </row>
    <row r="226" spans="1:8" ht="31.5" x14ac:dyDescent="0.25">
      <c r="A226" s="193"/>
      <c r="B226" s="194"/>
      <c r="C226" s="222" t="s">
        <v>126</v>
      </c>
      <c r="D226" s="202"/>
      <c r="E226" s="203" t="s">
        <v>127</v>
      </c>
      <c r="F226" s="178">
        <f>F227</f>
        <v>35</v>
      </c>
      <c r="G226" s="178">
        <f>G227</f>
        <v>15</v>
      </c>
      <c r="H226" s="132">
        <f t="shared" si="24"/>
        <v>42.857142857142854</v>
      </c>
    </row>
    <row r="227" spans="1:8" ht="31.5" x14ac:dyDescent="0.25">
      <c r="A227" s="193"/>
      <c r="B227" s="194"/>
      <c r="C227" s="222"/>
      <c r="D227" s="202" t="s">
        <v>108</v>
      </c>
      <c r="E227" s="203" t="s">
        <v>109</v>
      </c>
      <c r="F227" s="178">
        <v>35</v>
      </c>
      <c r="G227" s="101">
        <v>15</v>
      </c>
      <c r="H227" s="132">
        <f t="shared" si="24"/>
        <v>42.857142857142854</v>
      </c>
    </row>
    <row r="228" spans="1:8" ht="31.5" x14ac:dyDescent="0.25">
      <c r="A228" s="193"/>
      <c r="B228" s="194"/>
      <c r="C228" s="222" t="s">
        <v>128</v>
      </c>
      <c r="D228" s="202"/>
      <c r="E228" s="203" t="s">
        <v>129</v>
      </c>
      <c r="F228" s="178">
        <f>F229</f>
        <v>10</v>
      </c>
      <c r="G228" s="178">
        <f>G229</f>
        <v>9.7155000000000005</v>
      </c>
      <c r="H228" s="132">
        <f t="shared" si="24"/>
        <v>97.155000000000001</v>
      </c>
    </row>
    <row r="229" spans="1:8" ht="31.5" x14ac:dyDescent="0.25">
      <c r="A229" s="193"/>
      <c r="B229" s="194"/>
      <c r="C229" s="222" t="s">
        <v>130</v>
      </c>
      <c r="D229" s="202"/>
      <c r="E229" s="203" t="s">
        <v>131</v>
      </c>
      <c r="F229" s="178">
        <f>F230</f>
        <v>10</v>
      </c>
      <c r="G229" s="178">
        <f>G230</f>
        <v>9.7155000000000005</v>
      </c>
      <c r="H229" s="132">
        <f t="shared" si="24"/>
        <v>97.155000000000001</v>
      </c>
    </row>
    <row r="230" spans="1:8" ht="31.5" x14ac:dyDescent="0.25">
      <c r="A230" s="193"/>
      <c r="B230" s="194"/>
      <c r="C230" s="222"/>
      <c r="D230" s="202" t="s">
        <v>108</v>
      </c>
      <c r="E230" s="203" t="s">
        <v>109</v>
      </c>
      <c r="F230" s="178">
        <v>10</v>
      </c>
      <c r="G230" s="101">
        <v>9.7155000000000005</v>
      </c>
      <c r="H230" s="132">
        <f t="shared" si="24"/>
        <v>97.155000000000001</v>
      </c>
    </row>
    <row r="231" spans="1:8" ht="15.75" customHeight="1" x14ac:dyDescent="0.25">
      <c r="A231" s="193"/>
      <c r="B231" s="194"/>
      <c r="C231" s="238" t="s">
        <v>132</v>
      </c>
      <c r="D231" s="202"/>
      <c r="E231" s="219" t="s">
        <v>133</v>
      </c>
      <c r="F231" s="221">
        <f>F232</f>
        <v>104.5</v>
      </c>
      <c r="G231" s="221">
        <f>G232</f>
        <v>0</v>
      </c>
      <c r="H231" s="132">
        <f t="shared" si="24"/>
        <v>0</v>
      </c>
    </row>
    <row r="232" spans="1:8" ht="38.25" customHeight="1" x14ac:dyDescent="0.25">
      <c r="A232" s="193"/>
      <c r="B232" s="194"/>
      <c r="C232" s="229" t="s">
        <v>134</v>
      </c>
      <c r="D232" s="202"/>
      <c r="E232" s="207" t="s">
        <v>135</v>
      </c>
      <c r="F232" s="178">
        <f>F233</f>
        <v>104.5</v>
      </c>
      <c r="G232" s="178">
        <f>G233</f>
        <v>0</v>
      </c>
      <c r="H232" s="132">
        <f t="shared" si="24"/>
        <v>0</v>
      </c>
    </row>
    <row r="233" spans="1:8" ht="31.5" x14ac:dyDescent="0.25">
      <c r="A233" s="193"/>
      <c r="B233" s="194"/>
      <c r="C233" s="229"/>
      <c r="D233" s="202" t="s">
        <v>108</v>
      </c>
      <c r="E233" s="207" t="s">
        <v>109</v>
      </c>
      <c r="F233" s="178">
        <v>104.5</v>
      </c>
      <c r="G233" s="101">
        <v>0</v>
      </c>
      <c r="H233" s="132">
        <f t="shared" si="24"/>
        <v>0</v>
      </c>
    </row>
    <row r="234" spans="1:8" ht="31.5" x14ac:dyDescent="0.25">
      <c r="A234" s="193"/>
      <c r="B234" s="184" t="s">
        <v>242</v>
      </c>
      <c r="C234" s="222"/>
      <c r="D234" s="138"/>
      <c r="E234" s="203" t="s">
        <v>243</v>
      </c>
      <c r="F234" s="132">
        <f t="shared" ref="F234:G236" si="27">F235</f>
        <v>2853.5884599999999</v>
      </c>
      <c r="G234" s="132">
        <f t="shared" si="27"/>
        <v>2760.4401800000001</v>
      </c>
      <c r="H234" s="132">
        <f t="shared" si="24"/>
        <v>96.735749344879267</v>
      </c>
    </row>
    <row r="235" spans="1:8" ht="47.25" x14ac:dyDescent="0.25">
      <c r="A235" s="193"/>
      <c r="B235" s="184"/>
      <c r="C235" s="222" t="s">
        <v>101</v>
      </c>
      <c r="D235" s="61"/>
      <c r="E235" s="156" t="s">
        <v>102</v>
      </c>
      <c r="F235" s="132">
        <f t="shared" si="27"/>
        <v>2853.5884599999999</v>
      </c>
      <c r="G235" s="132">
        <f t="shared" si="27"/>
        <v>2760.4401800000001</v>
      </c>
      <c r="H235" s="132">
        <f t="shared" si="24"/>
        <v>96.735749344879267</v>
      </c>
    </row>
    <row r="236" spans="1:8" ht="31.5" x14ac:dyDescent="0.25">
      <c r="A236" s="193"/>
      <c r="B236" s="184"/>
      <c r="C236" s="222" t="s">
        <v>136</v>
      </c>
      <c r="D236" s="61"/>
      <c r="E236" s="203" t="s">
        <v>137</v>
      </c>
      <c r="F236" s="132">
        <f t="shared" si="27"/>
        <v>2853.5884599999999</v>
      </c>
      <c r="G236" s="132">
        <f t="shared" si="27"/>
        <v>2760.4401800000001</v>
      </c>
      <c r="H236" s="132">
        <f t="shared" si="24"/>
        <v>96.735749344879267</v>
      </c>
    </row>
    <row r="237" spans="1:8" ht="31.5" x14ac:dyDescent="0.25">
      <c r="A237" s="193"/>
      <c r="B237" s="194"/>
      <c r="C237" s="222" t="s">
        <v>140</v>
      </c>
      <c r="D237" s="166"/>
      <c r="E237" s="203" t="s">
        <v>97</v>
      </c>
      <c r="F237" s="132">
        <f>F238+F239+F240</f>
        <v>2853.5884599999999</v>
      </c>
      <c r="G237" s="132">
        <f>G238+G239+G240</f>
        <v>2760.4401800000001</v>
      </c>
      <c r="H237" s="132">
        <f t="shared" si="24"/>
        <v>96.735749344879267</v>
      </c>
    </row>
    <row r="238" spans="1:8" ht="78.75" x14ac:dyDescent="0.25">
      <c r="A238" s="193"/>
      <c r="B238" s="194"/>
      <c r="C238" s="222"/>
      <c r="D238" s="166" t="s">
        <v>141</v>
      </c>
      <c r="E238" s="203" t="s">
        <v>142</v>
      </c>
      <c r="F238" s="178">
        <v>1845.5236399999999</v>
      </c>
      <c r="G238" s="101">
        <v>1828.4271699999999</v>
      </c>
      <c r="H238" s="132">
        <f t="shared" si="24"/>
        <v>99.073624979412344</v>
      </c>
    </row>
    <row r="239" spans="1:8" ht="31.5" x14ac:dyDescent="0.25">
      <c r="A239" s="193"/>
      <c r="B239" s="194"/>
      <c r="C239" s="222"/>
      <c r="D239" s="166" t="s">
        <v>108</v>
      </c>
      <c r="E239" s="203" t="s">
        <v>109</v>
      </c>
      <c r="F239" s="178">
        <v>868.85482000000002</v>
      </c>
      <c r="G239" s="101">
        <v>800.65728999999999</v>
      </c>
      <c r="H239" s="132">
        <f t="shared" si="24"/>
        <v>92.150871649650284</v>
      </c>
    </row>
    <row r="240" spans="1:8" x14ac:dyDescent="0.25">
      <c r="A240" s="193"/>
      <c r="B240" s="194"/>
      <c r="C240" s="222"/>
      <c r="D240" s="156">
        <v>800</v>
      </c>
      <c r="E240" s="156" t="s">
        <v>119</v>
      </c>
      <c r="F240" s="178">
        <v>139.21</v>
      </c>
      <c r="G240" s="101">
        <v>131.35571999999999</v>
      </c>
      <c r="H240" s="132">
        <f t="shared" si="24"/>
        <v>94.357962790029433</v>
      </c>
    </row>
    <row r="241" spans="1:8" x14ac:dyDescent="0.25">
      <c r="A241" s="193"/>
      <c r="B241" s="184" t="s">
        <v>244</v>
      </c>
      <c r="C241" s="222"/>
      <c r="D241" s="202"/>
      <c r="E241" s="1" t="s">
        <v>245</v>
      </c>
      <c r="F241" s="178">
        <f>F242</f>
        <v>5934.1009999999997</v>
      </c>
      <c r="G241" s="178">
        <f>G242</f>
        <v>5893.8979099999997</v>
      </c>
      <c r="H241" s="132">
        <f t="shared" si="24"/>
        <v>99.322507486812242</v>
      </c>
    </row>
    <row r="242" spans="1:8" x14ac:dyDescent="0.25">
      <c r="A242" s="193"/>
      <c r="B242" s="184" t="s">
        <v>246</v>
      </c>
      <c r="C242" s="222"/>
      <c r="D242" s="202"/>
      <c r="E242" s="1" t="s">
        <v>247</v>
      </c>
      <c r="F242" s="178">
        <f>F243</f>
        <v>5934.1009999999997</v>
      </c>
      <c r="G242" s="178">
        <f>G243</f>
        <v>5893.8979099999997</v>
      </c>
      <c r="H242" s="132">
        <f t="shared" si="24"/>
        <v>99.322507486812242</v>
      </c>
    </row>
    <row r="243" spans="1:8" ht="31.5" x14ac:dyDescent="0.25">
      <c r="A243" s="193"/>
      <c r="B243" s="184"/>
      <c r="C243" s="222" t="s">
        <v>80</v>
      </c>
      <c r="D243" s="144"/>
      <c r="E243" s="144" t="s">
        <v>81</v>
      </c>
      <c r="F243" s="178">
        <f>F244+F261</f>
        <v>5934.1009999999997</v>
      </c>
      <c r="G243" s="178">
        <f>G244+G261</f>
        <v>5893.8979099999997</v>
      </c>
      <c r="H243" s="132">
        <f t="shared" si="24"/>
        <v>99.322507486812242</v>
      </c>
    </row>
    <row r="244" spans="1:8" x14ac:dyDescent="0.25">
      <c r="A244" s="193"/>
      <c r="B244" s="184"/>
      <c r="C244" s="222" t="s">
        <v>82</v>
      </c>
      <c r="D244" s="144"/>
      <c r="E244" s="144" t="s">
        <v>469</v>
      </c>
      <c r="F244" s="178">
        <f>F245+F252+F255+F258</f>
        <v>5920.1009999999997</v>
      </c>
      <c r="G244" s="178">
        <f>G245+G252+G255+G258</f>
        <v>5893.8979099999997</v>
      </c>
      <c r="H244" s="132">
        <f t="shared" si="24"/>
        <v>99.557387787809702</v>
      </c>
    </row>
    <row r="245" spans="1:8" ht="31.5" x14ac:dyDescent="0.25">
      <c r="A245" s="193"/>
      <c r="B245" s="184"/>
      <c r="C245" s="222" t="s">
        <v>83</v>
      </c>
      <c r="D245" s="144"/>
      <c r="E245" s="156" t="s">
        <v>470</v>
      </c>
      <c r="F245" s="178">
        <f>F246+F250+F248</f>
        <v>803.95100000000002</v>
      </c>
      <c r="G245" s="178">
        <f>G246+G250+G248</f>
        <v>782.74791000000005</v>
      </c>
      <c r="H245" s="132">
        <f t="shared" si="24"/>
        <v>97.362639016556983</v>
      </c>
    </row>
    <row r="246" spans="1:8" ht="31.5" x14ac:dyDescent="0.25">
      <c r="A246" s="193"/>
      <c r="B246" s="184"/>
      <c r="C246" s="222" t="s">
        <v>84</v>
      </c>
      <c r="D246" s="156"/>
      <c r="E246" s="156" t="s">
        <v>85</v>
      </c>
      <c r="F246" s="178">
        <f>F247</f>
        <v>26.001000000000001</v>
      </c>
      <c r="G246" s="178">
        <f>G247</f>
        <v>26</v>
      </c>
      <c r="H246" s="132">
        <f t="shared" si="24"/>
        <v>99.996153994077147</v>
      </c>
    </row>
    <row r="247" spans="1:8" ht="31.5" x14ac:dyDescent="0.25">
      <c r="A247" s="193"/>
      <c r="B247" s="184"/>
      <c r="C247" s="222"/>
      <c r="D247" s="138" t="s">
        <v>86</v>
      </c>
      <c r="E247" s="188" t="s">
        <v>87</v>
      </c>
      <c r="F247" s="178">
        <v>26.001000000000001</v>
      </c>
      <c r="G247" s="178">
        <v>26</v>
      </c>
      <c r="H247" s="132">
        <f t="shared" si="24"/>
        <v>99.996153994077147</v>
      </c>
    </row>
    <row r="248" spans="1:8" ht="31.5" x14ac:dyDescent="0.25">
      <c r="A248" s="193"/>
      <c r="B248" s="184"/>
      <c r="C248" s="222" t="s">
        <v>88</v>
      </c>
      <c r="D248" s="138"/>
      <c r="E248" s="203" t="s">
        <v>89</v>
      </c>
      <c r="F248" s="178">
        <f>F249</f>
        <v>747.95</v>
      </c>
      <c r="G248" s="178">
        <f>G249</f>
        <v>726.74791000000005</v>
      </c>
      <c r="H248" s="132">
        <f t="shared" si="24"/>
        <v>97.165306504445482</v>
      </c>
    </row>
    <row r="249" spans="1:8" ht="31.5" x14ac:dyDescent="0.25">
      <c r="A249" s="193"/>
      <c r="B249" s="184"/>
      <c r="C249" s="222"/>
      <c r="D249" s="138" t="s">
        <v>86</v>
      </c>
      <c r="E249" s="188" t="s">
        <v>87</v>
      </c>
      <c r="F249" s="178">
        <v>747.95</v>
      </c>
      <c r="G249" s="178">
        <v>726.74791000000005</v>
      </c>
      <c r="H249" s="132">
        <f t="shared" si="24"/>
        <v>97.165306504445482</v>
      </c>
    </row>
    <row r="250" spans="1:8" x14ac:dyDescent="0.25">
      <c r="A250" s="193"/>
      <c r="B250" s="184"/>
      <c r="C250" s="222" t="s">
        <v>90</v>
      </c>
      <c r="D250" s="138"/>
      <c r="E250" s="188" t="s">
        <v>91</v>
      </c>
      <c r="F250" s="178">
        <f>F251</f>
        <v>30</v>
      </c>
      <c r="G250" s="178">
        <f>G251</f>
        <v>30</v>
      </c>
      <c r="H250" s="132">
        <f t="shared" si="24"/>
        <v>100</v>
      </c>
    </row>
    <row r="251" spans="1:8" ht="31.5" x14ac:dyDescent="0.25">
      <c r="A251" s="193"/>
      <c r="B251" s="184"/>
      <c r="C251" s="222"/>
      <c r="D251" s="138" t="s">
        <v>86</v>
      </c>
      <c r="E251" s="188" t="s">
        <v>87</v>
      </c>
      <c r="F251" s="178">
        <v>30</v>
      </c>
      <c r="G251" s="178">
        <v>30</v>
      </c>
      <c r="H251" s="132">
        <f t="shared" si="24"/>
        <v>100</v>
      </c>
    </row>
    <row r="252" spans="1:8" ht="47.25" x14ac:dyDescent="0.25">
      <c r="A252" s="193"/>
      <c r="B252" s="184"/>
      <c r="C252" s="222" t="s">
        <v>92</v>
      </c>
      <c r="D252" s="138"/>
      <c r="E252" s="138" t="s">
        <v>471</v>
      </c>
      <c r="F252" s="178">
        <f>F253</f>
        <v>5</v>
      </c>
      <c r="G252" s="178">
        <f>G253</f>
        <v>0</v>
      </c>
      <c r="H252" s="132">
        <f t="shared" si="24"/>
        <v>0</v>
      </c>
    </row>
    <row r="253" spans="1:8" ht="47.25" x14ac:dyDescent="0.25">
      <c r="A253" s="193"/>
      <c r="B253" s="184"/>
      <c r="C253" s="222" t="s">
        <v>93</v>
      </c>
      <c r="D253" s="156"/>
      <c r="E253" s="156" t="s">
        <v>94</v>
      </c>
      <c r="F253" s="178">
        <f>F254</f>
        <v>5</v>
      </c>
      <c r="G253" s="178">
        <f>G254</f>
        <v>0</v>
      </c>
      <c r="H253" s="132">
        <f t="shared" si="24"/>
        <v>0</v>
      </c>
    </row>
    <row r="254" spans="1:8" ht="31.5" x14ac:dyDescent="0.25">
      <c r="A254" s="193"/>
      <c r="B254" s="184"/>
      <c r="C254" s="222"/>
      <c r="D254" s="202" t="s">
        <v>86</v>
      </c>
      <c r="E254" s="188" t="s">
        <v>87</v>
      </c>
      <c r="F254" s="178">
        <v>5</v>
      </c>
      <c r="G254" s="178">
        <v>0</v>
      </c>
      <c r="H254" s="132">
        <f t="shared" si="24"/>
        <v>0</v>
      </c>
    </row>
    <row r="255" spans="1:8" ht="47.25" x14ac:dyDescent="0.25">
      <c r="A255" s="193"/>
      <c r="B255" s="184"/>
      <c r="C255" s="222" t="s">
        <v>95</v>
      </c>
      <c r="D255" s="138"/>
      <c r="E255" s="138" t="s">
        <v>472</v>
      </c>
      <c r="F255" s="178">
        <f>F256</f>
        <v>3975.45</v>
      </c>
      <c r="G255" s="178">
        <f>G256</f>
        <v>3975.45</v>
      </c>
      <c r="H255" s="132">
        <f t="shared" si="24"/>
        <v>100</v>
      </c>
    </row>
    <row r="256" spans="1:8" ht="31.5" x14ac:dyDescent="0.25">
      <c r="A256" s="193"/>
      <c r="B256" s="184"/>
      <c r="C256" s="222" t="s">
        <v>96</v>
      </c>
      <c r="D256" s="1"/>
      <c r="E256" s="1" t="s">
        <v>97</v>
      </c>
      <c r="F256" s="178">
        <f>F257</f>
        <v>3975.45</v>
      </c>
      <c r="G256" s="178">
        <f>G257</f>
        <v>3975.45</v>
      </c>
      <c r="H256" s="132">
        <f t="shared" si="24"/>
        <v>100</v>
      </c>
    </row>
    <row r="257" spans="1:8" ht="31.5" x14ac:dyDescent="0.25">
      <c r="A257" s="193"/>
      <c r="B257" s="184"/>
      <c r="C257" s="222"/>
      <c r="D257" s="202" t="s">
        <v>86</v>
      </c>
      <c r="E257" s="188" t="s">
        <v>87</v>
      </c>
      <c r="F257" s="178">
        <v>3975.45</v>
      </c>
      <c r="G257" s="178">
        <v>3975.45</v>
      </c>
      <c r="H257" s="132">
        <f t="shared" si="24"/>
        <v>100</v>
      </c>
    </row>
    <row r="258" spans="1:8" ht="47.25" x14ac:dyDescent="0.25">
      <c r="A258" s="193"/>
      <c r="B258" s="184"/>
      <c r="C258" s="222" t="s">
        <v>98</v>
      </c>
      <c r="D258" s="202"/>
      <c r="E258" s="188" t="s">
        <v>99</v>
      </c>
      <c r="F258" s="178">
        <f>F259</f>
        <v>1135.7</v>
      </c>
      <c r="G258" s="178">
        <f>G259</f>
        <v>1135.7</v>
      </c>
      <c r="H258" s="132">
        <f t="shared" si="24"/>
        <v>100</v>
      </c>
    </row>
    <row r="259" spans="1:8" ht="31.5" x14ac:dyDescent="0.25">
      <c r="A259" s="193"/>
      <c r="B259" s="194"/>
      <c r="C259" s="222" t="s">
        <v>100</v>
      </c>
      <c r="D259" s="1"/>
      <c r="E259" s="1" t="s">
        <v>97</v>
      </c>
      <c r="F259" s="178">
        <f>F260</f>
        <v>1135.7</v>
      </c>
      <c r="G259" s="178">
        <f>G260</f>
        <v>1135.7</v>
      </c>
      <c r="H259" s="132">
        <f t="shared" si="24"/>
        <v>100</v>
      </c>
    </row>
    <row r="260" spans="1:8" ht="31.5" x14ac:dyDescent="0.25">
      <c r="A260" s="193"/>
      <c r="B260" s="194"/>
      <c r="C260" s="222"/>
      <c r="D260" s="202" t="s">
        <v>86</v>
      </c>
      <c r="E260" s="188" t="s">
        <v>87</v>
      </c>
      <c r="F260" s="178">
        <v>1135.7</v>
      </c>
      <c r="G260" s="178">
        <v>1135.7</v>
      </c>
      <c r="H260" s="132">
        <f t="shared" si="24"/>
        <v>100</v>
      </c>
    </row>
    <row r="261" spans="1:8" x14ac:dyDescent="0.25">
      <c r="A261" s="193"/>
      <c r="B261" s="194"/>
      <c r="C261" s="222" t="s">
        <v>410</v>
      </c>
      <c r="D261" s="138"/>
      <c r="E261" s="138" t="s">
        <v>473</v>
      </c>
      <c r="F261" s="178">
        <f>F262+F265</f>
        <v>14</v>
      </c>
      <c r="G261" s="178">
        <f>G262+G265</f>
        <v>0</v>
      </c>
      <c r="H261" s="132">
        <f t="shared" si="24"/>
        <v>0</v>
      </c>
    </row>
    <row r="262" spans="1:8" ht="47.25" x14ac:dyDescent="0.25">
      <c r="A262" s="193"/>
      <c r="B262" s="194"/>
      <c r="C262" s="222" t="s">
        <v>411</v>
      </c>
      <c r="D262" s="138"/>
      <c r="E262" s="138" t="s">
        <v>474</v>
      </c>
      <c r="F262" s="178">
        <f>F263</f>
        <v>7</v>
      </c>
      <c r="G262" s="178">
        <f>G263</f>
        <v>0</v>
      </c>
      <c r="H262" s="132">
        <f t="shared" si="24"/>
        <v>0</v>
      </c>
    </row>
    <row r="263" spans="1:8" ht="47.25" x14ac:dyDescent="0.25">
      <c r="A263" s="193"/>
      <c r="B263" s="194"/>
      <c r="C263" s="222" t="s">
        <v>412</v>
      </c>
      <c r="D263" s="156"/>
      <c r="E263" s="156" t="s">
        <v>413</v>
      </c>
      <c r="F263" s="178">
        <f>F264</f>
        <v>7</v>
      </c>
      <c r="G263" s="178">
        <f>G264</f>
        <v>0</v>
      </c>
      <c r="H263" s="132">
        <f t="shared" si="24"/>
        <v>0</v>
      </c>
    </row>
    <row r="264" spans="1:8" ht="31.5" x14ac:dyDescent="0.25">
      <c r="A264" s="193"/>
      <c r="B264" s="194"/>
      <c r="C264" s="222"/>
      <c r="D264" s="202" t="s">
        <v>86</v>
      </c>
      <c r="E264" s="188" t="s">
        <v>87</v>
      </c>
      <c r="F264" s="178">
        <v>7</v>
      </c>
      <c r="G264" s="178">
        <v>0</v>
      </c>
      <c r="H264" s="132">
        <f t="shared" si="24"/>
        <v>0</v>
      </c>
    </row>
    <row r="265" spans="1:8" ht="31.5" x14ac:dyDescent="0.25">
      <c r="A265" s="193"/>
      <c r="B265" s="194"/>
      <c r="C265" s="222" t="s">
        <v>414</v>
      </c>
      <c r="D265" s="138"/>
      <c r="E265" s="138" t="s">
        <v>475</v>
      </c>
      <c r="F265" s="178">
        <f>F266</f>
        <v>7</v>
      </c>
      <c r="G265" s="178">
        <f>G266</f>
        <v>0</v>
      </c>
      <c r="H265" s="132">
        <f t="shared" si="24"/>
        <v>0</v>
      </c>
    </row>
    <row r="266" spans="1:8" ht="31.5" x14ac:dyDescent="0.25">
      <c r="A266" s="193"/>
      <c r="B266" s="194"/>
      <c r="C266" s="222" t="s">
        <v>415</v>
      </c>
      <c r="D266" s="138"/>
      <c r="E266" s="156" t="s">
        <v>416</v>
      </c>
      <c r="F266" s="178">
        <f>F267</f>
        <v>7</v>
      </c>
      <c r="G266" s="178">
        <f>G267</f>
        <v>0</v>
      </c>
      <c r="H266" s="132">
        <f t="shared" si="24"/>
        <v>0</v>
      </c>
    </row>
    <row r="267" spans="1:8" ht="31.5" x14ac:dyDescent="0.25">
      <c r="A267" s="193"/>
      <c r="B267" s="194"/>
      <c r="C267" s="222"/>
      <c r="D267" s="156" t="s">
        <v>86</v>
      </c>
      <c r="E267" s="188" t="s">
        <v>87</v>
      </c>
      <c r="F267" s="178">
        <v>7</v>
      </c>
      <c r="G267" s="178">
        <v>0</v>
      </c>
      <c r="H267" s="132">
        <f t="shared" ref="H267:H286" si="28">G267/F267*100</f>
        <v>0</v>
      </c>
    </row>
    <row r="268" spans="1:8" x14ac:dyDescent="0.25">
      <c r="A268" s="193"/>
      <c r="B268" s="194">
        <v>1000</v>
      </c>
      <c r="C268" s="234"/>
      <c r="D268" s="202"/>
      <c r="E268" s="189" t="s">
        <v>248</v>
      </c>
      <c r="F268" s="178">
        <f>F269+F274</f>
        <v>421.61180999999999</v>
      </c>
      <c r="G268" s="178">
        <f>G269+G274</f>
        <v>421.54417000000001</v>
      </c>
      <c r="H268" s="132">
        <f t="shared" si="28"/>
        <v>99.983956806143553</v>
      </c>
    </row>
    <row r="269" spans="1:8" x14ac:dyDescent="0.25">
      <c r="A269" s="193"/>
      <c r="B269" s="194">
        <v>1001</v>
      </c>
      <c r="C269" s="234"/>
      <c r="D269" s="202"/>
      <c r="E269" s="156" t="s">
        <v>249</v>
      </c>
      <c r="F269" s="178">
        <f t="shared" ref="F269:G272" si="29">F270</f>
        <v>242.71691000000001</v>
      </c>
      <c r="G269" s="178">
        <f t="shared" si="29"/>
        <v>242.64927</v>
      </c>
      <c r="H269" s="132">
        <f t="shared" si="28"/>
        <v>99.972132143574171</v>
      </c>
    </row>
    <row r="270" spans="1:8" x14ac:dyDescent="0.25">
      <c r="A270" s="193"/>
      <c r="B270" s="194"/>
      <c r="C270" s="225" t="s">
        <v>162</v>
      </c>
      <c r="D270" s="196"/>
      <c r="E270" s="197" t="s">
        <v>163</v>
      </c>
      <c r="F270" s="178">
        <f t="shared" si="29"/>
        <v>242.71691000000001</v>
      </c>
      <c r="G270" s="178">
        <f t="shared" si="29"/>
        <v>242.64927</v>
      </c>
      <c r="H270" s="132">
        <f t="shared" si="28"/>
        <v>99.972132143574171</v>
      </c>
    </row>
    <row r="271" spans="1:8" ht="31.5" x14ac:dyDescent="0.25">
      <c r="A271" s="193"/>
      <c r="B271" s="194"/>
      <c r="C271" s="225" t="s">
        <v>186</v>
      </c>
      <c r="D271" s="184"/>
      <c r="E271" s="184" t="s">
        <v>187</v>
      </c>
      <c r="F271" s="178">
        <f t="shared" si="29"/>
        <v>242.71691000000001</v>
      </c>
      <c r="G271" s="178">
        <f t="shared" si="29"/>
        <v>242.64927</v>
      </c>
      <c r="H271" s="132">
        <f t="shared" si="28"/>
        <v>99.972132143574171</v>
      </c>
    </row>
    <row r="272" spans="1:8" ht="47.25" x14ac:dyDescent="0.25">
      <c r="A272" s="193"/>
      <c r="B272" s="194"/>
      <c r="C272" s="222" t="s">
        <v>202</v>
      </c>
      <c r="D272" s="61"/>
      <c r="E272" s="61" t="s">
        <v>203</v>
      </c>
      <c r="F272" s="178">
        <f t="shared" si="29"/>
        <v>242.71691000000001</v>
      </c>
      <c r="G272" s="178">
        <f t="shared" si="29"/>
        <v>242.64927</v>
      </c>
      <c r="H272" s="132">
        <f t="shared" si="28"/>
        <v>99.972132143574171</v>
      </c>
    </row>
    <row r="273" spans="1:8" x14ac:dyDescent="0.25">
      <c r="A273" s="193"/>
      <c r="B273" s="194"/>
      <c r="C273" s="226"/>
      <c r="D273" s="202" t="s">
        <v>190</v>
      </c>
      <c r="E273" s="189" t="s">
        <v>191</v>
      </c>
      <c r="F273" s="178">
        <v>242.71691000000001</v>
      </c>
      <c r="G273" s="101">
        <v>242.64927</v>
      </c>
      <c r="H273" s="132">
        <f t="shared" si="28"/>
        <v>99.972132143574171</v>
      </c>
    </row>
    <row r="274" spans="1:8" x14ac:dyDescent="0.25">
      <c r="A274" s="193"/>
      <c r="B274" s="194">
        <v>1003</v>
      </c>
      <c r="C274" s="224"/>
      <c r="D274" s="194"/>
      <c r="E274" s="194" t="s">
        <v>250</v>
      </c>
      <c r="F274" s="132">
        <f t="shared" ref="F274:G276" si="30">F275</f>
        <v>178.89490000000001</v>
      </c>
      <c r="G274" s="132">
        <f t="shared" si="30"/>
        <v>178.89490000000001</v>
      </c>
      <c r="H274" s="132">
        <f t="shared" si="28"/>
        <v>100</v>
      </c>
    </row>
    <row r="275" spans="1:8" x14ac:dyDescent="0.25">
      <c r="A275" s="193"/>
      <c r="B275" s="194"/>
      <c r="C275" s="225" t="s">
        <v>162</v>
      </c>
      <c r="D275" s="196"/>
      <c r="E275" s="197" t="s">
        <v>163</v>
      </c>
      <c r="F275" s="132">
        <f t="shared" si="30"/>
        <v>178.89490000000001</v>
      </c>
      <c r="G275" s="132">
        <f t="shared" si="30"/>
        <v>178.89490000000001</v>
      </c>
      <c r="H275" s="132">
        <f t="shared" si="28"/>
        <v>100</v>
      </c>
    </row>
    <row r="276" spans="1:8" ht="31.5" x14ac:dyDescent="0.25">
      <c r="A276" s="193"/>
      <c r="B276" s="194"/>
      <c r="C276" s="225" t="s">
        <v>186</v>
      </c>
      <c r="D276" s="184"/>
      <c r="E276" s="184" t="s">
        <v>187</v>
      </c>
      <c r="F276" s="132">
        <f t="shared" si="30"/>
        <v>178.89490000000001</v>
      </c>
      <c r="G276" s="132">
        <f t="shared" si="30"/>
        <v>178.89490000000001</v>
      </c>
      <c r="H276" s="132">
        <f t="shared" si="28"/>
        <v>100</v>
      </c>
    </row>
    <row r="277" spans="1:8" ht="94.5" x14ac:dyDescent="0.25">
      <c r="A277" s="193"/>
      <c r="B277" s="194"/>
      <c r="C277" s="222" t="s">
        <v>188</v>
      </c>
      <c r="D277" s="166"/>
      <c r="E277" s="190" t="s">
        <v>189</v>
      </c>
      <c r="F277" s="178">
        <f>F278+F279</f>
        <v>178.89490000000001</v>
      </c>
      <c r="G277" s="178">
        <f>G278+G279</f>
        <v>178.89490000000001</v>
      </c>
      <c r="H277" s="132">
        <f t="shared" si="28"/>
        <v>100</v>
      </c>
    </row>
    <row r="278" spans="1:8" x14ac:dyDescent="0.25">
      <c r="A278" s="193"/>
      <c r="B278" s="194"/>
      <c r="C278" s="233"/>
      <c r="D278" s="212" t="s">
        <v>190</v>
      </c>
      <c r="E278" s="189" t="s">
        <v>191</v>
      </c>
      <c r="F278" s="178">
        <v>39.891280000000002</v>
      </c>
      <c r="G278" s="178">
        <v>39.891280000000002</v>
      </c>
      <c r="H278" s="132">
        <f t="shared" si="28"/>
        <v>100</v>
      </c>
    </row>
    <row r="279" spans="1:8" ht="31.5" x14ac:dyDescent="0.25">
      <c r="A279" s="193"/>
      <c r="B279" s="194"/>
      <c r="C279" s="235"/>
      <c r="D279" s="138" t="s">
        <v>86</v>
      </c>
      <c r="E279" s="189" t="s">
        <v>87</v>
      </c>
      <c r="F279" s="178">
        <v>139.00362000000001</v>
      </c>
      <c r="G279" s="178">
        <v>139.00362000000001</v>
      </c>
      <c r="H279" s="132">
        <f t="shared" si="28"/>
        <v>100</v>
      </c>
    </row>
    <row r="280" spans="1:8" x14ac:dyDescent="0.25">
      <c r="A280" s="193"/>
      <c r="B280" s="1">
        <v>1100</v>
      </c>
      <c r="C280" s="230"/>
      <c r="D280" s="1"/>
      <c r="E280" s="1" t="s">
        <v>251</v>
      </c>
      <c r="F280" s="132">
        <f t="shared" ref="F280:G284" si="31">F281</f>
        <v>12.586</v>
      </c>
      <c r="G280" s="132">
        <f t="shared" si="31"/>
        <v>9.3000000000000007</v>
      </c>
      <c r="H280" s="132">
        <f t="shared" si="28"/>
        <v>73.891625615763544</v>
      </c>
    </row>
    <row r="281" spans="1:8" x14ac:dyDescent="0.25">
      <c r="A281" s="193"/>
      <c r="B281" s="1">
        <v>1101</v>
      </c>
      <c r="C281" s="230"/>
      <c r="D281" s="1"/>
      <c r="E281" s="1" t="s">
        <v>252</v>
      </c>
      <c r="F281" s="132">
        <f t="shared" si="31"/>
        <v>12.586</v>
      </c>
      <c r="G281" s="132">
        <f t="shared" si="31"/>
        <v>9.3000000000000007</v>
      </c>
      <c r="H281" s="132">
        <f t="shared" si="28"/>
        <v>73.891625615763544</v>
      </c>
    </row>
    <row r="282" spans="1:8" x14ac:dyDescent="0.25">
      <c r="A282" s="193"/>
      <c r="B282" s="1"/>
      <c r="C282" s="225" t="s">
        <v>162</v>
      </c>
      <c r="D282" s="196"/>
      <c r="E282" s="197" t="s">
        <v>163</v>
      </c>
      <c r="F282" s="132">
        <f t="shared" si="31"/>
        <v>12.586</v>
      </c>
      <c r="G282" s="132">
        <f t="shared" si="31"/>
        <v>9.3000000000000007</v>
      </c>
      <c r="H282" s="132">
        <f t="shared" si="28"/>
        <v>73.891625615763544</v>
      </c>
    </row>
    <row r="283" spans="1:8" ht="31.5" x14ac:dyDescent="0.25">
      <c r="A283" s="193"/>
      <c r="B283" s="1"/>
      <c r="C283" s="225" t="s">
        <v>186</v>
      </c>
      <c r="D283" s="184"/>
      <c r="E283" s="184" t="s">
        <v>187</v>
      </c>
      <c r="F283" s="132">
        <f t="shared" si="31"/>
        <v>12.586</v>
      </c>
      <c r="G283" s="132">
        <f t="shared" si="31"/>
        <v>9.3000000000000007</v>
      </c>
      <c r="H283" s="132">
        <f t="shared" si="28"/>
        <v>73.891625615763544</v>
      </c>
    </row>
    <row r="284" spans="1:8" x14ac:dyDescent="0.25">
      <c r="A284" s="193"/>
      <c r="B284" s="194"/>
      <c r="C284" s="222" t="s">
        <v>198</v>
      </c>
      <c r="D284" s="166"/>
      <c r="E284" s="190" t="s">
        <v>199</v>
      </c>
      <c r="F284" s="178">
        <f t="shared" si="31"/>
        <v>12.586</v>
      </c>
      <c r="G284" s="178">
        <f t="shared" si="31"/>
        <v>9.3000000000000007</v>
      </c>
      <c r="H284" s="132">
        <f t="shared" si="28"/>
        <v>73.891625615763544</v>
      </c>
    </row>
    <row r="285" spans="1:8" ht="31.5" x14ac:dyDescent="0.25">
      <c r="A285" s="193"/>
      <c r="B285" s="194"/>
      <c r="C285" s="226"/>
      <c r="D285" s="138" t="s">
        <v>108</v>
      </c>
      <c r="E285" s="203" t="s">
        <v>109</v>
      </c>
      <c r="F285" s="178">
        <v>12.586</v>
      </c>
      <c r="G285" s="101">
        <v>9.3000000000000007</v>
      </c>
      <c r="H285" s="132">
        <f t="shared" si="28"/>
        <v>73.891625615763544</v>
      </c>
    </row>
    <row r="286" spans="1:8" x14ac:dyDescent="0.25">
      <c r="A286" s="193"/>
      <c r="B286" s="193"/>
      <c r="C286" s="223"/>
      <c r="D286" s="193"/>
      <c r="E286" s="195" t="s">
        <v>253</v>
      </c>
      <c r="F286" s="176">
        <f>F10+F19+F127+F133</f>
        <v>25692.431729999997</v>
      </c>
      <c r="G286" s="176">
        <f>G10+G19+G127+G133</f>
        <v>25116.730220000001</v>
      </c>
      <c r="H286" s="176">
        <f t="shared" si="28"/>
        <v>97.759256437654471</v>
      </c>
    </row>
  </sheetData>
  <mergeCells count="4">
    <mergeCell ref="E2:H2"/>
    <mergeCell ref="E3:H3"/>
    <mergeCell ref="G1:H1"/>
    <mergeCell ref="A5:H6"/>
  </mergeCells>
  <pageMargins left="0.70866141732283472" right="0.11811023622047245" top="0.19685039370078741" bottom="0.15748031496062992" header="0.11811023622047245" footer="0.11811023622047245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B4" sqref="B4"/>
    </sheetView>
  </sheetViews>
  <sheetFormatPr defaultRowHeight="15.75" x14ac:dyDescent="0.25"/>
  <cols>
    <col min="1" max="1" width="27.85546875" style="78" customWidth="1"/>
    <col min="2" max="2" width="40.140625" style="78" customWidth="1"/>
    <col min="3" max="3" width="13.42578125" style="78" customWidth="1"/>
    <col min="4" max="4" width="12.7109375" style="78" customWidth="1"/>
    <col min="5" max="254" width="9.140625" style="78"/>
    <col min="255" max="255" width="6.42578125" style="78" customWidth="1"/>
    <col min="256" max="256" width="25.140625" style="78" customWidth="1"/>
    <col min="257" max="257" width="0" style="78" hidden="1" customWidth="1"/>
    <col min="258" max="258" width="35" style="78" customWidth="1"/>
    <col min="259" max="259" width="9" style="78" customWidth="1"/>
    <col min="260" max="260" width="9.42578125" style="78" customWidth="1"/>
    <col min="261" max="510" width="9.140625" style="78"/>
    <col min="511" max="511" width="6.42578125" style="78" customWidth="1"/>
    <col min="512" max="512" width="25.140625" style="78" customWidth="1"/>
    <col min="513" max="513" width="0" style="78" hidden="1" customWidth="1"/>
    <col min="514" max="514" width="35" style="78" customWidth="1"/>
    <col min="515" max="515" width="9" style="78" customWidth="1"/>
    <col min="516" max="516" width="9.42578125" style="78" customWidth="1"/>
    <col min="517" max="766" width="9.140625" style="78"/>
    <col min="767" max="767" width="6.42578125" style="78" customWidth="1"/>
    <col min="768" max="768" width="25.140625" style="78" customWidth="1"/>
    <col min="769" max="769" width="0" style="78" hidden="1" customWidth="1"/>
    <col min="770" max="770" width="35" style="78" customWidth="1"/>
    <col min="771" max="771" width="9" style="78" customWidth="1"/>
    <col min="772" max="772" width="9.42578125" style="78" customWidth="1"/>
    <col min="773" max="1022" width="9.140625" style="78"/>
    <col min="1023" max="1023" width="6.42578125" style="78" customWidth="1"/>
    <col min="1024" max="1024" width="25.140625" style="78" customWidth="1"/>
    <col min="1025" max="1025" width="0" style="78" hidden="1" customWidth="1"/>
    <col min="1026" max="1026" width="35" style="78" customWidth="1"/>
    <col min="1027" max="1027" width="9" style="78" customWidth="1"/>
    <col min="1028" max="1028" width="9.42578125" style="78" customWidth="1"/>
    <col min="1029" max="1278" width="9.140625" style="78"/>
    <col min="1279" max="1279" width="6.42578125" style="78" customWidth="1"/>
    <col min="1280" max="1280" width="25.140625" style="78" customWidth="1"/>
    <col min="1281" max="1281" width="0" style="78" hidden="1" customWidth="1"/>
    <col min="1282" max="1282" width="35" style="78" customWidth="1"/>
    <col min="1283" max="1283" width="9" style="78" customWidth="1"/>
    <col min="1284" max="1284" width="9.42578125" style="78" customWidth="1"/>
    <col min="1285" max="1534" width="9.140625" style="78"/>
    <col min="1535" max="1535" width="6.42578125" style="78" customWidth="1"/>
    <col min="1536" max="1536" width="25.140625" style="78" customWidth="1"/>
    <col min="1537" max="1537" width="0" style="78" hidden="1" customWidth="1"/>
    <col min="1538" max="1538" width="35" style="78" customWidth="1"/>
    <col min="1539" max="1539" width="9" style="78" customWidth="1"/>
    <col min="1540" max="1540" width="9.42578125" style="78" customWidth="1"/>
    <col min="1541" max="1790" width="9.140625" style="78"/>
    <col min="1791" max="1791" width="6.42578125" style="78" customWidth="1"/>
    <col min="1792" max="1792" width="25.140625" style="78" customWidth="1"/>
    <col min="1793" max="1793" width="0" style="78" hidden="1" customWidth="1"/>
    <col min="1794" max="1794" width="35" style="78" customWidth="1"/>
    <col min="1795" max="1795" width="9" style="78" customWidth="1"/>
    <col min="1796" max="1796" width="9.42578125" style="78" customWidth="1"/>
    <col min="1797" max="2046" width="9.140625" style="78"/>
    <col min="2047" max="2047" width="6.42578125" style="78" customWidth="1"/>
    <col min="2048" max="2048" width="25.140625" style="78" customWidth="1"/>
    <col min="2049" max="2049" width="0" style="78" hidden="1" customWidth="1"/>
    <col min="2050" max="2050" width="35" style="78" customWidth="1"/>
    <col min="2051" max="2051" width="9" style="78" customWidth="1"/>
    <col min="2052" max="2052" width="9.42578125" style="78" customWidth="1"/>
    <col min="2053" max="2302" width="9.140625" style="78"/>
    <col min="2303" max="2303" width="6.42578125" style="78" customWidth="1"/>
    <col min="2304" max="2304" width="25.140625" style="78" customWidth="1"/>
    <col min="2305" max="2305" width="0" style="78" hidden="1" customWidth="1"/>
    <col min="2306" max="2306" width="35" style="78" customWidth="1"/>
    <col min="2307" max="2307" width="9" style="78" customWidth="1"/>
    <col min="2308" max="2308" width="9.42578125" style="78" customWidth="1"/>
    <col min="2309" max="2558" width="9.140625" style="78"/>
    <col min="2559" max="2559" width="6.42578125" style="78" customWidth="1"/>
    <col min="2560" max="2560" width="25.140625" style="78" customWidth="1"/>
    <col min="2561" max="2561" width="0" style="78" hidden="1" customWidth="1"/>
    <col min="2562" max="2562" width="35" style="78" customWidth="1"/>
    <col min="2563" max="2563" width="9" style="78" customWidth="1"/>
    <col min="2564" max="2564" width="9.42578125" style="78" customWidth="1"/>
    <col min="2565" max="2814" width="9.140625" style="78"/>
    <col min="2815" max="2815" width="6.42578125" style="78" customWidth="1"/>
    <col min="2816" max="2816" width="25.140625" style="78" customWidth="1"/>
    <col min="2817" max="2817" width="0" style="78" hidden="1" customWidth="1"/>
    <col min="2818" max="2818" width="35" style="78" customWidth="1"/>
    <col min="2819" max="2819" width="9" style="78" customWidth="1"/>
    <col min="2820" max="2820" width="9.42578125" style="78" customWidth="1"/>
    <col min="2821" max="3070" width="9.140625" style="78"/>
    <col min="3071" max="3071" width="6.42578125" style="78" customWidth="1"/>
    <col min="3072" max="3072" width="25.140625" style="78" customWidth="1"/>
    <col min="3073" max="3073" width="0" style="78" hidden="1" customWidth="1"/>
    <col min="3074" max="3074" width="35" style="78" customWidth="1"/>
    <col min="3075" max="3075" width="9" style="78" customWidth="1"/>
    <col min="3076" max="3076" width="9.42578125" style="78" customWidth="1"/>
    <col min="3077" max="3326" width="9.140625" style="78"/>
    <col min="3327" max="3327" width="6.42578125" style="78" customWidth="1"/>
    <col min="3328" max="3328" width="25.140625" style="78" customWidth="1"/>
    <col min="3329" max="3329" width="0" style="78" hidden="1" customWidth="1"/>
    <col min="3330" max="3330" width="35" style="78" customWidth="1"/>
    <col min="3331" max="3331" width="9" style="78" customWidth="1"/>
    <col min="3332" max="3332" width="9.42578125" style="78" customWidth="1"/>
    <col min="3333" max="3582" width="9.140625" style="78"/>
    <col min="3583" max="3583" width="6.42578125" style="78" customWidth="1"/>
    <col min="3584" max="3584" width="25.140625" style="78" customWidth="1"/>
    <col min="3585" max="3585" width="0" style="78" hidden="1" customWidth="1"/>
    <col min="3586" max="3586" width="35" style="78" customWidth="1"/>
    <col min="3587" max="3587" width="9" style="78" customWidth="1"/>
    <col min="3588" max="3588" width="9.42578125" style="78" customWidth="1"/>
    <col min="3589" max="3838" width="9.140625" style="78"/>
    <col min="3839" max="3839" width="6.42578125" style="78" customWidth="1"/>
    <col min="3840" max="3840" width="25.140625" style="78" customWidth="1"/>
    <col min="3841" max="3841" width="0" style="78" hidden="1" customWidth="1"/>
    <col min="3842" max="3842" width="35" style="78" customWidth="1"/>
    <col min="3843" max="3843" width="9" style="78" customWidth="1"/>
    <col min="3844" max="3844" width="9.42578125" style="78" customWidth="1"/>
    <col min="3845" max="4094" width="9.140625" style="78"/>
    <col min="4095" max="4095" width="6.42578125" style="78" customWidth="1"/>
    <col min="4096" max="4096" width="25.140625" style="78" customWidth="1"/>
    <col min="4097" max="4097" width="0" style="78" hidden="1" customWidth="1"/>
    <col min="4098" max="4098" width="35" style="78" customWidth="1"/>
    <col min="4099" max="4099" width="9" style="78" customWidth="1"/>
    <col min="4100" max="4100" width="9.42578125" style="78" customWidth="1"/>
    <col min="4101" max="4350" width="9.140625" style="78"/>
    <col min="4351" max="4351" width="6.42578125" style="78" customWidth="1"/>
    <col min="4352" max="4352" width="25.140625" style="78" customWidth="1"/>
    <col min="4353" max="4353" width="0" style="78" hidden="1" customWidth="1"/>
    <col min="4354" max="4354" width="35" style="78" customWidth="1"/>
    <col min="4355" max="4355" width="9" style="78" customWidth="1"/>
    <col min="4356" max="4356" width="9.42578125" style="78" customWidth="1"/>
    <col min="4357" max="4606" width="9.140625" style="78"/>
    <col min="4607" max="4607" width="6.42578125" style="78" customWidth="1"/>
    <col min="4608" max="4608" width="25.140625" style="78" customWidth="1"/>
    <col min="4609" max="4609" width="0" style="78" hidden="1" customWidth="1"/>
    <col min="4610" max="4610" width="35" style="78" customWidth="1"/>
    <col min="4611" max="4611" width="9" style="78" customWidth="1"/>
    <col min="4612" max="4612" width="9.42578125" style="78" customWidth="1"/>
    <col min="4613" max="4862" width="9.140625" style="78"/>
    <col min="4863" max="4863" width="6.42578125" style="78" customWidth="1"/>
    <col min="4864" max="4864" width="25.140625" style="78" customWidth="1"/>
    <col min="4865" max="4865" width="0" style="78" hidden="1" customWidth="1"/>
    <col min="4866" max="4866" width="35" style="78" customWidth="1"/>
    <col min="4867" max="4867" width="9" style="78" customWidth="1"/>
    <col min="4868" max="4868" width="9.42578125" style="78" customWidth="1"/>
    <col min="4869" max="5118" width="9.140625" style="78"/>
    <col min="5119" max="5119" width="6.42578125" style="78" customWidth="1"/>
    <col min="5120" max="5120" width="25.140625" style="78" customWidth="1"/>
    <col min="5121" max="5121" width="0" style="78" hidden="1" customWidth="1"/>
    <col min="5122" max="5122" width="35" style="78" customWidth="1"/>
    <col min="5123" max="5123" width="9" style="78" customWidth="1"/>
    <col min="5124" max="5124" width="9.42578125" style="78" customWidth="1"/>
    <col min="5125" max="5374" width="9.140625" style="78"/>
    <col min="5375" max="5375" width="6.42578125" style="78" customWidth="1"/>
    <col min="5376" max="5376" width="25.140625" style="78" customWidth="1"/>
    <col min="5377" max="5377" width="0" style="78" hidden="1" customWidth="1"/>
    <col min="5378" max="5378" width="35" style="78" customWidth="1"/>
    <col min="5379" max="5379" width="9" style="78" customWidth="1"/>
    <col min="5380" max="5380" width="9.42578125" style="78" customWidth="1"/>
    <col min="5381" max="5630" width="9.140625" style="78"/>
    <col min="5631" max="5631" width="6.42578125" style="78" customWidth="1"/>
    <col min="5632" max="5632" width="25.140625" style="78" customWidth="1"/>
    <col min="5633" max="5633" width="0" style="78" hidden="1" customWidth="1"/>
    <col min="5634" max="5634" width="35" style="78" customWidth="1"/>
    <col min="5635" max="5635" width="9" style="78" customWidth="1"/>
    <col min="5636" max="5636" width="9.42578125" style="78" customWidth="1"/>
    <col min="5637" max="5886" width="9.140625" style="78"/>
    <col min="5887" max="5887" width="6.42578125" style="78" customWidth="1"/>
    <col min="5888" max="5888" width="25.140625" style="78" customWidth="1"/>
    <col min="5889" max="5889" width="0" style="78" hidden="1" customWidth="1"/>
    <col min="5890" max="5890" width="35" style="78" customWidth="1"/>
    <col min="5891" max="5891" width="9" style="78" customWidth="1"/>
    <col min="5892" max="5892" width="9.42578125" style="78" customWidth="1"/>
    <col min="5893" max="6142" width="9.140625" style="78"/>
    <col min="6143" max="6143" width="6.42578125" style="78" customWidth="1"/>
    <col min="6144" max="6144" width="25.140625" style="78" customWidth="1"/>
    <col min="6145" max="6145" width="0" style="78" hidden="1" customWidth="1"/>
    <col min="6146" max="6146" width="35" style="78" customWidth="1"/>
    <col min="6147" max="6147" width="9" style="78" customWidth="1"/>
    <col min="6148" max="6148" width="9.42578125" style="78" customWidth="1"/>
    <col min="6149" max="6398" width="9.140625" style="78"/>
    <col min="6399" max="6399" width="6.42578125" style="78" customWidth="1"/>
    <col min="6400" max="6400" width="25.140625" style="78" customWidth="1"/>
    <col min="6401" max="6401" width="0" style="78" hidden="1" customWidth="1"/>
    <col min="6402" max="6402" width="35" style="78" customWidth="1"/>
    <col min="6403" max="6403" width="9" style="78" customWidth="1"/>
    <col min="6404" max="6404" width="9.42578125" style="78" customWidth="1"/>
    <col min="6405" max="6654" width="9.140625" style="78"/>
    <col min="6655" max="6655" width="6.42578125" style="78" customWidth="1"/>
    <col min="6656" max="6656" width="25.140625" style="78" customWidth="1"/>
    <col min="6657" max="6657" width="0" style="78" hidden="1" customWidth="1"/>
    <col min="6658" max="6658" width="35" style="78" customWidth="1"/>
    <col min="6659" max="6659" width="9" style="78" customWidth="1"/>
    <col min="6660" max="6660" width="9.42578125" style="78" customWidth="1"/>
    <col min="6661" max="6910" width="9.140625" style="78"/>
    <col min="6911" max="6911" width="6.42578125" style="78" customWidth="1"/>
    <col min="6912" max="6912" width="25.140625" style="78" customWidth="1"/>
    <col min="6913" max="6913" width="0" style="78" hidden="1" customWidth="1"/>
    <col min="6914" max="6914" width="35" style="78" customWidth="1"/>
    <col min="6915" max="6915" width="9" style="78" customWidth="1"/>
    <col min="6916" max="6916" width="9.42578125" style="78" customWidth="1"/>
    <col min="6917" max="7166" width="9.140625" style="78"/>
    <col min="7167" max="7167" width="6.42578125" style="78" customWidth="1"/>
    <col min="7168" max="7168" width="25.140625" style="78" customWidth="1"/>
    <col min="7169" max="7169" width="0" style="78" hidden="1" customWidth="1"/>
    <col min="7170" max="7170" width="35" style="78" customWidth="1"/>
    <col min="7171" max="7171" width="9" style="78" customWidth="1"/>
    <col min="7172" max="7172" width="9.42578125" style="78" customWidth="1"/>
    <col min="7173" max="7422" width="9.140625" style="78"/>
    <col min="7423" max="7423" width="6.42578125" style="78" customWidth="1"/>
    <col min="7424" max="7424" width="25.140625" style="78" customWidth="1"/>
    <col min="7425" max="7425" width="0" style="78" hidden="1" customWidth="1"/>
    <col min="7426" max="7426" width="35" style="78" customWidth="1"/>
    <col min="7427" max="7427" width="9" style="78" customWidth="1"/>
    <col min="7428" max="7428" width="9.42578125" style="78" customWidth="1"/>
    <col min="7429" max="7678" width="9.140625" style="78"/>
    <col min="7679" max="7679" width="6.42578125" style="78" customWidth="1"/>
    <col min="7680" max="7680" width="25.140625" style="78" customWidth="1"/>
    <col min="7681" max="7681" width="0" style="78" hidden="1" customWidth="1"/>
    <col min="7682" max="7682" width="35" style="78" customWidth="1"/>
    <col min="7683" max="7683" width="9" style="78" customWidth="1"/>
    <col min="7684" max="7684" width="9.42578125" style="78" customWidth="1"/>
    <col min="7685" max="7934" width="9.140625" style="78"/>
    <col min="7935" max="7935" width="6.42578125" style="78" customWidth="1"/>
    <col min="7936" max="7936" width="25.140625" style="78" customWidth="1"/>
    <col min="7937" max="7937" width="0" style="78" hidden="1" customWidth="1"/>
    <col min="7938" max="7938" width="35" style="78" customWidth="1"/>
    <col min="7939" max="7939" width="9" style="78" customWidth="1"/>
    <col min="7940" max="7940" width="9.42578125" style="78" customWidth="1"/>
    <col min="7941" max="8190" width="9.140625" style="78"/>
    <col min="8191" max="8191" width="6.42578125" style="78" customWidth="1"/>
    <col min="8192" max="8192" width="25.140625" style="78" customWidth="1"/>
    <col min="8193" max="8193" width="0" style="78" hidden="1" customWidth="1"/>
    <col min="8194" max="8194" width="35" style="78" customWidth="1"/>
    <col min="8195" max="8195" width="9" style="78" customWidth="1"/>
    <col min="8196" max="8196" width="9.42578125" style="78" customWidth="1"/>
    <col min="8197" max="8446" width="9.140625" style="78"/>
    <col min="8447" max="8447" width="6.42578125" style="78" customWidth="1"/>
    <col min="8448" max="8448" width="25.140625" style="78" customWidth="1"/>
    <col min="8449" max="8449" width="0" style="78" hidden="1" customWidth="1"/>
    <col min="8450" max="8450" width="35" style="78" customWidth="1"/>
    <col min="8451" max="8451" width="9" style="78" customWidth="1"/>
    <col min="8452" max="8452" width="9.42578125" style="78" customWidth="1"/>
    <col min="8453" max="8702" width="9.140625" style="78"/>
    <col min="8703" max="8703" width="6.42578125" style="78" customWidth="1"/>
    <col min="8704" max="8704" width="25.140625" style="78" customWidth="1"/>
    <col min="8705" max="8705" width="0" style="78" hidden="1" customWidth="1"/>
    <col min="8706" max="8706" width="35" style="78" customWidth="1"/>
    <col min="8707" max="8707" width="9" style="78" customWidth="1"/>
    <col min="8708" max="8708" width="9.42578125" style="78" customWidth="1"/>
    <col min="8709" max="8958" width="9.140625" style="78"/>
    <col min="8959" max="8959" width="6.42578125" style="78" customWidth="1"/>
    <col min="8960" max="8960" width="25.140625" style="78" customWidth="1"/>
    <col min="8961" max="8961" width="0" style="78" hidden="1" customWidth="1"/>
    <col min="8962" max="8962" width="35" style="78" customWidth="1"/>
    <col min="8963" max="8963" width="9" style="78" customWidth="1"/>
    <col min="8964" max="8964" width="9.42578125" style="78" customWidth="1"/>
    <col min="8965" max="9214" width="9.140625" style="78"/>
    <col min="9215" max="9215" width="6.42578125" style="78" customWidth="1"/>
    <col min="9216" max="9216" width="25.140625" style="78" customWidth="1"/>
    <col min="9217" max="9217" width="0" style="78" hidden="1" customWidth="1"/>
    <col min="9218" max="9218" width="35" style="78" customWidth="1"/>
    <col min="9219" max="9219" width="9" style="78" customWidth="1"/>
    <col min="9220" max="9220" width="9.42578125" style="78" customWidth="1"/>
    <col min="9221" max="9470" width="9.140625" style="78"/>
    <col min="9471" max="9471" width="6.42578125" style="78" customWidth="1"/>
    <col min="9472" max="9472" width="25.140625" style="78" customWidth="1"/>
    <col min="9473" max="9473" width="0" style="78" hidden="1" customWidth="1"/>
    <col min="9474" max="9474" width="35" style="78" customWidth="1"/>
    <col min="9475" max="9475" width="9" style="78" customWidth="1"/>
    <col min="9476" max="9476" width="9.42578125" style="78" customWidth="1"/>
    <col min="9477" max="9726" width="9.140625" style="78"/>
    <col min="9727" max="9727" width="6.42578125" style="78" customWidth="1"/>
    <col min="9728" max="9728" width="25.140625" style="78" customWidth="1"/>
    <col min="9729" max="9729" width="0" style="78" hidden="1" customWidth="1"/>
    <col min="9730" max="9730" width="35" style="78" customWidth="1"/>
    <col min="9731" max="9731" width="9" style="78" customWidth="1"/>
    <col min="9732" max="9732" width="9.42578125" style="78" customWidth="1"/>
    <col min="9733" max="9982" width="9.140625" style="78"/>
    <col min="9983" max="9983" width="6.42578125" style="78" customWidth="1"/>
    <col min="9984" max="9984" width="25.140625" style="78" customWidth="1"/>
    <col min="9985" max="9985" width="0" style="78" hidden="1" customWidth="1"/>
    <col min="9986" max="9986" width="35" style="78" customWidth="1"/>
    <col min="9987" max="9987" width="9" style="78" customWidth="1"/>
    <col min="9988" max="9988" width="9.42578125" style="78" customWidth="1"/>
    <col min="9989" max="10238" width="9.140625" style="78"/>
    <col min="10239" max="10239" width="6.42578125" style="78" customWidth="1"/>
    <col min="10240" max="10240" width="25.140625" style="78" customWidth="1"/>
    <col min="10241" max="10241" width="0" style="78" hidden="1" customWidth="1"/>
    <col min="10242" max="10242" width="35" style="78" customWidth="1"/>
    <col min="10243" max="10243" width="9" style="78" customWidth="1"/>
    <col min="10244" max="10244" width="9.42578125" style="78" customWidth="1"/>
    <col min="10245" max="10494" width="9.140625" style="78"/>
    <col min="10495" max="10495" width="6.42578125" style="78" customWidth="1"/>
    <col min="10496" max="10496" width="25.140625" style="78" customWidth="1"/>
    <col min="10497" max="10497" width="0" style="78" hidden="1" customWidth="1"/>
    <col min="10498" max="10498" width="35" style="78" customWidth="1"/>
    <col min="10499" max="10499" width="9" style="78" customWidth="1"/>
    <col min="10500" max="10500" width="9.42578125" style="78" customWidth="1"/>
    <col min="10501" max="10750" width="9.140625" style="78"/>
    <col min="10751" max="10751" width="6.42578125" style="78" customWidth="1"/>
    <col min="10752" max="10752" width="25.140625" style="78" customWidth="1"/>
    <col min="10753" max="10753" width="0" style="78" hidden="1" customWidth="1"/>
    <col min="10754" max="10754" width="35" style="78" customWidth="1"/>
    <col min="10755" max="10755" width="9" style="78" customWidth="1"/>
    <col min="10756" max="10756" width="9.42578125" style="78" customWidth="1"/>
    <col min="10757" max="11006" width="9.140625" style="78"/>
    <col min="11007" max="11007" width="6.42578125" style="78" customWidth="1"/>
    <col min="11008" max="11008" width="25.140625" style="78" customWidth="1"/>
    <col min="11009" max="11009" width="0" style="78" hidden="1" customWidth="1"/>
    <col min="11010" max="11010" width="35" style="78" customWidth="1"/>
    <col min="11011" max="11011" width="9" style="78" customWidth="1"/>
    <col min="11012" max="11012" width="9.42578125" style="78" customWidth="1"/>
    <col min="11013" max="11262" width="9.140625" style="78"/>
    <col min="11263" max="11263" width="6.42578125" style="78" customWidth="1"/>
    <col min="11264" max="11264" width="25.140625" style="78" customWidth="1"/>
    <col min="11265" max="11265" width="0" style="78" hidden="1" customWidth="1"/>
    <col min="11266" max="11266" width="35" style="78" customWidth="1"/>
    <col min="11267" max="11267" width="9" style="78" customWidth="1"/>
    <col min="11268" max="11268" width="9.42578125" style="78" customWidth="1"/>
    <col min="11269" max="11518" width="9.140625" style="78"/>
    <col min="11519" max="11519" width="6.42578125" style="78" customWidth="1"/>
    <col min="11520" max="11520" width="25.140625" style="78" customWidth="1"/>
    <col min="11521" max="11521" width="0" style="78" hidden="1" customWidth="1"/>
    <col min="11522" max="11522" width="35" style="78" customWidth="1"/>
    <col min="11523" max="11523" width="9" style="78" customWidth="1"/>
    <col min="11524" max="11524" width="9.42578125" style="78" customWidth="1"/>
    <col min="11525" max="11774" width="9.140625" style="78"/>
    <col min="11775" max="11775" width="6.42578125" style="78" customWidth="1"/>
    <col min="11776" max="11776" width="25.140625" style="78" customWidth="1"/>
    <col min="11777" max="11777" width="0" style="78" hidden="1" customWidth="1"/>
    <col min="11778" max="11778" width="35" style="78" customWidth="1"/>
    <col min="11779" max="11779" width="9" style="78" customWidth="1"/>
    <col min="11780" max="11780" width="9.42578125" style="78" customWidth="1"/>
    <col min="11781" max="12030" width="9.140625" style="78"/>
    <col min="12031" max="12031" width="6.42578125" style="78" customWidth="1"/>
    <col min="12032" max="12032" width="25.140625" style="78" customWidth="1"/>
    <col min="12033" max="12033" width="0" style="78" hidden="1" customWidth="1"/>
    <col min="12034" max="12034" width="35" style="78" customWidth="1"/>
    <col min="12035" max="12035" width="9" style="78" customWidth="1"/>
    <col min="12036" max="12036" width="9.42578125" style="78" customWidth="1"/>
    <col min="12037" max="12286" width="9.140625" style="78"/>
    <col min="12287" max="12287" width="6.42578125" style="78" customWidth="1"/>
    <col min="12288" max="12288" width="25.140625" style="78" customWidth="1"/>
    <col min="12289" max="12289" width="0" style="78" hidden="1" customWidth="1"/>
    <col min="12290" max="12290" width="35" style="78" customWidth="1"/>
    <col min="12291" max="12291" width="9" style="78" customWidth="1"/>
    <col min="12292" max="12292" width="9.42578125" style="78" customWidth="1"/>
    <col min="12293" max="12542" width="9.140625" style="78"/>
    <col min="12543" max="12543" width="6.42578125" style="78" customWidth="1"/>
    <col min="12544" max="12544" width="25.140625" style="78" customWidth="1"/>
    <col min="12545" max="12545" width="0" style="78" hidden="1" customWidth="1"/>
    <col min="12546" max="12546" width="35" style="78" customWidth="1"/>
    <col min="12547" max="12547" width="9" style="78" customWidth="1"/>
    <col min="12548" max="12548" width="9.42578125" style="78" customWidth="1"/>
    <col min="12549" max="12798" width="9.140625" style="78"/>
    <col min="12799" max="12799" width="6.42578125" style="78" customWidth="1"/>
    <col min="12800" max="12800" width="25.140625" style="78" customWidth="1"/>
    <col min="12801" max="12801" width="0" style="78" hidden="1" customWidth="1"/>
    <col min="12802" max="12802" width="35" style="78" customWidth="1"/>
    <col min="12803" max="12803" width="9" style="78" customWidth="1"/>
    <col min="12804" max="12804" width="9.42578125" style="78" customWidth="1"/>
    <col min="12805" max="13054" width="9.140625" style="78"/>
    <col min="13055" max="13055" width="6.42578125" style="78" customWidth="1"/>
    <col min="13056" max="13056" width="25.140625" style="78" customWidth="1"/>
    <col min="13057" max="13057" width="0" style="78" hidden="1" customWidth="1"/>
    <col min="13058" max="13058" width="35" style="78" customWidth="1"/>
    <col min="13059" max="13059" width="9" style="78" customWidth="1"/>
    <col min="13060" max="13060" width="9.42578125" style="78" customWidth="1"/>
    <col min="13061" max="13310" width="9.140625" style="78"/>
    <col min="13311" max="13311" width="6.42578125" style="78" customWidth="1"/>
    <col min="13312" max="13312" width="25.140625" style="78" customWidth="1"/>
    <col min="13313" max="13313" width="0" style="78" hidden="1" customWidth="1"/>
    <col min="13314" max="13314" width="35" style="78" customWidth="1"/>
    <col min="13315" max="13315" width="9" style="78" customWidth="1"/>
    <col min="13316" max="13316" width="9.42578125" style="78" customWidth="1"/>
    <col min="13317" max="13566" width="9.140625" style="78"/>
    <col min="13567" max="13567" width="6.42578125" style="78" customWidth="1"/>
    <col min="13568" max="13568" width="25.140625" style="78" customWidth="1"/>
    <col min="13569" max="13569" width="0" style="78" hidden="1" customWidth="1"/>
    <col min="13570" max="13570" width="35" style="78" customWidth="1"/>
    <col min="13571" max="13571" width="9" style="78" customWidth="1"/>
    <col min="13572" max="13572" width="9.42578125" style="78" customWidth="1"/>
    <col min="13573" max="13822" width="9.140625" style="78"/>
    <col min="13823" max="13823" width="6.42578125" style="78" customWidth="1"/>
    <col min="13824" max="13824" width="25.140625" style="78" customWidth="1"/>
    <col min="13825" max="13825" width="0" style="78" hidden="1" customWidth="1"/>
    <col min="13826" max="13826" width="35" style="78" customWidth="1"/>
    <col min="13827" max="13827" width="9" style="78" customWidth="1"/>
    <col min="13828" max="13828" width="9.42578125" style="78" customWidth="1"/>
    <col min="13829" max="14078" width="9.140625" style="78"/>
    <col min="14079" max="14079" width="6.42578125" style="78" customWidth="1"/>
    <col min="14080" max="14080" width="25.140625" style="78" customWidth="1"/>
    <col min="14081" max="14081" width="0" style="78" hidden="1" customWidth="1"/>
    <col min="14082" max="14082" width="35" style="78" customWidth="1"/>
    <col min="14083" max="14083" width="9" style="78" customWidth="1"/>
    <col min="14084" max="14084" width="9.42578125" style="78" customWidth="1"/>
    <col min="14085" max="14334" width="9.140625" style="78"/>
    <col min="14335" max="14335" width="6.42578125" style="78" customWidth="1"/>
    <col min="14336" max="14336" width="25.140625" style="78" customWidth="1"/>
    <col min="14337" max="14337" width="0" style="78" hidden="1" customWidth="1"/>
    <col min="14338" max="14338" width="35" style="78" customWidth="1"/>
    <col min="14339" max="14339" width="9" style="78" customWidth="1"/>
    <col min="14340" max="14340" width="9.42578125" style="78" customWidth="1"/>
    <col min="14341" max="14590" width="9.140625" style="78"/>
    <col min="14591" max="14591" width="6.42578125" style="78" customWidth="1"/>
    <col min="14592" max="14592" width="25.140625" style="78" customWidth="1"/>
    <col min="14593" max="14593" width="0" style="78" hidden="1" customWidth="1"/>
    <col min="14594" max="14594" width="35" style="78" customWidth="1"/>
    <col min="14595" max="14595" width="9" style="78" customWidth="1"/>
    <col min="14596" max="14596" width="9.42578125" style="78" customWidth="1"/>
    <col min="14597" max="14846" width="9.140625" style="78"/>
    <col min="14847" max="14847" width="6.42578125" style="78" customWidth="1"/>
    <col min="14848" max="14848" width="25.140625" style="78" customWidth="1"/>
    <col min="14849" max="14849" width="0" style="78" hidden="1" customWidth="1"/>
    <col min="14850" max="14850" width="35" style="78" customWidth="1"/>
    <col min="14851" max="14851" width="9" style="78" customWidth="1"/>
    <col min="14852" max="14852" width="9.42578125" style="78" customWidth="1"/>
    <col min="14853" max="15102" width="9.140625" style="78"/>
    <col min="15103" max="15103" width="6.42578125" style="78" customWidth="1"/>
    <col min="15104" max="15104" width="25.140625" style="78" customWidth="1"/>
    <col min="15105" max="15105" width="0" style="78" hidden="1" customWidth="1"/>
    <col min="15106" max="15106" width="35" style="78" customWidth="1"/>
    <col min="15107" max="15107" width="9" style="78" customWidth="1"/>
    <col min="15108" max="15108" width="9.42578125" style="78" customWidth="1"/>
    <col min="15109" max="15358" width="9.140625" style="78"/>
    <col min="15359" max="15359" width="6.42578125" style="78" customWidth="1"/>
    <col min="15360" max="15360" width="25.140625" style="78" customWidth="1"/>
    <col min="15361" max="15361" width="0" style="78" hidden="1" customWidth="1"/>
    <col min="15362" max="15362" width="35" style="78" customWidth="1"/>
    <col min="15363" max="15363" width="9" style="78" customWidth="1"/>
    <col min="15364" max="15364" width="9.42578125" style="78" customWidth="1"/>
    <col min="15365" max="15614" width="9.140625" style="78"/>
    <col min="15615" max="15615" width="6.42578125" style="78" customWidth="1"/>
    <col min="15616" max="15616" width="25.140625" style="78" customWidth="1"/>
    <col min="15617" max="15617" width="0" style="78" hidden="1" customWidth="1"/>
    <col min="15618" max="15618" width="35" style="78" customWidth="1"/>
    <col min="15619" max="15619" width="9" style="78" customWidth="1"/>
    <col min="15620" max="15620" width="9.42578125" style="78" customWidth="1"/>
    <col min="15621" max="15870" width="9.140625" style="78"/>
    <col min="15871" max="15871" width="6.42578125" style="78" customWidth="1"/>
    <col min="15872" max="15872" width="25.140625" style="78" customWidth="1"/>
    <col min="15873" max="15873" width="0" style="78" hidden="1" customWidth="1"/>
    <col min="15874" max="15874" width="35" style="78" customWidth="1"/>
    <col min="15875" max="15875" width="9" style="78" customWidth="1"/>
    <col min="15876" max="15876" width="9.42578125" style="78" customWidth="1"/>
    <col min="15877" max="16126" width="9.140625" style="78"/>
    <col min="16127" max="16127" width="6.42578125" style="78" customWidth="1"/>
    <col min="16128" max="16128" width="25.140625" style="78" customWidth="1"/>
    <col min="16129" max="16129" width="0" style="78" hidden="1" customWidth="1"/>
    <col min="16130" max="16130" width="35" style="78" customWidth="1"/>
    <col min="16131" max="16131" width="9" style="78" customWidth="1"/>
    <col min="16132" max="16132" width="9.42578125" style="78" customWidth="1"/>
    <col min="16133" max="16384" width="9.140625" style="78"/>
  </cols>
  <sheetData>
    <row r="1" spans="1:5" x14ac:dyDescent="0.25">
      <c r="A1" s="82"/>
      <c r="B1" s="303" t="s">
        <v>442</v>
      </c>
      <c r="C1" s="303"/>
      <c r="D1" s="303"/>
      <c r="E1" s="71"/>
    </row>
    <row r="2" spans="1:5" x14ac:dyDescent="0.25">
      <c r="A2" s="303" t="s">
        <v>432</v>
      </c>
      <c r="B2" s="303"/>
      <c r="C2" s="303"/>
      <c r="D2" s="303"/>
      <c r="E2" s="71"/>
    </row>
    <row r="3" spans="1:5" ht="15" customHeight="1" x14ac:dyDescent="0.25">
      <c r="A3" s="303" t="s">
        <v>496</v>
      </c>
      <c r="B3" s="303"/>
      <c r="C3" s="303"/>
      <c r="D3" s="303"/>
      <c r="E3" s="71"/>
    </row>
    <row r="4" spans="1:5" x14ac:dyDescent="0.25">
      <c r="A4" s="71"/>
      <c r="B4" s="71"/>
      <c r="C4" s="71"/>
      <c r="D4" s="71"/>
    </row>
    <row r="5" spans="1:5" x14ac:dyDescent="0.25">
      <c r="A5" s="79"/>
      <c r="B5" s="79"/>
      <c r="C5" s="79"/>
      <c r="D5" s="79"/>
    </row>
    <row r="6" spans="1:5" ht="34.5" customHeight="1" x14ac:dyDescent="0.25">
      <c r="A6" s="325" t="s">
        <v>493</v>
      </c>
      <c r="B6" s="325"/>
      <c r="C6" s="325"/>
      <c r="D6" s="325"/>
    </row>
    <row r="8" spans="1:5" x14ac:dyDescent="0.25">
      <c r="A8" s="80"/>
      <c r="B8" s="80"/>
      <c r="C8" s="80"/>
      <c r="D8" s="80"/>
    </row>
    <row r="9" spans="1:5" ht="15" customHeight="1" x14ac:dyDescent="0.25">
      <c r="A9" s="331" t="s">
        <v>437</v>
      </c>
      <c r="B9" s="326" t="s">
        <v>438</v>
      </c>
      <c r="C9" s="326" t="s">
        <v>304</v>
      </c>
      <c r="D9" s="329" t="s">
        <v>305</v>
      </c>
    </row>
    <row r="10" spans="1:5" ht="46.5" customHeight="1" x14ac:dyDescent="0.25">
      <c r="A10" s="332"/>
      <c r="B10" s="327"/>
      <c r="C10" s="328"/>
      <c r="D10" s="330"/>
    </row>
    <row r="11" spans="1:5" x14ac:dyDescent="0.25">
      <c r="A11" s="83" t="s">
        <v>2</v>
      </c>
      <c r="B11" s="10" t="s">
        <v>3</v>
      </c>
      <c r="C11" s="10" t="s">
        <v>270</v>
      </c>
      <c r="D11" s="11">
        <v>5</v>
      </c>
    </row>
    <row r="12" spans="1:5" ht="47.25" x14ac:dyDescent="0.25">
      <c r="A12" s="60" t="s">
        <v>433</v>
      </c>
      <c r="B12" s="65" t="s">
        <v>434</v>
      </c>
      <c r="C12" s="84">
        <f>C13</f>
        <v>1929.4000000000015</v>
      </c>
      <c r="D12" s="84">
        <f>D13</f>
        <v>1253</v>
      </c>
    </row>
    <row r="13" spans="1:5" ht="31.5" x14ac:dyDescent="0.25">
      <c r="A13" s="73" t="s">
        <v>435</v>
      </c>
      <c r="B13" s="60" t="s">
        <v>436</v>
      </c>
      <c r="C13" s="85">
        <f>C14+C18</f>
        <v>1929.4000000000015</v>
      </c>
      <c r="D13" s="85">
        <f>D14+D18</f>
        <v>1253</v>
      </c>
    </row>
    <row r="14" spans="1:5" ht="36.75" customHeight="1" x14ac:dyDescent="0.25">
      <c r="A14" s="74" t="s">
        <v>306</v>
      </c>
      <c r="B14" s="1" t="s">
        <v>254</v>
      </c>
      <c r="C14" s="85">
        <f t="shared" ref="C14:D16" si="0">C15</f>
        <v>-23763</v>
      </c>
      <c r="D14" s="85">
        <f t="shared" si="0"/>
        <v>-23863.7</v>
      </c>
    </row>
    <row r="15" spans="1:5" ht="31.5" x14ac:dyDescent="0.25">
      <c r="A15" s="75" t="s">
        <v>307</v>
      </c>
      <c r="B15" s="1" t="s">
        <v>308</v>
      </c>
      <c r="C15" s="85">
        <f t="shared" si="0"/>
        <v>-23763</v>
      </c>
      <c r="D15" s="85">
        <f t="shared" si="0"/>
        <v>-23863.7</v>
      </c>
    </row>
    <row r="16" spans="1:5" ht="31.5" x14ac:dyDescent="0.25">
      <c r="A16" s="76" t="s">
        <v>309</v>
      </c>
      <c r="B16" s="1" t="s">
        <v>255</v>
      </c>
      <c r="C16" s="86">
        <f>C17</f>
        <v>-23763</v>
      </c>
      <c r="D16" s="85">
        <f t="shared" si="0"/>
        <v>-23863.7</v>
      </c>
    </row>
    <row r="17" spans="1:4" ht="47.25" x14ac:dyDescent="0.25">
      <c r="A17" s="77" t="s">
        <v>310</v>
      </c>
      <c r="B17" s="1" t="s">
        <v>311</v>
      </c>
      <c r="C17" s="87">
        <v>-23763</v>
      </c>
      <c r="D17" s="88">
        <v>-23863.7</v>
      </c>
    </row>
    <row r="18" spans="1:4" ht="31.5" x14ac:dyDescent="0.25">
      <c r="A18" s="75" t="s">
        <v>312</v>
      </c>
      <c r="B18" s="1" t="s">
        <v>256</v>
      </c>
      <c r="C18" s="85">
        <f t="shared" ref="C18:D20" si="1">C19</f>
        <v>25692.400000000001</v>
      </c>
      <c r="D18" s="85">
        <f t="shared" si="1"/>
        <v>25116.7</v>
      </c>
    </row>
    <row r="19" spans="1:4" ht="31.5" x14ac:dyDescent="0.25">
      <c r="A19" s="75" t="s">
        <v>313</v>
      </c>
      <c r="B19" s="1" t="s">
        <v>257</v>
      </c>
      <c r="C19" s="85">
        <f t="shared" si="1"/>
        <v>25692.400000000001</v>
      </c>
      <c r="D19" s="85">
        <f t="shared" si="1"/>
        <v>25116.7</v>
      </c>
    </row>
    <row r="20" spans="1:4" ht="31.5" x14ac:dyDescent="0.25">
      <c r="A20" s="75" t="s">
        <v>314</v>
      </c>
      <c r="B20" s="1" t="s">
        <v>258</v>
      </c>
      <c r="C20" s="85">
        <f t="shared" si="1"/>
        <v>25692.400000000001</v>
      </c>
      <c r="D20" s="85">
        <f t="shared" si="1"/>
        <v>25116.7</v>
      </c>
    </row>
    <row r="21" spans="1:4" ht="47.25" x14ac:dyDescent="0.25">
      <c r="A21" s="75" t="s">
        <v>315</v>
      </c>
      <c r="B21" s="1" t="s">
        <v>316</v>
      </c>
      <c r="C21" s="89">
        <v>25692.400000000001</v>
      </c>
      <c r="D21" s="88">
        <v>25116.7</v>
      </c>
    </row>
    <row r="25" spans="1:4" x14ac:dyDescent="0.25">
      <c r="D25" s="81"/>
    </row>
  </sheetData>
  <mergeCells count="8">
    <mergeCell ref="A6:D6"/>
    <mergeCell ref="B1:D1"/>
    <mergeCell ref="A2:D2"/>
    <mergeCell ref="A3:D3"/>
    <mergeCell ref="B9:B10"/>
    <mergeCell ref="C9:C10"/>
    <mergeCell ref="D9:D10"/>
    <mergeCell ref="A9:A10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E4" sqref="E4"/>
    </sheetView>
  </sheetViews>
  <sheetFormatPr defaultRowHeight="15.75" x14ac:dyDescent="0.25"/>
  <cols>
    <col min="1" max="1" width="46.42578125" style="52" customWidth="1"/>
    <col min="2" max="2" width="7" style="52" customWidth="1"/>
    <col min="3" max="3" width="6.28515625" style="52" customWidth="1"/>
    <col min="4" max="4" width="7.28515625" style="52" customWidth="1"/>
    <col min="5" max="5" width="11.5703125" style="52" customWidth="1"/>
    <col min="6" max="6" width="5.7109375" style="52" customWidth="1"/>
    <col min="7" max="7" width="6.7109375" style="52" customWidth="1"/>
    <col min="8" max="8" width="6.28515625" style="52" customWidth="1"/>
    <col min="9" max="9" width="6.5703125" style="52" customWidth="1"/>
    <col min="10" max="10" width="6.42578125" style="52" customWidth="1"/>
    <col min="11" max="256" width="9.140625" style="239"/>
    <col min="257" max="257" width="25.85546875" style="239" customWidth="1"/>
    <col min="258" max="258" width="7" style="239" customWidth="1"/>
    <col min="259" max="259" width="6.28515625" style="239" customWidth="1"/>
    <col min="260" max="260" width="7.28515625" style="239" customWidth="1"/>
    <col min="261" max="261" width="7.42578125" style="239" customWidth="1"/>
    <col min="262" max="262" width="5.7109375" style="239" customWidth="1"/>
    <col min="263" max="263" width="6.7109375" style="239" customWidth="1"/>
    <col min="264" max="264" width="6.28515625" style="239" customWidth="1"/>
    <col min="265" max="265" width="6.5703125" style="239" customWidth="1"/>
    <col min="266" max="266" width="6.42578125" style="239" customWidth="1"/>
    <col min="267" max="512" width="9.140625" style="239"/>
    <col min="513" max="513" width="25.85546875" style="239" customWidth="1"/>
    <col min="514" max="514" width="7" style="239" customWidth="1"/>
    <col min="515" max="515" width="6.28515625" style="239" customWidth="1"/>
    <col min="516" max="516" width="7.28515625" style="239" customWidth="1"/>
    <col min="517" max="517" width="7.42578125" style="239" customWidth="1"/>
    <col min="518" max="518" width="5.7109375" style="239" customWidth="1"/>
    <col min="519" max="519" width="6.7109375" style="239" customWidth="1"/>
    <col min="520" max="520" width="6.28515625" style="239" customWidth="1"/>
    <col min="521" max="521" width="6.5703125" style="239" customWidth="1"/>
    <col min="522" max="522" width="6.42578125" style="239" customWidth="1"/>
    <col min="523" max="768" width="9.140625" style="239"/>
    <col min="769" max="769" width="25.85546875" style="239" customWidth="1"/>
    <col min="770" max="770" width="7" style="239" customWidth="1"/>
    <col min="771" max="771" width="6.28515625" style="239" customWidth="1"/>
    <col min="772" max="772" width="7.28515625" style="239" customWidth="1"/>
    <col min="773" max="773" width="7.42578125" style="239" customWidth="1"/>
    <col min="774" max="774" width="5.7109375" style="239" customWidth="1"/>
    <col min="775" max="775" width="6.7109375" style="239" customWidth="1"/>
    <col min="776" max="776" width="6.28515625" style="239" customWidth="1"/>
    <col min="777" max="777" width="6.5703125" style="239" customWidth="1"/>
    <col min="778" max="778" width="6.42578125" style="239" customWidth="1"/>
    <col min="779" max="1024" width="9.140625" style="239"/>
    <col min="1025" max="1025" width="25.85546875" style="239" customWidth="1"/>
    <col min="1026" max="1026" width="7" style="239" customWidth="1"/>
    <col min="1027" max="1027" width="6.28515625" style="239" customWidth="1"/>
    <col min="1028" max="1028" width="7.28515625" style="239" customWidth="1"/>
    <col min="1029" max="1029" width="7.42578125" style="239" customWidth="1"/>
    <col min="1030" max="1030" width="5.7109375" style="239" customWidth="1"/>
    <col min="1031" max="1031" width="6.7109375" style="239" customWidth="1"/>
    <col min="1032" max="1032" width="6.28515625" style="239" customWidth="1"/>
    <col min="1033" max="1033" width="6.5703125" style="239" customWidth="1"/>
    <col min="1034" max="1034" width="6.42578125" style="239" customWidth="1"/>
    <col min="1035" max="1280" width="9.140625" style="239"/>
    <col min="1281" max="1281" width="25.85546875" style="239" customWidth="1"/>
    <col min="1282" max="1282" width="7" style="239" customWidth="1"/>
    <col min="1283" max="1283" width="6.28515625" style="239" customWidth="1"/>
    <col min="1284" max="1284" width="7.28515625" style="239" customWidth="1"/>
    <col min="1285" max="1285" width="7.42578125" style="239" customWidth="1"/>
    <col min="1286" max="1286" width="5.7109375" style="239" customWidth="1"/>
    <col min="1287" max="1287" width="6.7109375" style="239" customWidth="1"/>
    <col min="1288" max="1288" width="6.28515625" style="239" customWidth="1"/>
    <col min="1289" max="1289" width="6.5703125" style="239" customWidth="1"/>
    <col min="1290" max="1290" width="6.42578125" style="239" customWidth="1"/>
    <col min="1291" max="1536" width="9.140625" style="239"/>
    <col min="1537" max="1537" width="25.85546875" style="239" customWidth="1"/>
    <col min="1538" max="1538" width="7" style="239" customWidth="1"/>
    <col min="1539" max="1539" width="6.28515625" style="239" customWidth="1"/>
    <col min="1540" max="1540" width="7.28515625" style="239" customWidth="1"/>
    <col min="1541" max="1541" width="7.42578125" style="239" customWidth="1"/>
    <col min="1542" max="1542" width="5.7109375" style="239" customWidth="1"/>
    <col min="1543" max="1543" width="6.7109375" style="239" customWidth="1"/>
    <col min="1544" max="1544" width="6.28515625" style="239" customWidth="1"/>
    <col min="1545" max="1545" width="6.5703125" style="239" customWidth="1"/>
    <col min="1546" max="1546" width="6.42578125" style="239" customWidth="1"/>
    <col min="1547" max="1792" width="9.140625" style="239"/>
    <col min="1793" max="1793" width="25.85546875" style="239" customWidth="1"/>
    <col min="1794" max="1794" width="7" style="239" customWidth="1"/>
    <col min="1795" max="1795" width="6.28515625" style="239" customWidth="1"/>
    <col min="1796" max="1796" width="7.28515625" style="239" customWidth="1"/>
    <col min="1797" max="1797" width="7.42578125" style="239" customWidth="1"/>
    <col min="1798" max="1798" width="5.7109375" style="239" customWidth="1"/>
    <col min="1799" max="1799" width="6.7109375" style="239" customWidth="1"/>
    <col min="1800" max="1800" width="6.28515625" style="239" customWidth="1"/>
    <col min="1801" max="1801" width="6.5703125" style="239" customWidth="1"/>
    <col min="1802" max="1802" width="6.42578125" style="239" customWidth="1"/>
    <col min="1803" max="2048" width="9.140625" style="239"/>
    <col min="2049" max="2049" width="25.85546875" style="239" customWidth="1"/>
    <col min="2050" max="2050" width="7" style="239" customWidth="1"/>
    <col min="2051" max="2051" width="6.28515625" style="239" customWidth="1"/>
    <col min="2052" max="2052" width="7.28515625" style="239" customWidth="1"/>
    <col min="2053" max="2053" width="7.42578125" style="239" customWidth="1"/>
    <col min="2054" max="2054" width="5.7109375" style="239" customWidth="1"/>
    <col min="2055" max="2055" width="6.7109375" style="239" customWidth="1"/>
    <col min="2056" max="2056" width="6.28515625" style="239" customWidth="1"/>
    <col min="2057" max="2057" width="6.5703125" style="239" customWidth="1"/>
    <col min="2058" max="2058" width="6.42578125" style="239" customWidth="1"/>
    <col min="2059" max="2304" width="9.140625" style="239"/>
    <col min="2305" max="2305" width="25.85546875" style="239" customWidth="1"/>
    <col min="2306" max="2306" width="7" style="239" customWidth="1"/>
    <col min="2307" max="2307" width="6.28515625" style="239" customWidth="1"/>
    <col min="2308" max="2308" width="7.28515625" style="239" customWidth="1"/>
    <col min="2309" max="2309" width="7.42578125" style="239" customWidth="1"/>
    <col min="2310" max="2310" width="5.7109375" style="239" customWidth="1"/>
    <col min="2311" max="2311" width="6.7109375" style="239" customWidth="1"/>
    <col min="2312" max="2312" width="6.28515625" style="239" customWidth="1"/>
    <col min="2313" max="2313" width="6.5703125" style="239" customWidth="1"/>
    <col min="2314" max="2314" width="6.42578125" style="239" customWidth="1"/>
    <col min="2315" max="2560" width="9.140625" style="239"/>
    <col min="2561" max="2561" width="25.85546875" style="239" customWidth="1"/>
    <col min="2562" max="2562" width="7" style="239" customWidth="1"/>
    <col min="2563" max="2563" width="6.28515625" style="239" customWidth="1"/>
    <col min="2564" max="2564" width="7.28515625" style="239" customWidth="1"/>
    <col min="2565" max="2565" width="7.42578125" style="239" customWidth="1"/>
    <col min="2566" max="2566" width="5.7109375" style="239" customWidth="1"/>
    <col min="2567" max="2567" width="6.7109375" style="239" customWidth="1"/>
    <col min="2568" max="2568" width="6.28515625" style="239" customWidth="1"/>
    <col min="2569" max="2569" width="6.5703125" style="239" customWidth="1"/>
    <col min="2570" max="2570" width="6.42578125" style="239" customWidth="1"/>
    <col min="2571" max="2816" width="9.140625" style="239"/>
    <col min="2817" max="2817" width="25.85546875" style="239" customWidth="1"/>
    <col min="2818" max="2818" width="7" style="239" customWidth="1"/>
    <col min="2819" max="2819" width="6.28515625" style="239" customWidth="1"/>
    <col min="2820" max="2820" width="7.28515625" style="239" customWidth="1"/>
    <col min="2821" max="2821" width="7.42578125" style="239" customWidth="1"/>
    <col min="2822" max="2822" width="5.7109375" style="239" customWidth="1"/>
    <col min="2823" max="2823" width="6.7109375" style="239" customWidth="1"/>
    <col min="2824" max="2824" width="6.28515625" style="239" customWidth="1"/>
    <col min="2825" max="2825" width="6.5703125" style="239" customWidth="1"/>
    <col min="2826" max="2826" width="6.42578125" style="239" customWidth="1"/>
    <col min="2827" max="3072" width="9.140625" style="239"/>
    <col min="3073" max="3073" width="25.85546875" style="239" customWidth="1"/>
    <col min="3074" max="3074" width="7" style="239" customWidth="1"/>
    <col min="3075" max="3075" width="6.28515625" style="239" customWidth="1"/>
    <col min="3076" max="3076" width="7.28515625" style="239" customWidth="1"/>
    <col min="3077" max="3077" width="7.42578125" style="239" customWidth="1"/>
    <col min="3078" max="3078" width="5.7109375" style="239" customWidth="1"/>
    <col min="3079" max="3079" width="6.7109375" style="239" customWidth="1"/>
    <col min="3080" max="3080" width="6.28515625" style="239" customWidth="1"/>
    <col min="3081" max="3081" width="6.5703125" style="239" customWidth="1"/>
    <col min="3082" max="3082" width="6.42578125" style="239" customWidth="1"/>
    <col min="3083" max="3328" width="9.140625" style="239"/>
    <col min="3329" max="3329" width="25.85546875" style="239" customWidth="1"/>
    <col min="3330" max="3330" width="7" style="239" customWidth="1"/>
    <col min="3331" max="3331" width="6.28515625" style="239" customWidth="1"/>
    <col min="3332" max="3332" width="7.28515625" style="239" customWidth="1"/>
    <col min="3333" max="3333" width="7.42578125" style="239" customWidth="1"/>
    <col min="3334" max="3334" width="5.7109375" style="239" customWidth="1"/>
    <col min="3335" max="3335" width="6.7109375" style="239" customWidth="1"/>
    <col min="3336" max="3336" width="6.28515625" style="239" customWidth="1"/>
    <col min="3337" max="3337" width="6.5703125" style="239" customWidth="1"/>
    <col min="3338" max="3338" width="6.42578125" style="239" customWidth="1"/>
    <col min="3339" max="3584" width="9.140625" style="239"/>
    <col min="3585" max="3585" width="25.85546875" style="239" customWidth="1"/>
    <col min="3586" max="3586" width="7" style="239" customWidth="1"/>
    <col min="3587" max="3587" width="6.28515625" style="239" customWidth="1"/>
    <col min="3588" max="3588" width="7.28515625" style="239" customWidth="1"/>
    <col min="3589" max="3589" width="7.42578125" style="239" customWidth="1"/>
    <col min="3590" max="3590" width="5.7109375" style="239" customWidth="1"/>
    <col min="3591" max="3591" width="6.7109375" style="239" customWidth="1"/>
    <col min="3592" max="3592" width="6.28515625" style="239" customWidth="1"/>
    <col min="3593" max="3593" width="6.5703125" style="239" customWidth="1"/>
    <col min="3594" max="3594" width="6.42578125" style="239" customWidth="1"/>
    <col min="3595" max="3840" width="9.140625" style="239"/>
    <col min="3841" max="3841" width="25.85546875" style="239" customWidth="1"/>
    <col min="3842" max="3842" width="7" style="239" customWidth="1"/>
    <col min="3843" max="3843" width="6.28515625" style="239" customWidth="1"/>
    <col min="3844" max="3844" width="7.28515625" style="239" customWidth="1"/>
    <col min="3845" max="3845" width="7.42578125" style="239" customWidth="1"/>
    <col min="3846" max="3846" width="5.7109375" style="239" customWidth="1"/>
    <col min="3847" max="3847" width="6.7109375" style="239" customWidth="1"/>
    <col min="3848" max="3848" width="6.28515625" style="239" customWidth="1"/>
    <col min="3849" max="3849" width="6.5703125" style="239" customWidth="1"/>
    <col min="3850" max="3850" width="6.42578125" style="239" customWidth="1"/>
    <col min="3851" max="4096" width="9.140625" style="239"/>
    <col min="4097" max="4097" width="25.85546875" style="239" customWidth="1"/>
    <col min="4098" max="4098" width="7" style="239" customWidth="1"/>
    <col min="4099" max="4099" width="6.28515625" style="239" customWidth="1"/>
    <col min="4100" max="4100" width="7.28515625" style="239" customWidth="1"/>
    <col min="4101" max="4101" width="7.42578125" style="239" customWidth="1"/>
    <col min="4102" max="4102" width="5.7109375" style="239" customWidth="1"/>
    <col min="4103" max="4103" width="6.7109375" style="239" customWidth="1"/>
    <col min="4104" max="4104" width="6.28515625" style="239" customWidth="1"/>
    <col min="4105" max="4105" width="6.5703125" style="239" customWidth="1"/>
    <col min="4106" max="4106" width="6.42578125" style="239" customWidth="1"/>
    <col min="4107" max="4352" width="9.140625" style="239"/>
    <col min="4353" max="4353" width="25.85546875" style="239" customWidth="1"/>
    <col min="4354" max="4354" width="7" style="239" customWidth="1"/>
    <col min="4355" max="4355" width="6.28515625" style="239" customWidth="1"/>
    <col min="4356" max="4356" width="7.28515625" style="239" customWidth="1"/>
    <col min="4357" max="4357" width="7.42578125" style="239" customWidth="1"/>
    <col min="4358" max="4358" width="5.7109375" style="239" customWidth="1"/>
    <col min="4359" max="4359" width="6.7109375" style="239" customWidth="1"/>
    <col min="4360" max="4360" width="6.28515625" style="239" customWidth="1"/>
    <col min="4361" max="4361" width="6.5703125" style="239" customWidth="1"/>
    <col min="4362" max="4362" width="6.42578125" style="239" customWidth="1"/>
    <col min="4363" max="4608" width="9.140625" style="239"/>
    <col min="4609" max="4609" width="25.85546875" style="239" customWidth="1"/>
    <col min="4610" max="4610" width="7" style="239" customWidth="1"/>
    <col min="4611" max="4611" width="6.28515625" style="239" customWidth="1"/>
    <col min="4612" max="4612" width="7.28515625" style="239" customWidth="1"/>
    <col min="4613" max="4613" width="7.42578125" style="239" customWidth="1"/>
    <col min="4614" max="4614" width="5.7109375" style="239" customWidth="1"/>
    <col min="4615" max="4615" width="6.7109375" style="239" customWidth="1"/>
    <col min="4616" max="4616" width="6.28515625" style="239" customWidth="1"/>
    <col min="4617" max="4617" width="6.5703125" style="239" customWidth="1"/>
    <col min="4618" max="4618" width="6.42578125" style="239" customWidth="1"/>
    <col min="4619" max="4864" width="9.140625" style="239"/>
    <col min="4865" max="4865" width="25.85546875" style="239" customWidth="1"/>
    <col min="4866" max="4866" width="7" style="239" customWidth="1"/>
    <col min="4867" max="4867" width="6.28515625" style="239" customWidth="1"/>
    <col min="4868" max="4868" width="7.28515625" style="239" customWidth="1"/>
    <col min="4869" max="4869" width="7.42578125" style="239" customWidth="1"/>
    <col min="4870" max="4870" width="5.7109375" style="239" customWidth="1"/>
    <col min="4871" max="4871" width="6.7109375" style="239" customWidth="1"/>
    <col min="4872" max="4872" width="6.28515625" style="239" customWidth="1"/>
    <col min="4873" max="4873" width="6.5703125" style="239" customWidth="1"/>
    <col min="4874" max="4874" width="6.42578125" style="239" customWidth="1"/>
    <col min="4875" max="5120" width="9.140625" style="239"/>
    <col min="5121" max="5121" width="25.85546875" style="239" customWidth="1"/>
    <col min="5122" max="5122" width="7" style="239" customWidth="1"/>
    <col min="5123" max="5123" width="6.28515625" style="239" customWidth="1"/>
    <col min="5124" max="5124" width="7.28515625" style="239" customWidth="1"/>
    <col min="5125" max="5125" width="7.42578125" style="239" customWidth="1"/>
    <col min="5126" max="5126" width="5.7109375" style="239" customWidth="1"/>
    <col min="5127" max="5127" width="6.7109375" style="239" customWidth="1"/>
    <col min="5128" max="5128" width="6.28515625" style="239" customWidth="1"/>
    <col min="5129" max="5129" width="6.5703125" style="239" customWidth="1"/>
    <col min="5130" max="5130" width="6.42578125" style="239" customWidth="1"/>
    <col min="5131" max="5376" width="9.140625" style="239"/>
    <col min="5377" max="5377" width="25.85546875" style="239" customWidth="1"/>
    <col min="5378" max="5378" width="7" style="239" customWidth="1"/>
    <col min="5379" max="5379" width="6.28515625" style="239" customWidth="1"/>
    <col min="5380" max="5380" width="7.28515625" style="239" customWidth="1"/>
    <col min="5381" max="5381" width="7.42578125" style="239" customWidth="1"/>
    <col min="5382" max="5382" width="5.7109375" style="239" customWidth="1"/>
    <col min="5383" max="5383" width="6.7109375" style="239" customWidth="1"/>
    <col min="5384" max="5384" width="6.28515625" style="239" customWidth="1"/>
    <col min="5385" max="5385" width="6.5703125" style="239" customWidth="1"/>
    <col min="5386" max="5386" width="6.42578125" style="239" customWidth="1"/>
    <col min="5387" max="5632" width="9.140625" style="239"/>
    <col min="5633" max="5633" width="25.85546875" style="239" customWidth="1"/>
    <col min="5634" max="5634" width="7" style="239" customWidth="1"/>
    <col min="5635" max="5635" width="6.28515625" style="239" customWidth="1"/>
    <col min="5636" max="5636" width="7.28515625" style="239" customWidth="1"/>
    <col min="5637" max="5637" width="7.42578125" style="239" customWidth="1"/>
    <col min="5638" max="5638" width="5.7109375" style="239" customWidth="1"/>
    <col min="5639" max="5639" width="6.7109375" style="239" customWidth="1"/>
    <col min="5640" max="5640" width="6.28515625" style="239" customWidth="1"/>
    <col min="5641" max="5641" width="6.5703125" style="239" customWidth="1"/>
    <col min="5642" max="5642" width="6.42578125" style="239" customWidth="1"/>
    <col min="5643" max="5888" width="9.140625" style="239"/>
    <col min="5889" max="5889" width="25.85546875" style="239" customWidth="1"/>
    <col min="5890" max="5890" width="7" style="239" customWidth="1"/>
    <col min="5891" max="5891" width="6.28515625" style="239" customWidth="1"/>
    <col min="5892" max="5892" width="7.28515625" style="239" customWidth="1"/>
    <col min="5893" max="5893" width="7.42578125" style="239" customWidth="1"/>
    <col min="5894" max="5894" width="5.7109375" style="239" customWidth="1"/>
    <col min="5895" max="5895" width="6.7109375" style="239" customWidth="1"/>
    <col min="5896" max="5896" width="6.28515625" style="239" customWidth="1"/>
    <col min="5897" max="5897" width="6.5703125" style="239" customWidth="1"/>
    <col min="5898" max="5898" width="6.42578125" style="239" customWidth="1"/>
    <col min="5899" max="6144" width="9.140625" style="239"/>
    <col min="6145" max="6145" width="25.85546875" style="239" customWidth="1"/>
    <col min="6146" max="6146" width="7" style="239" customWidth="1"/>
    <col min="6147" max="6147" width="6.28515625" style="239" customWidth="1"/>
    <col min="6148" max="6148" width="7.28515625" style="239" customWidth="1"/>
    <col min="6149" max="6149" width="7.42578125" style="239" customWidth="1"/>
    <col min="6150" max="6150" width="5.7109375" style="239" customWidth="1"/>
    <col min="6151" max="6151" width="6.7109375" style="239" customWidth="1"/>
    <col min="6152" max="6152" width="6.28515625" style="239" customWidth="1"/>
    <col min="6153" max="6153" width="6.5703125" style="239" customWidth="1"/>
    <col min="6154" max="6154" width="6.42578125" style="239" customWidth="1"/>
    <col min="6155" max="6400" width="9.140625" style="239"/>
    <col min="6401" max="6401" width="25.85546875" style="239" customWidth="1"/>
    <col min="6402" max="6402" width="7" style="239" customWidth="1"/>
    <col min="6403" max="6403" width="6.28515625" style="239" customWidth="1"/>
    <col min="6404" max="6404" width="7.28515625" style="239" customWidth="1"/>
    <col min="6405" max="6405" width="7.42578125" style="239" customWidth="1"/>
    <col min="6406" max="6406" width="5.7109375" style="239" customWidth="1"/>
    <col min="6407" max="6407" width="6.7109375" style="239" customWidth="1"/>
    <col min="6408" max="6408" width="6.28515625" style="239" customWidth="1"/>
    <col min="6409" max="6409" width="6.5703125" style="239" customWidth="1"/>
    <col min="6410" max="6410" width="6.42578125" style="239" customWidth="1"/>
    <col min="6411" max="6656" width="9.140625" style="239"/>
    <col min="6657" max="6657" width="25.85546875" style="239" customWidth="1"/>
    <col min="6658" max="6658" width="7" style="239" customWidth="1"/>
    <col min="6659" max="6659" width="6.28515625" style="239" customWidth="1"/>
    <col min="6660" max="6660" width="7.28515625" style="239" customWidth="1"/>
    <col min="6661" max="6661" width="7.42578125" style="239" customWidth="1"/>
    <col min="6662" max="6662" width="5.7109375" style="239" customWidth="1"/>
    <col min="6663" max="6663" width="6.7109375" style="239" customWidth="1"/>
    <col min="6664" max="6664" width="6.28515625" style="239" customWidth="1"/>
    <col min="6665" max="6665" width="6.5703125" style="239" customWidth="1"/>
    <col min="6666" max="6666" width="6.42578125" style="239" customWidth="1"/>
    <col min="6667" max="6912" width="9.140625" style="239"/>
    <col min="6913" max="6913" width="25.85546875" style="239" customWidth="1"/>
    <col min="6914" max="6914" width="7" style="239" customWidth="1"/>
    <col min="6915" max="6915" width="6.28515625" style="239" customWidth="1"/>
    <col min="6916" max="6916" width="7.28515625" style="239" customWidth="1"/>
    <col min="6917" max="6917" width="7.42578125" style="239" customWidth="1"/>
    <col min="6918" max="6918" width="5.7109375" style="239" customWidth="1"/>
    <col min="6919" max="6919" width="6.7109375" style="239" customWidth="1"/>
    <col min="6920" max="6920" width="6.28515625" style="239" customWidth="1"/>
    <col min="6921" max="6921" width="6.5703125" style="239" customWidth="1"/>
    <col min="6922" max="6922" width="6.42578125" style="239" customWidth="1"/>
    <col min="6923" max="7168" width="9.140625" style="239"/>
    <col min="7169" max="7169" width="25.85546875" style="239" customWidth="1"/>
    <col min="7170" max="7170" width="7" style="239" customWidth="1"/>
    <col min="7171" max="7171" width="6.28515625" style="239" customWidth="1"/>
    <col min="7172" max="7172" width="7.28515625" style="239" customWidth="1"/>
    <col min="7173" max="7173" width="7.42578125" style="239" customWidth="1"/>
    <col min="7174" max="7174" width="5.7109375" style="239" customWidth="1"/>
    <col min="7175" max="7175" width="6.7109375" style="239" customWidth="1"/>
    <col min="7176" max="7176" width="6.28515625" style="239" customWidth="1"/>
    <col min="7177" max="7177" width="6.5703125" style="239" customWidth="1"/>
    <col min="7178" max="7178" width="6.42578125" style="239" customWidth="1"/>
    <col min="7179" max="7424" width="9.140625" style="239"/>
    <col min="7425" max="7425" width="25.85546875" style="239" customWidth="1"/>
    <col min="7426" max="7426" width="7" style="239" customWidth="1"/>
    <col min="7427" max="7427" width="6.28515625" style="239" customWidth="1"/>
    <col min="7428" max="7428" width="7.28515625" style="239" customWidth="1"/>
    <col min="7429" max="7429" width="7.42578125" style="239" customWidth="1"/>
    <col min="7430" max="7430" width="5.7109375" style="239" customWidth="1"/>
    <col min="7431" max="7431" width="6.7109375" style="239" customWidth="1"/>
    <col min="7432" max="7432" width="6.28515625" style="239" customWidth="1"/>
    <col min="7433" max="7433" width="6.5703125" style="239" customWidth="1"/>
    <col min="7434" max="7434" width="6.42578125" style="239" customWidth="1"/>
    <col min="7435" max="7680" width="9.140625" style="239"/>
    <col min="7681" max="7681" width="25.85546875" style="239" customWidth="1"/>
    <col min="7682" max="7682" width="7" style="239" customWidth="1"/>
    <col min="7683" max="7683" width="6.28515625" style="239" customWidth="1"/>
    <col min="7684" max="7684" width="7.28515625" style="239" customWidth="1"/>
    <col min="7685" max="7685" width="7.42578125" style="239" customWidth="1"/>
    <col min="7686" max="7686" width="5.7109375" style="239" customWidth="1"/>
    <col min="7687" max="7687" width="6.7109375" style="239" customWidth="1"/>
    <col min="7688" max="7688" width="6.28515625" style="239" customWidth="1"/>
    <col min="7689" max="7689" width="6.5703125" style="239" customWidth="1"/>
    <col min="7690" max="7690" width="6.42578125" style="239" customWidth="1"/>
    <col min="7691" max="7936" width="9.140625" style="239"/>
    <col min="7937" max="7937" width="25.85546875" style="239" customWidth="1"/>
    <col min="7938" max="7938" width="7" style="239" customWidth="1"/>
    <col min="7939" max="7939" width="6.28515625" style="239" customWidth="1"/>
    <col min="7940" max="7940" width="7.28515625" style="239" customWidth="1"/>
    <col min="7941" max="7941" width="7.42578125" style="239" customWidth="1"/>
    <col min="7942" max="7942" width="5.7109375" style="239" customWidth="1"/>
    <col min="7943" max="7943" width="6.7109375" style="239" customWidth="1"/>
    <col min="7944" max="7944" width="6.28515625" style="239" customWidth="1"/>
    <col min="7945" max="7945" width="6.5703125" style="239" customWidth="1"/>
    <col min="7946" max="7946" width="6.42578125" style="239" customWidth="1"/>
    <col min="7947" max="8192" width="9.140625" style="239"/>
    <col min="8193" max="8193" width="25.85546875" style="239" customWidth="1"/>
    <col min="8194" max="8194" width="7" style="239" customWidth="1"/>
    <col min="8195" max="8195" width="6.28515625" style="239" customWidth="1"/>
    <col min="8196" max="8196" width="7.28515625" style="239" customWidth="1"/>
    <col min="8197" max="8197" width="7.42578125" style="239" customWidth="1"/>
    <col min="8198" max="8198" width="5.7109375" style="239" customWidth="1"/>
    <col min="8199" max="8199" width="6.7109375" style="239" customWidth="1"/>
    <col min="8200" max="8200" width="6.28515625" style="239" customWidth="1"/>
    <col min="8201" max="8201" width="6.5703125" style="239" customWidth="1"/>
    <col min="8202" max="8202" width="6.42578125" style="239" customWidth="1"/>
    <col min="8203" max="8448" width="9.140625" style="239"/>
    <col min="8449" max="8449" width="25.85546875" style="239" customWidth="1"/>
    <col min="8450" max="8450" width="7" style="239" customWidth="1"/>
    <col min="8451" max="8451" width="6.28515625" style="239" customWidth="1"/>
    <col min="8452" max="8452" width="7.28515625" style="239" customWidth="1"/>
    <col min="8453" max="8453" width="7.42578125" style="239" customWidth="1"/>
    <col min="8454" max="8454" width="5.7109375" style="239" customWidth="1"/>
    <col min="8455" max="8455" width="6.7109375" style="239" customWidth="1"/>
    <col min="8456" max="8456" width="6.28515625" style="239" customWidth="1"/>
    <col min="8457" max="8457" width="6.5703125" style="239" customWidth="1"/>
    <col min="8458" max="8458" width="6.42578125" style="239" customWidth="1"/>
    <col min="8459" max="8704" width="9.140625" style="239"/>
    <col min="8705" max="8705" width="25.85546875" style="239" customWidth="1"/>
    <col min="8706" max="8706" width="7" style="239" customWidth="1"/>
    <col min="8707" max="8707" width="6.28515625" style="239" customWidth="1"/>
    <col min="8708" max="8708" width="7.28515625" style="239" customWidth="1"/>
    <col min="8709" max="8709" width="7.42578125" style="239" customWidth="1"/>
    <col min="8710" max="8710" width="5.7109375" style="239" customWidth="1"/>
    <col min="8711" max="8711" width="6.7109375" style="239" customWidth="1"/>
    <col min="8712" max="8712" width="6.28515625" style="239" customWidth="1"/>
    <col min="8713" max="8713" width="6.5703125" style="239" customWidth="1"/>
    <col min="8714" max="8714" width="6.42578125" style="239" customWidth="1"/>
    <col min="8715" max="8960" width="9.140625" style="239"/>
    <col min="8961" max="8961" width="25.85546875" style="239" customWidth="1"/>
    <col min="8962" max="8962" width="7" style="239" customWidth="1"/>
    <col min="8963" max="8963" width="6.28515625" style="239" customWidth="1"/>
    <col min="8964" max="8964" width="7.28515625" style="239" customWidth="1"/>
    <col min="8965" max="8965" width="7.42578125" style="239" customWidth="1"/>
    <col min="8966" max="8966" width="5.7109375" style="239" customWidth="1"/>
    <col min="8967" max="8967" width="6.7109375" style="239" customWidth="1"/>
    <col min="8968" max="8968" width="6.28515625" style="239" customWidth="1"/>
    <col min="8969" max="8969" width="6.5703125" style="239" customWidth="1"/>
    <col min="8970" max="8970" width="6.42578125" style="239" customWidth="1"/>
    <col min="8971" max="9216" width="9.140625" style="239"/>
    <col min="9217" max="9217" width="25.85546875" style="239" customWidth="1"/>
    <col min="9218" max="9218" width="7" style="239" customWidth="1"/>
    <col min="9219" max="9219" width="6.28515625" style="239" customWidth="1"/>
    <col min="9220" max="9220" width="7.28515625" style="239" customWidth="1"/>
    <col min="9221" max="9221" width="7.42578125" style="239" customWidth="1"/>
    <col min="9222" max="9222" width="5.7109375" style="239" customWidth="1"/>
    <col min="9223" max="9223" width="6.7109375" style="239" customWidth="1"/>
    <col min="9224" max="9224" width="6.28515625" style="239" customWidth="1"/>
    <col min="9225" max="9225" width="6.5703125" style="239" customWidth="1"/>
    <col min="9226" max="9226" width="6.42578125" style="239" customWidth="1"/>
    <col min="9227" max="9472" width="9.140625" style="239"/>
    <col min="9473" max="9473" width="25.85546875" style="239" customWidth="1"/>
    <col min="9474" max="9474" width="7" style="239" customWidth="1"/>
    <col min="9475" max="9475" width="6.28515625" style="239" customWidth="1"/>
    <col min="9476" max="9476" width="7.28515625" style="239" customWidth="1"/>
    <col min="9477" max="9477" width="7.42578125" style="239" customWidth="1"/>
    <col min="9478" max="9478" width="5.7109375" style="239" customWidth="1"/>
    <col min="9479" max="9479" width="6.7109375" style="239" customWidth="1"/>
    <col min="9480" max="9480" width="6.28515625" style="239" customWidth="1"/>
    <col min="9481" max="9481" width="6.5703125" style="239" customWidth="1"/>
    <col min="9482" max="9482" width="6.42578125" style="239" customWidth="1"/>
    <col min="9483" max="9728" width="9.140625" style="239"/>
    <col min="9729" max="9729" width="25.85546875" style="239" customWidth="1"/>
    <col min="9730" max="9730" width="7" style="239" customWidth="1"/>
    <col min="9731" max="9731" width="6.28515625" style="239" customWidth="1"/>
    <col min="9732" max="9732" width="7.28515625" style="239" customWidth="1"/>
    <col min="9733" max="9733" width="7.42578125" style="239" customWidth="1"/>
    <col min="9734" max="9734" width="5.7109375" style="239" customWidth="1"/>
    <col min="9735" max="9735" width="6.7109375" style="239" customWidth="1"/>
    <col min="9736" max="9736" width="6.28515625" style="239" customWidth="1"/>
    <col min="9737" max="9737" width="6.5703125" style="239" customWidth="1"/>
    <col min="9738" max="9738" width="6.42578125" style="239" customWidth="1"/>
    <col min="9739" max="9984" width="9.140625" style="239"/>
    <col min="9985" max="9985" width="25.85546875" style="239" customWidth="1"/>
    <col min="9986" max="9986" width="7" style="239" customWidth="1"/>
    <col min="9987" max="9987" width="6.28515625" style="239" customWidth="1"/>
    <col min="9988" max="9988" width="7.28515625" style="239" customWidth="1"/>
    <col min="9989" max="9989" width="7.42578125" style="239" customWidth="1"/>
    <col min="9990" max="9990" width="5.7109375" style="239" customWidth="1"/>
    <col min="9991" max="9991" width="6.7109375" style="239" customWidth="1"/>
    <col min="9992" max="9992" width="6.28515625" style="239" customWidth="1"/>
    <col min="9993" max="9993" width="6.5703125" style="239" customWidth="1"/>
    <col min="9994" max="9994" width="6.42578125" style="239" customWidth="1"/>
    <col min="9995" max="10240" width="9.140625" style="239"/>
    <col min="10241" max="10241" width="25.85546875" style="239" customWidth="1"/>
    <col min="10242" max="10242" width="7" style="239" customWidth="1"/>
    <col min="10243" max="10243" width="6.28515625" style="239" customWidth="1"/>
    <col min="10244" max="10244" width="7.28515625" style="239" customWidth="1"/>
    <col min="10245" max="10245" width="7.42578125" style="239" customWidth="1"/>
    <col min="10246" max="10246" width="5.7109375" style="239" customWidth="1"/>
    <col min="10247" max="10247" width="6.7109375" style="239" customWidth="1"/>
    <col min="10248" max="10248" width="6.28515625" style="239" customWidth="1"/>
    <col min="10249" max="10249" width="6.5703125" style="239" customWidth="1"/>
    <col min="10250" max="10250" width="6.42578125" style="239" customWidth="1"/>
    <col min="10251" max="10496" width="9.140625" style="239"/>
    <col min="10497" max="10497" width="25.85546875" style="239" customWidth="1"/>
    <col min="10498" max="10498" width="7" style="239" customWidth="1"/>
    <col min="10499" max="10499" width="6.28515625" style="239" customWidth="1"/>
    <col min="10500" max="10500" width="7.28515625" style="239" customWidth="1"/>
    <col min="10501" max="10501" width="7.42578125" style="239" customWidth="1"/>
    <col min="10502" max="10502" width="5.7109375" style="239" customWidth="1"/>
    <col min="10503" max="10503" width="6.7109375" style="239" customWidth="1"/>
    <col min="10504" max="10504" width="6.28515625" style="239" customWidth="1"/>
    <col min="10505" max="10505" width="6.5703125" style="239" customWidth="1"/>
    <col min="10506" max="10506" width="6.42578125" style="239" customWidth="1"/>
    <col min="10507" max="10752" width="9.140625" style="239"/>
    <col min="10753" max="10753" width="25.85546875" style="239" customWidth="1"/>
    <col min="10754" max="10754" width="7" style="239" customWidth="1"/>
    <col min="10755" max="10755" width="6.28515625" style="239" customWidth="1"/>
    <col min="10756" max="10756" width="7.28515625" style="239" customWidth="1"/>
    <col min="10757" max="10757" width="7.42578125" style="239" customWidth="1"/>
    <col min="10758" max="10758" width="5.7109375" style="239" customWidth="1"/>
    <col min="10759" max="10759" width="6.7109375" style="239" customWidth="1"/>
    <col min="10760" max="10760" width="6.28515625" style="239" customWidth="1"/>
    <col min="10761" max="10761" width="6.5703125" style="239" customWidth="1"/>
    <col min="10762" max="10762" width="6.42578125" style="239" customWidth="1"/>
    <col min="10763" max="11008" width="9.140625" style="239"/>
    <col min="11009" max="11009" width="25.85546875" style="239" customWidth="1"/>
    <col min="11010" max="11010" width="7" style="239" customWidth="1"/>
    <col min="11011" max="11011" width="6.28515625" style="239" customWidth="1"/>
    <col min="11012" max="11012" width="7.28515625" style="239" customWidth="1"/>
    <col min="11013" max="11013" width="7.42578125" style="239" customWidth="1"/>
    <col min="11014" max="11014" width="5.7109375" style="239" customWidth="1"/>
    <col min="11015" max="11015" width="6.7109375" style="239" customWidth="1"/>
    <col min="11016" max="11016" width="6.28515625" style="239" customWidth="1"/>
    <col min="11017" max="11017" width="6.5703125" style="239" customWidth="1"/>
    <col min="11018" max="11018" width="6.42578125" style="239" customWidth="1"/>
    <col min="11019" max="11264" width="9.140625" style="239"/>
    <col min="11265" max="11265" width="25.85546875" style="239" customWidth="1"/>
    <col min="11266" max="11266" width="7" style="239" customWidth="1"/>
    <col min="11267" max="11267" width="6.28515625" style="239" customWidth="1"/>
    <col min="11268" max="11268" width="7.28515625" style="239" customWidth="1"/>
    <col min="11269" max="11269" width="7.42578125" style="239" customWidth="1"/>
    <col min="11270" max="11270" width="5.7109375" style="239" customWidth="1"/>
    <col min="11271" max="11271" width="6.7109375" style="239" customWidth="1"/>
    <col min="11272" max="11272" width="6.28515625" style="239" customWidth="1"/>
    <col min="11273" max="11273" width="6.5703125" style="239" customWidth="1"/>
    <col min="11274" max="11274" width="6.42578125" style="239" customWidth="1"/>
    <col min="11275" max="11520" width="9.140625" style="239"/>
    <col min="11521" max="11521" width="25.85546875" style="239" customWidth="1"/>
    <col min="11522" max="11522" width="7" style="239" customWidth="1"/>
    <col min="11523" max="11523" width="6.28515625" style="239" customWidth="1"/>
    <col min="11524" max="11524" width="7.28515625" style="239" customWidth="1"/>
    <col min="11525" max="11525" width="7.42578125" style="239" customWidth="1"/>
    <col min="11526" max="11526" width="5.7109375" style="239" customWidth="1"/>
    <col min="11527" max="11527" width="6.7109375" style="239" customWidth="1"/>
    <col min="11528" max="11528" width="6.28515625" style="239" customWidth="1"/>
    <col min="11529" max="11529" width="6.5703125" style="239" customWidth="1"/>
    <col min="11530" max="11530" width="6.42578125" style="239" customWidth="1"/>
    <col min="11531" max="11776" width="9.140625" style="239"/>
    <col min="11777" max="11777" width="25.85546875" style="239" customWidth="1"/>
    <col min="11778" max="11778" width="7" style="239" customWidth="1"/>
    <col min="11779" max="11779" width="6.28515625" style="239" customWidth="1"/>
    <col min="11780" max="11780" width="7.28515625" style="239" customWidth="1"/>
    <col min="11781" max="11781" width="7.42578125" style="239" customWidth="1"/>
    <col min="11782" max="11782" width="5.7109375" style="239" customWidth="1"/>
    <col min="11783" max="11783" width="6.7109375" style="239" customWidth="1"/>
    <col min="11784" max="11784" width="6.28515625" style="239" customWidth="1"/>
    <col min="11785" max="11785" width="6.5703125" style="239" customWidth="1"/>
    <col min="11786" max="11786" width="6.42578125" style="239" customWidth="1"/>
    <col min="11787" max="12032" width="9.140625" style="239"/>
    <col min="12033" max="12033" width="25.85546875" style="239" customWidth="1"/>
    <col min="12034" max="12034" width="7" style="239" customWidth="1"/>
    <col min="12035" max="12035" width="6.28515625" style="239" customWidth="1"/>
    <col min="12036" max="12036" width="7.28515625" style="239" customWidth="1"/>
    <col min="12037" max="12037" width="7.42578125" style="239" customWidth="1"/>
    <col min="12038" max="12038" width="5.7109375" style="239" customWidth="1"/>
    <col min="12039" max="12039" width="6.7109375" style="239" customWidth="1"/>
    <col min="12040" max="12040" width="6.28515625" style="239" customWidth="1"/>
    <col min="12041" max="12041" width="6.5703125" style="239" customWidth="1"/>
    <col min="12042" max="12042" width="6.42578125" style="239" customWidth="1"/>
    <col min="12043" max="12288" width="9.140625" style="239"/>
    <col min="12289" max="12289" width="25.85546875" style="239" customWidth="1"/>
    <col min="12290" max="12290" width="7" style="239" customWidth="1"/>
    <col min="12291" max="12291" width="6.28515625" style="239" customWidth="1"/>
    <col min="12292" max="12292" width="7.28515625" style="239" customWidth="1"/>
    <col min="12293" max="12293" width="7.42578125" style="239" customWidth="1"/>
    <col min="12294" max="12294" width="5.7109375" style="239" customWidth="1"/>
    <col min="12295" max="12295" width="6.7109375" style="239" customWidth="1"/>
    <col min="12296" max="12296" width="6.28515625" style="239" customWidth="1"/>
    <col min="12297" max="12297" width="6.5703125" style="239" customWidth="1"/>
    <col min="12298" max="12298" width="6.42578125" style="239" customWidth="1"/>
    <col min="12299" max="12544" width="9.140625" style="239"/>
    <col min="12545" max="12545" width="25.85546875" style="239" customWidth="1"/>
    <col min="12546" max="12546" width="7" style="239" customWidth="1"/>
    <col min="12547" max="12547" width="6.28515625" style="239" customWidth="1"/>
    <col min="12548" max="12548" width="7.28515625" style="239" customWidth="1"/>
    <col min="12549" max="12549" width="7.42578125" style="239" customWidth="1"/>
    <col min="12550" max="12550" width="5.7109375" style="239" customWidth="1"/>
    <col min="12551" max="12551" width="6.7109375" style="239" customWidth="1"/>
    <col min="12552" max="12552" width="6.28515625" style="239" customWidth="1"/>
    <col min="12553" max="12553" width="6.5703125" style="239" customWidth="1"/>
    <col min="12554" max="12554" width="6.42578125" style="239" customWidth="1"/>
    <col min="12555" max="12800" width="9.140625" style="239"/>
    <col min="12801" max="12801" width="25.85546875" style="239" customWidth="1"/>
    <col min="12802" max="12802" width="7" style="239" customWidth="1"/>
    <col min="12803" max="12803" width="6.28515625" style="239" customWidth="1"/>
    <col min="12804" max="12804" width="7.28515625" style="239" customWidth="1"/>
    <col min="12805" max="12805" width="7.42578125" style="239" customWidth="1"/>
    <col min="12806" max="12806" width="5.7109375" style="239" customWidth="1"/>
    <col min="12807" max="12807" width="6.7109375" style="239" customWidth="1"/>
    <col min="12808" max="12808" width="6.28515625" style="239" customWidth="1"/>
    <col min="12809" max="12809" width="6.5703125" style="239" customWidth="1"/>
    <col min="12810" max="12810" width="6.42578125" style="239" customWidth="1"/>
    <col min="12811" max="13056" width="9.140625" style="239"/>
    <col min="13057" max="13057" width="25.85546875" style="239" customWidth="1"/>
    <col min="13058" max="13058" width="7" style="239" customWidth="1"/>
    <col min="13059" max="13059" width="6.28515625" style="239" customWidth="1"/>
    <col min="13060" max="13060" width="7.28515625" style="239" customWidth="1"/>
    <col min="13061" max="13061" width="7.42578125" style="239" customWidth="1"/>
    <col min="13062" max="13062" width="5.7109375" style="239" customWidth="1"/>
    <col min="13063" max="13063" width="6.7109375" style="239" customWidth="1"/>
    <col min="13064" max="13064" width="6.28515625" style="239" customWidth="1"/>
    <col min="13065" max="13065" width="6.5703125" style="239" customWidth="1"/>
    <col min="13066" max="13066" width="6.42578125" style="239" customWidth="1"/>
    <col min="13067" max="13312" width="9.140625" style="239"/>
    <col min="13313" max="13313" width="25.85546875" style="239" customWidth="1"/>
    <col min="13314" max="13314" width="7" style="239" customWidth="1"/>
    <col min="13315" max="13315" width="6.28515625" style="239" customWidth="1"/>
    <col min="13316" max="13316" width="7.28515625" style="239" customWidth="1"/>
    <col min="13317" max="13317" width="7.42578125" style="239" customWidth="1"/>
    <col min="13318" max="13318" width="5.7109375" style="239" customWidth="1"/>
    <col min="13319" max="13319" width="6.7109375" style="239" customWidth="1"/>
    <col min="13320" max="13320" width="6.28515625" style="239" customWidth="1"/>
    <col min="13321" max="13321" width="6.5703125" style="239" customWidth="1"/>
    <col min="13322" max="13322" width="6.42578125" style="239" customWidth="1"/>
    <col min="13323" max="13568" width="9.140625" style="239"/>
    <col min="13569" max="13569" width="25.85546875" style="239" customWidth="1"/>
    <col min="13570" max="13570" width="7" style="239" customWidth="1"/>
    <col min="13571" max="13571" width="6.28515625" style="239" customWidth="1"/>
    <col min="13572" max="13572" width="7.28515625" style="239" customWidth="1"/>
    <col min="13573" max="13573" width="7.42578125" style="239" customWidth="1"/>
    <col min="13574" max="13574" width="5.7109375" style="239" customWidth="1"/>
    <col min="13575" max="13575" width="6.7109375" style="239" customWidth="1"/>
    <col min="13576" max="13576" width="6.28515625" style="239" customWidth="1"/>
    <col min="13577" max="13577" width="6.5703125" style="239" customWidth="1"/>
    <col min="13578" max="13578" width="6.42578125" style="239" customWidth="1"/>
    <col min="13579" max="13824" width="9.140625" style="239"/>
    <col min="13825" max="13825" width="25.85546875" style="239" customWidth="1"/>
    <col min="13826" max="13826" width="7" style="239" customWidth="1"/>
    <col min="13827" max="13827" width="6.28515625" style="239" customWidth="1"/>
    <col min="13828" max="13828" width="7.28515625" style="239" customWidth="1"/>
    <col min="13829" max="13829" width="7.42578125" style="239" customWidth="1"/>
    <col min="13830" max="13830" width="5.7109375" style="239" customWidth="1"/>
    <col min="13831" max="13831" width="6.7109375" style="239" customWidth="1"/>
    <col min="13832" max="13832" width="6.28515625" style="239" customWidth="1"/>
    <col min="13833" max="13833" width="6.5703125" style="239" customWidth="1"/>
    <col min="13834" max="13834" width="6.42578125" style="239" customWidth="1"/>
    <col min="13835" max="14080" width="9.140625" style="239"/>
    <col min="14081" max="14081" width="25.85546875" style="239" customWidth="1"/>
    <col min="14082" max="14082" width="7" style="239" customWidth="1"/>
    <col min="14083" max="14083" width="6.28515625" style="239" customWidth="1"/>
    <col min="14084" max="14084" width="7.28515625" style="239" customWidth="1"/>
    <col min="14085" max="14085" width="7.42578125" style="239" customWidth="1"/>
    <col min="14086" max="14086" width="5.7109375" style="239" customWidth="1"/>
    <col min="14087" max="14087" width="6.7109375" style="239" customWidth="1"/>
    <col min="14088" max="14088" width="6.28515625" style="239" customWidth="1"/>
    <col min="14089" max="14089" width="6.5703125" style="239" customWidth="1"/>
    <col min="14090" max="14090" width="6.42578125" style="239" customWidth="1"/>
    <col min="14091" max="14336" width="9.140625" style="239"/>
    <col min="14337" max="14337" width="25.85546875" style="239" customWidth="1"/>
    <col min="14338" max="14338" width="7" style="239" customWidth="1"/>
    <col min="14339" max="14339" width="6.28515625" style="239" customWidth="1"/>
    <col min="14340" max="14340" width="7.28515625" style="239" customWidth="1"/>
    <col min="14341" max="14341" width="7.42578125" style="239" customWidth="1"/>
    <col min="14342" max="14342" width="5.7109375" style="239" customWidth="1"/>
    <col min="14343" max="14343" width="6.7109375" style="239" customWidth="1"/>
    <col min="14344" max="14344" width="6.28515625" style="239" customWidth="1"/>
    <col min="14345" max="14345" width="6.5703125" style="239" customWidth="1"/>
    <col min="14346" max="14346" width="6.42578125" style="239" customWidth="1"/>
    <col min="14347" max="14592" width="9.140625" style="239"/>
    <col min="14593" max="14593" width="25.85546875" style="239" customWidth="1"/>
    <col min="14594" max="14594" width="7" style="239" customWidth="1"/>
    <col min="14595" max="14595" width="6.28515625" style="239" customWidth="1"/>
    <col min="14596" max="14596" width="7.28515625" style="239" customWidth="1"/>
    <col min="14597" max="14597" width="7.42578125" style="239" customWidth="1"/>
    <col min="14598" max="14598" width="5.7109375" style="239" customWidth="1"/>
    <col min="14599" max="14599" width="6.7109375" style="239" customWidth="1"/>
    <col min="14600" max="14600" width="6.28515625" style="239" customWidth="1"/>
    <col min="14601" max="14601" width="6.5703125" style="239" customWidth="1"/>
    <col min="14602" max="14602" width="6.42578125" style="239" customWidth="1"/>
    <col min="14603" max="14848" width="9.140625" style="239"/>
    <col min="14849" max="14849" width="25.85546875" style="239" customWidth="1"/>
    <col min="14850" max="14850" width="7" style="239" customWidth="1"/>
    <col min="14851" max="14851" width="6.28515625" style="239" customWidth="1"/>
    <col min="14852" max="14852" width="7.28515625" style="239" customWidth="1"/>
    <col min="14853" max="14853" width="7.42578125" style="239" customWidth="1"/>
    <col min="14854" max="14854" width="5.7109375" style="239" customWidth="1"/>
    <col min="14855" max="14855" width="6.7109375" style="239" customWidth="1"/>
    <col min="14856" max="14856" width="6.28515625" style="239" customWidth="1"/>
    <col min="14857" max="14857" width="6.5703125" style="239" customWidth="1"/>
    <col min="14858" max="14858" width="6.42578125" style="239" customWidth="1"/>
    <col min="14859" max="15104" width="9.140625" style="239"/>
    <col min="15105" max="15105" width="25.85546875" style="239" customWidth="1"/>
    <col min="15106" max="15106" width="7" style="239" customWidth="1"/>
    <col min="15107" max="15107" width="6.28515625" style="239" customWidth="1"/>
    <col min="15108" max="15108" width="7.28515625" style="239" customWidth="1"/>
    <col min="15109" max="15109" width="7.42578125" style="239" customWidth="1"/>
    <col min="15110" max="15110" width="5.7109375" style="239" customWidth="1"/>
    <col min="15111" max="15111" width="6.7109375" style="239" customWidth="1"/>
    <col min="15112" max="15112" width="6.28515625" style="239" customWidth="1"/>
    <col min="15113" max="15113" width="6.5703125" style="239" customWidth="1"/>
    <col min="15114" max="15114" width="6.42578125" style="239" customWidth="1"/>
    <col min="15115" max="15360" width="9.140625" style="239"/>
    <col min="15361" max="15361" width="25.85546875" style="239" customWidth="1"/>
    <col min="15362" max="15362" width="7" style="239" customWidth="1"/>
    <col min="15363" max="15363" width="6.28515625" style="239" customWidth="1"/>
    <col min="15364" max="15364" width="7.28515625" style="239" customWidth="1"/>
    <col min="15365" max="15365" width="7.42578125" style="239" customWidth="1"/>
    <col min="15366" max="15366" width="5.7109375" style="239" customWidth="1"/>
    <col min="15367" max="15367" width="6.7109375" style="239" customWidth="1"/>
    <col min="15368" max="15368" width="6.28515625" style="239" customWidth="1"/>
    <col min="15369" max="15369" width="6.5703125" style="239" customWidth="1"/>
    <col min="15370" max="15370" width="6.42578125" style="239" customWidth="1"/>
    <col min="15371" max="15616" width="9.140625" style="239"/>
    <col min="15617" max="15617" width="25.85546875" style="239" customWidth="1"/>
    <col min="15618" max="15618" width="7" style="239" customWidth="1"/>
    <col min="15619" max="15619" width="6.28515625" style="239" customWidth="1"/>
    <col min="15620" max="15620" width="7.28515625" style="239" customWidth="1"/>
    <col min="15621" max="15621" width="7.42578125" style="239" customWidth="1"/>
    <col min="15622" max="15622" width="5.7109375" style="239" customWidth="1"/>
    <col min="15623" max="15623" width="6.7109375" style="239" customWidth="1"/>
    <col min="15624" max="15624" width="6.28515625" style="239" customWidth="1"/>
    <col min="15625" max="15625" width="6.5703125" style="239" customWidth="1"/>
    <col min="15626" max="15626" width="6.42578125" style="239" customWidth="1"/>
    <col min="15627" max="15872" width="9.140625" style="239"/>
    <col min="15873" max="15873" width="25.85546875" style="239" customWidth="1"/>
    <col min="15874" max="15874" width="7" style="239" customWidth="1"/>
    <col min="15875" max="15875" width="6.28515625" style="239" customWidth="1"/>
    <col min="15876" max="15876" width="7.28515625" style="239" customWidth="1"/>
    <col min="15877" max="15877" width="7.42578125" style="239" customWidth="1"/>
    <col min="15878" max="15878" width="5.7109375" style="239" customWidth="1"/>
    <col min="15879" max="15879" width="6.7109375" style="239" customWidth="1"/>
    <col min="15880" max="15880" width="6.28515625" style="239" customWidth="1"/>
    <col min="15881" max="15881" width="6.5703125" style="239" customWidth="1"/>
    <col min="15882" max="15882" width="6.42578125" style="239" customWidth="1"/>
    <col min="15883" max="16128" width="9.140625" style="239"/>
    <col min="16129" max="16129" width="25.85546875" style="239" customWidth="1"/>
    <col min="16130" max="16130" width="7" style="239" customWidth="1"/>
    <col min="16131" max="16131" width="6.28515625" style="239" customWidth="1"/>
    <col min="16132" max="16132" width="7.28515625" style="239" customWidth="1"/>
    <col min="16133" max="16133" width="7.42578125" style="239" customWidth="1"/>
    <col min="16134" max="16134" width="5.7109375" style="239" customWidth="1"/>
    <col min="16135" max="16135" width="6.7109375" style="239" customWidth="1"/>
    <col min="16136" max="16136" width="6.28515625" style="239" customWidth="1"/>
    <col min="16137" max="16137" width="6.5703125" style="239" customWidth="1"/>
    <col min="16138" max="16138" width="6.42578125" style="239" customWidth="1"/>
    <col min="16139" max="16384" width="9.140625" style="239"/>
  </cols>
  <sheetData>
    <row r="1" spans="1:10" x14ac:dyDescent="0.25">
      <c r="D1" s="70"/>
      <c r="E1" s="319" t="s">
        <v>441</v>
      </c>
      <c r="F1" s="319"/>
      <c r="G1" s="319"/>
      <c r="H1" s="319"/>
      <c r="I1" s="319"/>
      <c r="J1" s="319"/>
    </row>
    <row r="2" spans="1:10" x14ac:dyDescent="0.25">
      <c r="D2" s="319" t="s">
        <v>432</v>
      </c>
      <c r="E2" s="319"/>
      <c r="F2" s="319"/>
      <c r="G2" s="319"/>
      <c r="H2" s="319"/>
      <c r="I2" s="319"/>
      <c r="J2" s="319"/>
    </row>
    <row r="3" spans="1:10" x14ac:dyDescent="0.25">
      <c r="D3" s="319" t="s">
        <v>496</v>
      </c>
      <c r="E3" s="319"/>
      <c r="F3" s="319"/>
      <c r="G3" s="319"/>
      <c r="H3" s="319"/>
      <c r="I3" s="319"/>
      <c r="J3" s="319"/>
    </row>
    <row r="5" spans="1:10" x14ac:dyDescent="0.25">
      <c r="F5" s="13"/>
      <c r="G5" s="240"/>
      <c r="H5" s="240"/>
      <c r="I5" s="240"/>
      <c r="J5" s="240"/>
    </row>
    <row r="6" spans="1:10" ht="45" customHeight="1" x14ac:dyDescent="0.25">
      <c r="A6" s="325" t="s">
        <v>439</v>
      </c>
      <c r="B6" s="325"/>
      <c r="C6" s="325"/>
      <c r="D6" s="325"/>
      <c r="E6" s="325"/>
      <c r="F6" s="325"/>
      <c r="G6" s="325"/>
      <c r="H6" s="325"/>
      <c r="I6" s="325"/>
      <c r="J6" s="325"/>
    </row>
    <row r="7" spans="1:10" x14ac:dyDescent="0.25">
      <c r="J7" s="70" t="s">
        <v>317</v>
      </c>
    </row>
    <row r="8" spans="1:10" ht="129.75" customHeight="1" x14ac:dyDescent="0.25">
      <c r="A8" s="335" t="s">
        <v>318</v>
      </c>
      <c r="B8" s="336" t="s">
        <v>319</v>
      </c>
      <c r="C8" s="337"/>
      <c r="D8" s="335" t="s">
        <v>320</v>
      </c>
      <c r="E8" s="335"/>
      <c r="F8" s="338" t="s">
        <v>321</v>
      </c>
      <c r="G8" s="335" t="s">
        <v>322</v>
      </c>
      <c r="H8" s="335"/>
      <c r="I8" s="335" t="s">
        <v>323</v>
      </c>
      <c r="J8" s="335"/>
    </row>
    <row r="9" spans="1:10" ht="47.25" x14ac:dyDescent="0.25">
      <c r="A9" s="335"/>
      <c r="B9" s="241" t="s">
        <v>324</v>
      </c>
      <c r="C9" s="241" t="s">
        <v>325</v>
      </c>
      <c r="D9" s="242" t="s">
        <v>326</v>
      </c>
      <c r="E9" s="242" t="s">
        <v>327</v>
      </c>
      <c r="F9" s="339"/>
      <c r="G9" s="243" t="s">
        <v>324</v>
      </c>
      <c r="H9" s="242" t="s">
        <v>328</v>
      </c>
      <c r="I9" s="242" t="s">
        <v>324</v>
      </c>
      <c r="J9" s="242" t="s">
        <v>325</v>
      </c>
    </row>
    <row r="10" spans="1:10" x14ac:dyDescent="0.25">
      <c r="A10" s="128">
        <v>1</v>
      </c>
      <c r="B10" s="128">
        <v>2</v>
      </c>
      <c r="C10" s="128">
        <v>3</v>
      </c>
      <c r="D10" s="128">
        <v>4</v>
      </c>
      <c r="E10" s="128">
        <v>5</v>
      </c>
      <c r="F10" s="128">
        <v>6</v>
      </c>
      <c r="G10" s="128">
        <v>7</v>
      </c>
      <c r="H10" s="128">
        <v>8</v>
      </c>
      <c r="I10" s="128">
        <v>9</v>
      </c>
      <c r="J10" s="128">
        <v>10</v>
      </c>
    </row>
    <row r="11" spans="1:10" x14ac:dyDescent="0.25">
      <c r="A11" s="256" t="s">
        <v>329</v>
      </c>
      <c r="B11" s="128">
        <v>0</v>
      </c>
      <c r="C11" s="128">
        <v>0</v>
      </c>
      <c r="D11" s="128">
        <v>0</v>
      </c>
      <c r="E11" s="128">
        <v>0</v>
      </c>
      <c r="F11" s="128">
        <v>0</v>
      </c>
      <c r="G11" s="128">
        <v>0</v>
      </c>
      <c r="H11" s="128">
        <v>0</v>
      </c>
      <c r="I11" s="128">
        <v>0</v>
      </c>
      <c r="J11" s="128">
        <v>0</v>
      </c>
    </row>
    <row r="12" spans="1:10" ht="62.25" customHeight="1" x14ac:dyDescent="0.25">
      <c r="A12" s="133" t="s">
        <v>330</v>
      </c>
      <c r="B12" s="128">
        <v>0</v>
      </c>
      <c r="C12" s="128">
        <v>0</v>
      </c>
      <c r="D12" s="128">
        <v>0</v>
      </c>
      <c r="E12" s="128">
        <v>0</v>
      </c>
      <c r="F12" s="128">
        <v>0</v>
      </c>
      <c r="G12" s="128">
        <v>0</v>
      </c>
      <c r="H12" s="128">
        <v>0</v>
      </c>
      <c r="I12" s="128">
        <v>0</v>
      </c>
      <c r="J12" s="128">
        <v>0</v>
      </c>
    </row>
    <row r="13" spans="1:10" ht="35.25" hidden="1" customHeight="1" x14ac:dyDescent="0.25">
      <c r="A13" s="256"/>
      <c r="B13" s="128"/>
      <c r="C13" s="128"/>
      <c r="D13" s="128"/>
      <c r="E13" s="128"/>
      <c r="F13" s="128"/>
      <c r="G13" s="128"/>
      <c r="H13" s="128"/>
      <c r="I13" s="128"/>
      <c r="J13" s="128"/>
    </row>
    <row r="14" spans="1:10" ht="59.25" customHeight="1" x14ac:dyDescent="0.25">
      <c r="A14" s="12" t="s">
        <v>331</v>
      </c>
      <c r="B14" s="128">
        <v>0</v>
      </c>
      <c r="C14" s="128">
        <v>0</v>
      </c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</row>
    <row r="15" spans="1:10" ht="18.75" hidden="1" customHeight="1" x14ac:dyDescent="0.25">
      <c r="A15" s="256"/>
      <c r="B15" s="128"/>
      <c r="C15" s="128"/>
      <c r="D15" s="128"/>
      <c r="E15" s="128"/>
      <c r="F15" s="128"/>
      <c r="G15" s="128"/>
      <c r="H15" s="128"/>
      <c r="I15" s="128"/>
      <c r="J15" s="128"/>
    </row>
    <row r="16" spans="1:10" ht="30.75" customHeight="1" x14ac:dyDescent="0.25">
      <c r="A16" s="257" t="s">
        <v>332</v>
      </c>
      <c r="B16" s="128">
        <v>0</v>
      </c>
      <c r="C16" s="128">
        <v>0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</row>
    <row r="17" spans="1:10" ht="21.75" customHeight="1" x14ac:dyDescent="0.25">
      <c r="A17" s="258" t="s">
        <v>333</v>
      </c>
      <c r="B17" s="128"/>
      <c r="C17" s="128"/>
      <c r="D17" s="128"/>
      <c r="E17" s="128"/>
      <c r="F17" s="128"/>
      <c r="G17" s="128"/>
      <c r="H17" s="128"/>
      <c r="I17" s="128"/>
      <c r="J17" s="128"/>
    </row>
    <row r="18" spans="1:10" ht="20.25" customHeight="1" x14ac:dyDescent="0.25">
      <c r="A18" s="258" t="s">
        <v>334</v>
      </c>
      <c r="B18" s="128"/>
      <c r="C18" s="128"/>
      <c r="D18" s="128"/>
      <c r="E18" s="128"/>
      <c r="F18" s="128"/>
      <c r="G18" s="128"/>
      <c r="H18" s="128"/>
      <c r="I18" s="128"/>
      <c r="J18" s="128"/>
    </row>
    <row r="19" spans="1:10" ht="36.75" customHeight="1" x14ac:dyDescent="0.25">
      <c r="A19" s="257" t="s">
        <v>335</v>
      </c>
      <c r="B19" s="128"/>
      <c r="C19" s="128"/>
      <c r="D19" s="128"/>
      <c r="E19" s="128"/>
      <c r="F19" s="128"/>
      <c r="G19" s="128"/>
      <c r="H19" s="128"/>
      <c r="I19" s="128"/>
      <c r="J19" s="128"/>
    </row>
    <row r="20" spans="1:10" ht="24.75" customHeight="1" x14ac:dyDescent="0.25">
      <c r="A20" s="258" t="s">
        <v>336</v>
      </c>
      <c r="B20" s="244"/>
      <c r="C20" s="245"/>
      <c r="D20" s="246"/>
      <c r="E20" s="246"/>
      <c r="F20" s="246"/>
      <c r="G20" s="246"/>
      <c r="H20" s="246"/>
      <c r="I20" s="246"/>
      <c r="J20" s="246"/>
    </row>
    <row r="21" spans="1:10" ht="47.25" x14ac:dyDescent="0.25">
      <c r="A21" s="12" t="s">
        <v>337</v>
      </c>
      <c r="B21" s="128">
        <v>0</v>
      </c>
      <c r="C21" s="128">
        <v>0</v>
      </c>
      <c r="D21" s="128">
        <v>0</v>
      </c>
      <c r="E21" s="128">
        <v>0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</row>
    <row r="22" spans="1:10" x14ac:dyDescent="0.25">
      <c r="A22" s="259" t="s">
        <v>338</v>
      </c>
      <c r="B22" s="65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</row>
    <row r="23" spans="1:10" x14ac:dyDescent="0.25">
      <c r="A23" s="247"/>
      <c r="B23" s="248"/>
      <c r="C23" s="248"/>
      <c r="D23" s="248"/>
      <c r="E23" s="248"/>
      <c r="F23" s="248"/>
      <c r="G23" s="248"/>
      <c r="H23" s="248"/>
      <c r="I23" s="248"/>
      <c r="J23" s="248"/>
    </row>
    <row r="24" spans="1:10" x14ac:dyDescent="0.25">
      <c r="B24" s="248"/>
      <c r="C24" s="248"/>
      <c r="D24" s="248"/>
      <c r="E24" s="248"/>
      <c r="F24" s="248"/>
      <c r="G24" s="248"/>
      <c r="H24" s="248"/>
      <c r="I24" s="248"/>
      <c r="J24" s="248"/>
    </row>
    <row r="25" spans="1:10" x14ac:dyDescent="0.25">
      <c r="A25" s="333"/>
      <c r="B25" s="334"/>
      <c r="C25" s="334"/>
      <c r="D25" s="334"/>
      <c r="E25" s="334"/>
      <c r="F25" s="334"/>
      <c r="G25" s="334"/>
      <c r="H25" s="334"/>
      <c r="I25" s="334"/>
      <c r="J25" s="334"/>
    </row>
    <row r="26" spans="1:10" x14ac:dyDescent="0.25">
      <c r="A26" s="249"/>
    </row>
    <row r="27" spans="1:10" x14ac:dyDescent="0.25">
      <c r="A27" s="250"/>
    </row>
    <row r="28" spans="1:10" x14ac:dyDescent="0.25">
      <c r="A28" s="250"/>
    </row>
    <row r="29" spans="1:10" x14ac:dyDescent="0.25">
      <c r="A29" s="251"/>
    </row>
    <row r="30" spans="1:10" x14ac:dyDescent="0.25">
      <c r="A30" s="249"/>
    </row>
    <row r="31" spans="1:10" x14ac:dyDescent="0.25">
      <c r="A31" s="252"/>
    </row>
    <row r="32" spans="1:10" x14ac:dyDescent="0.25">
      <c r="A32" s="251"/>
    </row>
    <row r="33" spans="1:4" x14ac:dyDescent="0.25">
      <c r="A33" s="250"/>
    </row>
    <row r="34" spans="1:4" x14ac:dyDescent="0.25">
      <c r="A34" s="251"/>
    </row>
    <row r="35" spans="1:4" x14ac:dyDescent="0.25">
      <c r="A35" s="253"/>
    </row>
    <row r="36" spans="1:4" x14ac:dyDescent="0.25">
      <c r="A36" s="252"/>
    </row>
    <row r="37" spans="1:4" x14ac:dyDescent="0.25">
      <c r="A37" s="251"/>
    </row>
    <row r="38" spans="1:4" x14ac:dyDescent="0.25">
      <c r="A38" s="250"/>
    </row>
    <row r="39" spans="1:4" x14ac:dyDescent="0.25">
      <c r="A39" s="251"/>
    </row>
    <row r="40" spans="1:4" x14ac:dyDescent="0.25">
      <c r="A40" s="252"/>
    </row>
    <row r="41" spans="1:4" x14ac:dyDescent="0.25">
      <c r="A41" s="254"/>
    </row>
    <row r="42" spans="1:4" x14ac:dyDescent="0.25">
      <c r="A42" s="255"/>
    </row>
    <row r="43" spans="1:4" x14ac:dyDescent="0.25">
      <c r="A43" s="255"/>
    </row>
    <row r="44" spans="1:4" x14ac:dyDescent="0.25">
      <c r="A44" s="255"/>
      <c r="B44" s="247"/>
      <c r="C44" s="247"/>
      <c r="D44" s="247"/>
    </row>
    <row r="45" spans="1:4" x14ac:dyDescent="0.25">
      <c r="A45" s="254"/>
      <c r="B45" s="247"/>
      <c r="C45" s="247"/>
      <c r="D45" s="247"/>
    </row>
    <row r="46" spans="1:4" x14ac:dyDescent="0.25">
      <c r="A46" s="247"/>
      <c r="B46" s="247"/>
      <c r="C46" s="247"/>
      <c r="D46" s="247"/>
    </row>
    <row r="47" spans="1:4" x14ac:dyDescent="0.25">
      <c r="A47" s="247"/>
      <c r="B47" s="247"/>
      <c r="C47" s="247"/>
      <c r="D47" s="247"/>
    </row>
    <row r="48" spans="1:4" x14ac:dyDescent="0.25">
      <c r="A48" s="247"/>
      <c r="B48" s="247"/>
      <c r="C48" s="247"/>
      <c r="D48" s="247"/>
    </row>
    <row r="49" spans="1:4" x14ac:dyDescent="0.25">
      <c r="A49" s="247"/>
      <c r="B49" s="247"/>
      <c r="C49" s="247"/>
      <c r="D49" s="247"/>
    </row>
    <row r="50" spans="1:4" x14ac:dyDescent="0.25">
      <c r="A50" s="247"/>
      <c r="B50" s="247"/>
      <c r="C50" s="247"/>
      <c r="D50" s="247"/>
    </row>
  </sheetData>
  <mergeCells count="11">
    <mergeCell ref="E1:J1"/>
    <mergeCell ref="D2:J2"/>
    <mergeCell ref="D3:J3"/>
    <mergeCell ref="A25:J25"/>
    <mergeCell ref="A6:J6"/>
    <mergeCell ref="A8:A9"/>
    <mergeCell ref="B8:C8"/>
    <mergeCell ref="D8:E8"/>
    <mergeCell ref="F8:F9"/>
    <mergeCell ref="G8:H8"/>
    <mergeCell ref="I8:J8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I3" sqref="I3:O3"/>
    </sheetView>
  </sheetViews>
  <sheetFormatPr defaultRowHeight="15" x14ac:dyDescent="0.25"/>
  <cols>
    <col min="2" max="2" width="23.42578125" customWidth="1"/>
    <col min="7" max="7" width="7.28515625" customWidth="1"/>
    <col min="12" max="12" width="12.7109375" customWidth="1"/>
    <col min="13" max="15" width="9.140625" hidden="1" customWidth="1"/>
    <col min="258" max="258" width="23.42578125" customWidth="1"/>
    <col min="263" max="263" width="6.140625" customWidth="1"/>
    <col min="268" max="268" width="12.7109375" customWidth="1"/>
    <col min="269" max="271" width="0" hidden="1" customWidth="1"/>
    <col min="514" max="514" width="23.42578125" customWidth="1"/>
    <col min="519" max="519" width="6.140625" customWidth="1"/>
    <col min="524" max="524" width="12.7109375" customWidth="1"/>
    <col min="525" max="527" width="0" hidden="1" customWidth="1"/>
    <col min="770" max="770" width="23.42578125" customWidth="1"/>
    <col min="775" max="775" width="6.140625" customWidth="1"/>
    <col min="780" max="780" width="12.7109375" customWidth="1"/>
    <col min="781" max="783" width="0" hidden="1" customWidth="1"/>
    <col min="1026" max="1026" width="23.42578125" customWidth="1"/>
    <col min="1031" max="1031" width="6.140625" customWidth="1"/>
    <col min="1036" max="1036" width="12.7109375" customWidth="1"/>
    <col min="1037" max="1039" width="0" hidden="1" customWidth="1"/>
    <col min="1282" max="1282" width="23.42578125" customWidth="1"/>
    <col min="1287" max="1287" width="6.140625" customWidth="1"/>
    <col min="1292" max="1292" width="12.7109375" customWidth="1"/>
    <col min="1293" max="1295" width="0" hidden="1" customWidth="1"/>
    <col min="1538" max="1538" width="23.42578125" customWidth="1"/>
    <col min="1543" max="1543" width="6.140625" customWidth="1"/>
    <col min="1548" max="1548" width="12.7109375" customWidth="1"/>
    <col min="1549" max="1551" width="0" hidden="1" customWidth="1"/>
    <col min="1794" max="1794" width="23.42578125" customWidth="1"/>
    <col min="1799" max="1799" width="6.140625" customWidth="1"/>
    <col min="1804" max="1804" width="12.7109375" customWidth="1"/>
    <col min="1805" max="1807" width="0" hidden="1" customWidth="1"/>
    <col min="2050" max="2050" width="23.42578125" customWidth="1"/>
    <col min="2055" max="2055" width="6.140625" customWidth="1"/>
    <col min="2060" max="2060" width="12.7109375" customWidth="1"/>
    <col min="2061" max="2063" width="0" hidden="1" customWidth="1"/>
    <col min="2306" max="2306" width="23.42578125" customWidth="1"/>
    <col min="2311" max="2311" width="6.140625" customWidth="1"/>
    <col min="2316" max="2316" width="12.7109375" customWidth="1"/>
    <col min="2317" max="2319" width="0" hidden="1" customWidth="1"/>
    <col min="2562" max="2562" width="23.42578125" customWidth="1"/>
    <col min="2567" max="2567" width="6.140625" customWidth="1"/>
    <col min="2572" max="2572" width="12.7109375" customWidth="1"/>
    <col min="2573" max="2575" width="0" hidden="1" customWidth="1"/>
    <col min="2818" max="2818" width="23.42578125" customWidth="1"/>
    <col min="2823" max="2823" width="6.140625" customWidth="1"/>
    <col min="2828" max="2828" width="12.7109375" customWidth="1"/>
    <col min="2829" max="2831" width="0" hidden="1" customWidth="1"/>
    <col min="3074" max="3074" width="23.42578125" customWidth="1"/>
    <col min="3079" max="3079" width="6.140625" customWidth="1"/>
    <col min="3084" max="3084" width="12.7109375" customWidth="1"/>
    <col min="3085" max="3087" width="0" hidden="1" customWidth="1"/>
    <col min="3330" max="3330" width="23.42578125" customWidth="1"/>
    <col min="3335" max="3335" width="6.140625" customWidth="1"/>
    <col min="3340" max="3340" width="12.7109375" customWidth="1"/>
    <col min="3341" max="3343" width="0" hidden="1" customWidth="1"/>
    <col min="3586" max="3586" width="23.42578125" customWidth="1"/>
    <col min="3591" max="3591" width="6.140625" customWidth="1"/>
    <col min="3596" max="3596" width="12.7109375" customWidth="1"/>
    <col min="3597" max="3599" width="0" hidden="1" customWidth="1"/>
    <col min="3842" max="3842" width="23.42578125" customWidth="1"/>
    <col min="3847" max="3847" width="6.140625" customWidth="1"/>
    <col min="3852" max="3852" width="12.7109375" customWidth="1"/>
    <col min="3853" max="3855" width="0" hidden="1" customWidth="1"/>
    <col min="4098" max="4098" width="23.42578125" customWidth="1"/>
    <col min="4103" max="4103" width="6.140625" customWidth="1"/>
    <col min="4108" max="4108" width="12.7109375" customWidth="1"/>
    <col min="4109" max="4111" width="0" hidden="1" customWidth="1"/>
    <col min="4354" max="4354" width="23.42578125" customWidth="1"/>
    <col min="4359" max="4359" width="6.140625" customWidth="1"/>
    <col min="4364" max="4364" width="12.7109375" customWidth="1"/>
    <col min="4365" max="4367" width="0" hidden="1" customWidth="1"/>
    <col min="4610" max="4610" width="23.42578125" customWidth="1"/>
    <col min="4615" max="4615" width="6.140625" customWidth="1"/>
    <col min="4620" max="4620" width="12.7109375" customWidth="1"/>
    <col min="4621" max="4623" width="0" hidden="1" customWidth="1"/>
    <col min="4866" max="4866" width="23.42578125" customWidth="1"/>
    <col min="4871" max="4871" width="6.140625" customWidth="1"/>
    <col min="4876" max="4876" width="12.7109375" customWidth="1"/>
    <col min="4877" max="4879" width="0" hidden="1" customWidth="1"/>
    <col min="5122" max="5122" width="23.42578125" customWidth="1"/>
    <col min="5127" max="5127" width="6.140625" customWidth="1"/>
    <col min="5132" max="5132" width="12.7109375" customWidth="1"/>
    <col min="5133" max="5135" width="0" hidden="1" customWidth="1"/>
    <col min="5378" max="5378" width="23.42578125" customWidth="1"/>
    <col min="5383" max="5383" width="6.140625" customWidth="1"/>
    <col min="5388" max="5388" width="12.7109375" customWidth="1"/>
    <col min="5389" max="5391" width="0" hidden="1" customWidth="1"/>
    <col min="5634" max="5634" width="23.42578125" customWidth="1"/>
    <col min="5639" max="5639" width="6.140625" customWidth="1"/>
    <col min="5644" max="5644" width="12.7109375" customWidth="1"/>
    <col min="5645" max="5647" width="0" hidden="1" customWidth="1"/>
    <col min="5890" max="5890" width="23.42578125" customWidth="1"/>
    <col min="5895" max="5895" width="6.140625" customWidth="1"/>
    <col min="5900" max="5900" width="12.7109375" customWidth="1"/>
    <col min="5901" max="5903" width="0" hidden="1" customWidth="1"/>
    <col min="6146" max="6146" width="23.42578125" customWidth="1"/>
    <col min="6151" max="6151" width="6.140625" customWidth="1"/>
    <col min="6156" max="6156" width="12.7109375" customWidth="1"/>
    <col min="6157" max="6159" width="0" hidden="1" customWidth="1"/>
    <col min="6402" max="6402" width="23.42578125" customWidth="1"/>
    <col min="6407" max="6407" width="6.140625" customWidth="1"/>
    <col min="6412" max="6412" width="12.7109375" customWidth="1"/>
    <col min="6413" max="6415" width="0" hidden="1" customWidth="1"/>
    <col min="6658" max="6658" width="23.42578125" customWidth="1"/>
    <col min="6663" max="6663" width="6.140625" customWidth="1"/>
    <col min="6668" max="6668" width="12.7109375" customWidth="1"/>
    <col min="6669" max="6671" width="0" hidden="1" customWidth="1"/>
    <col min="6914" max="6914" width="23.42578125" customWidth="1"/>
    <col min="6919" max="6919" width="6.140625" customWidth="1"/>
    <col min="6924" max="6924" width="12.7109375" customWidth="1"/>
    <col min="6925" max="6927" width="0" hidden="1" customWidth="1"/>
    <col min="7170" max="7170" width="23.42578125" customWidth="1"/>
    <col min="7175" max="7175" width="6.140625" customWidth="1"/>
    <col min="7180" max="7180" width="12.7109375" customWidth="1"/>
    <col min="7181" max="7183" width="0" hidden="1" customWidth="1"/>
    <col min="7426" max="7426" width="23.42578125" customWidth="1"/>
    <col min="7431" max="7431" width="6.140625" customWidth="1"/>
    <col min="7436" max="7436" width="12.7109375" customWidth="1"/>
    <col min="7437" max="7439" width="0" hidden="1" customWidth="1"/>
    <col min="7682" max="7682" width="23.42578125" customWidth="1"/>
    <col min="7687" max="7687" width="6.140625" customWidth="1"/>
    <col min="7692" max="7692" width="12.7109375" customWidth="1"/>
    <col min="7693" max="7695" width="0" hidden="1" customWidth="1"/>
    <col min="7938" max="7938" width="23.42578125" customWidth="1"/>
    <col min="7943" max="7943" width="6.140625" customWidth="1"/>
    <col min="7948" max="7948" width="12.7109375" customWidth="1"/>
    <col min="7949" max="7951" width="0" hidden="1" customWidth="1"/>
    <col min="8194" max="8194" width="23.42578125" customWidth="1"/>
    <col min="8199" max="8199" width="6.140625" customWidth="1"/>
    <col min="8204" max="8204" width="12.7109375" customWidth="1"/>
    <col min="8205" max="8207" width="0" hidden="1" customWidth="1"/>
    <col min="8450" max="8450" width="23.42578125" customWidth="1"/>
    <col min="8455" max="8455" width="6.140625" customWidth="1"/>
    <col min="8460" max="8460" width="12.7109375" customWidth="1"/>
    <col min="8461" max="8463" width="0" hidden="1" customWidth="1"/>
    <col min="8706" max="8706" width="23.42578125" customWidth="1"/>
    <col min="8711" max="8711" width="6.140625" customWidth="1"/>
    <col min="8716" max="8716" width="12.7109375" customWidth="1"/>
    <col min="8717" max="8719" width="0" hidden="1" customWidth="1"/>
    <col min="8962" max="8962" width="23.42578125" customWidth="1"/>
    <col min="8967" max="8967" width="6.140625" customWidth="1"/>
    <col min="8972" max="8972" width="12.7109375" customWidth="1"/>
    <col min="8973" max="8975" width="0" hidden="1" customWidth="1"/>
    <col min="9218" max="9218" width="23.42578125" customWidth="1"/>
    <col min="9223" max="9223" width="6.140625" customWidth="1"/>
    <col min="9228" max="9228" width="12.7109375" customWidth="1"/>
    <col min="9229" max="9231" width="0" hidden="1" customWidth="1"/>
    <col min="9474" max="9474" width="23.42578125" customWidth="1"/>
    <col min="9479" max="9479" width="6.140625" customWidth="1"/>
    <col min="9484" max="9484" width="12.7109375" customWidth="1"/>
    <col min="9485" max="9487" width="0" hidden="1" customWidth="1"/>
    <col min="9730" max="9730" width="23.42578125" customWidth="1"/>
    <col min="9735" max="9735" width="6.140625" customWidth="1"/>
    <col min="9740" max="9740" width="12.7109375" customWidth="1"/>
    <col min="9741" max="9743" width="0" hidden="1" customWidth="1"/>
    <col min="9986" max="9986" width="23.42578125" customWidth="1"/>
    <col min="9991" max="9991" width="6.140625" customWidth="1"/>
    <col min="9996" max="9996" width="12.7109375" customWidth="1"/>
    <col min="9997" max="9999" width="0" hidden="1" customWidth="1"/>
    <col min="10242" max="10242" width="23.42578125" customWidth="1"/>
    <col min="10247" max="10247" width="6.140625" customWidth="1"/>
    <col min="10252" max="10252" width="12.7109375" customWidth="1"/>
    <col min="10253" max="10255" width="0" hidden="1" customWidth="1"/>
    <col min="10498" max="10498" width="23.42578125" customWidth="1"/>
    <col min="10503" max="10503" width="6.140625" customWidth="1"/>
    <col min="10508" max="10508" width="12.7109375" customWidth="1"/>
    <col min="10509" max="10511" width="0" hidden="1" customWidth="1"/>
    <col min="10754" max="10754" width="23.42578125" customWidth="1"/>
    <col min="10759" max="10759" width="6.140625" customWidth="1"/>
    <col min="10764" max="10764" width="12.7109375" customWidth="1"/>
    <col min="10765" max="10767" width="0" hidden="1" customWidth="1"/>
    <col min="11010" max="11010" width="23.42578125" customWidth="1"/>
    <col min="11015" max="11015" width="6.140625" customWidth="1"/>
    <col min="11020" max="11020" width="12.7109375" customWidth="1"/>
    <col min="11021" max="11023" width="0" hidden="1" customWidth="1"/>
    <col min="11266" max="11266" width="23.42578125" customWidth="1"/>
    <col min="11271" max="11271" width="6.140625" customWidth="1"/>
    <col min="11276" max="11276" width="12.7109375" customWidth="1"/>
    <col min="11277" max="11279" width="0" hidden="1" customWidth="1"/>
    <col min="11522" max="11522" width="23.42578125" customWidth="1"/>
    <col min="11527" max="11527" width="6.140625" customWidth="1"/>
    <col min="11532" max="11532" width="12.7109375" customWidth="1"/>
    <col min="11533" max="11535" width="0" hidden="1" customWidth="1"/>
    <col min="11778" max="11778" width="23.42578125" customWidth="1"/>
    <col min="11783" max="11783" width="6.140625" customWidth="1"/>
    <col min="11788" max="11788" width="12.7109375" customWidth="1"/>
    <col min="11789" max="11791" width="0" hidden="1" customWidth="1"/>
    <col min="12034" max="12034" width="23.42578125" customWidth="1"/>
    <col min="12039" max="12039" width="6.140625" customWidth="1"/>
    <col min="12044" max="12044" width="12.7109375" customWidth="1"/>
    <col min="12045" max="12047" width="0" hidden="1" customWidth="1"/>
    <col min="12290" max="12290" width="23.42578125" customWidth="1"/>
    <col min="12295" max="12295" width="6.140625" customWidth="1"/>
    <col min="12300" max="12300" width="12.7109375" customWidth="1"/>
    <col min="12301" max="12303" width="0" hidden="1" customWidth="1"/>
    <col min="12546" max="12546" width="23.42578125" customWidth="1"/>
    <col min="12551" max="12551" width="6.140625" customWidth="1"/>
    <col min="12556" max="12556" width="12.7109375" customWidth="1"/>
    <col min="12557" max="12559" width="0" hidden="1" customWidth="1"/>
    <col min="12802" max="12802" width="23.42578125" customWidth="1"/>
    <col min="12807" max="12807" width="6.140625" customWidth="1"/>
    <col min="12812" max="12812" width="12.7109375" customWidth="1"/>
    <col min="12813" max="12815" width="0" hidden="1" customWidth="1"/>
    <col min="13058" max="13058" width="23.42578125" customWidth="1"/>
    <col min="13063" max="13063" width="6.140625" customWidth="1"/>
    <col min="13068" max="13068" width="12.7109375" customWidth="1"/>
    <col min="13069" max="13071" width="0" hidden="1" customWidth="1"/>
    <col min="13314" max="13314" width="23.42578125" customWidth="1"/>
    <col min="13319" max="13319" width="6.140625" customWidth="1"/>
    <col min="13324" max="13324" width="12.7109375" customWidth="1"/>
    <col min="13325" max="13327" width="0" hidden="1" customWidth="1"/>
    <col min="13570" max="13570" width="23.42578125" customWidth="1"/>
    <col min="13575" max="13575" width="6.140625" customWidth="1"/>
    <col min="13580" max="13580" width="12.7109375" customWidth="1"/>
    <col min="13581" max="13583" width="0" hidden="1" customWidth="1"/>
    <col min="13826" max="13826" width="23.42578125" customWidth="1"/>
    <col min="13831" max="13831" width="6.140625" customWidth="1"/>
    <col min="13836" max="13836" width="12.7109375" customWidth="1"/>
    <col min="13837" max="13839" width="0" hidden="1" customWidth="1"/>
    <col min="14082" max="14082" width="23.42578125" customWidth="1"/>
    <col min="14087" max="14087" width="6.140625" customWidth="1"/>
    <col min="14092" max="14092" width="12.7109375" customWidth="1"/>
    <col min="14093" max="14095" width="0" hidden="1" customWidth="1"/>
    <col min="14338" max="14338" width="23.42578125" customWidth="1"/>
    <col min="14343" max="14343" width="6.140625" customWidth="1"/>
    <col min="14348" max="14348" width="12.7109375" customWidth="1"/>
    <col min="14349" max="14351" width="0" hidden="1" customWidth="1"/>
    <col min="14594" max="14594" width="23.42578125" customWidth="1"/>
    <col min="14599" max="14599" width="6.140625" customWidth="1"/>
    <col min="14604" max="14604" width="12.7109375" customWidth="1"/>
    <col min="14605" max="14607" width="0" hidden="1" customWidth="1"/>
    <col min="14850" max="14850" width="23.42578125" customWidth="1"/>
    <col min="14855" max="14855" width="6.140625" customWidth="1"/>
    <col min="14860" max="14860" width="12.7109375" customWidth="1"/>
    <col min="14861" max="14863" width="0" hidden="1" customWidth="1"/>
    <col min="15106" max="15106" width="23.42578125" customWidth="1"/>
    <col min="15111" max="15111" width="6.140625" customWidth="1"/>
    <col min="15116" max="15116" width="12.7109375" customWidth="1"/>
    <col min="15117" max="15119" width="0" hidden="1" customWidth="1"/>
    <col min="15362" max="15362" width="23.42578125" customWidth="1"/>
    <col min="15367" max="15367" width="6.140625" customWidth="1"/>
    <col min="15372" max="15372" width="12.7109375" customWidth="1"/>
    <col min="15373" max="15375" width="0" hidden="1" customWidth="1"/>
    <col min="15618" max="15618" width="23.42578125" customWidth="1"/>
    <col min="15623" max="15623" width="6.140625" customWidth="1"/>
    <col min="15628" max="15628" width="12.7109375" customWidth="1"/>
    <col min="15629" max="15631" width="0" hidden="1" customWidth="1"/>
    <col min="15874" max="15874" width="23.42578125" customWidth="1"/>
    <col min="15879" max="15879" width="6.140625" customWidth="1"/>
    <col min="15884" max="15884" width="12.7109375" customWidth="1"/>
    <col min="15885" max="15887" width="0" hidden="1" customWidth="1"/>
    <col min="16130" max="16130" width="23.42578125" customWidth="1"/>
    <col min="16135" max="16135" width="6.140625" customWidth="1"/>
    <col min="16140" max="16140" width="12.7109375" customWidth="1"/>
    <col min="16141" max="16143" width="0" hidden="1" customWidth="1"/>
  </cols>
  <sheetData>
    <row r="1" spans="1:15" ht="15.75" x14ac:dyDescent="0.25">
      <c r="H1" s="66"/>
      <c r="I1" s="64"/>
      <c r="J1" s="319" t="s">
        <v>445</v>
      </c>
      <c r="K1" s="319"/>
      <c r="L1" s="319"/>
      <c r="M1" s="319"/>
      <c r="N1" s="319"/>
      <c r="O1" s="319"/>
    </row>
    <row r="2" spans="1:15" ht="15.75" x14ac:dyDescent="0.25">
      <c r="H2" s="67"/>
      <c r="I2" s="319" t="s">
        <v>432</v>
      </c>
      <c r="J2" s="319"/>
      <c r="K2" s="319"/>
      <c r="L2" s="319"/>
      <c r="M2" s="319"/>
      <c r="N2" s="319"/>
      <c r="O2" s="319"/>
    </row>
    <row r="3" spans="1:15" ht="15.75" x14ac:dyDescent="0.25">
      <c r="F3" s="20"/>
      <c r="G3" s="2"/>
      <c r="H3" s="67"/>
      <c r="I3" s="319" t="s">
        <v>496</v>
      </c>
      <c r="J3" s="319"/>
      <c r="K3" s="319"/>
      <c r="L3" s="319"/>
      <c r="M3" s="319"/>
      <c r="N3" s="319"/>
      <c r="O3" s="319"/>
    </row>
    <row r="4" spans="1:15" x14ac:dyDescent="0.25">
      <c r="H4" s="67"/>
      <c r="I4" s="67"/>
      <c r="J4" s="67"/>
      <c r="K4" s="67"/>
      <c r="L4" s="67"/>
      <c r="M4" s="67"/>
      <c r="N4" s="67"/>
      <c r="O4" s="67"/>
    </row>
    <row r="7" spans="1:15" ht="15" customHeight="1" x14ac:dyDescent="0.25">
      <c r="A7" s="361" t="s">
        <v>494</v>
      </c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</row>
    <row r="8" spans="1:15" ht="33.75" customHeight="1" x14ac:dyDescent="0.25">
      <c r="A8" s="363" t="s">
        <v>339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</row>
    <row r="9" spans="1:15" ht="5.25" customHeight="1" x14ac:dyDescent="0.25">
      <c r="A9" s="21"/>
      <c r="B9" s="21"/>
      <c r="C9" s="21"/>
      <c r="D9" s="21"/>
      <c r="E9" s="21"/>
      <c r="F9" s="21"/>
      <c r="G9" s="21"/>
    </row>
    <row r="10" spans="1:15" ht="15.75" customHeight="1" x14ac:dyDescent="0.25">
      <c r="A10" s="352" t="s">
        <v>340</v>
      </c>
      <c r="B10" s="342" t="s">
        <v>341</v>
      </c>
      <c r="C10" s="355" t="s">
        <v>342</v>
      </c>
      <c r="D10" s="356"/>
      <c r="E10" s="356"/>
      <c r="F10" s="356"/>
      <c r="G10" s="357"/>
      <c r="H10" s="358" t="s">
        <v>343</v>
      </c>
      <c r="I10" s="359"/>
      <c r="J10" s="359"/>
      <c r="K10" s="359"/>
      <c r="L10" s="360"/>
    </row>
    <row r="11" spans="1:15" ht="15.75" x14ac:dyDescent="0.25">
      <c r="A11" s="353"/>
      <c r="B11" s="354"/>
      <c r="C11" s="342" t="s">
        <v>354</v>
      </c>
      <c r="D11" s="342"/>
      <c r="E11" s="342" t="s">
        <v>440</v>
      </c>
      <c r="F11" s="342"/>
      <c r="G11" s="343" t="s">
        <v>344</v>
      </c>
      <c r="H11" s="342" t="s">
        <v>354</v>
      </c>
      <c r="I11" s="342"/>
      <c r="J11" s="342" t="s">
        <v>440</v>
      </c>
      <c r="K11" s="342"/>
      <c r="L11" s="343" t="s">
        <v>344</v>
      </c>
    </row>
    <row r="12" spans="1:15" ht="63" x14ac:dyDescent="0.25">
      <c r="A12" s="353"/>
      <c r="B12" s="354"/>
      <c r="C12" s="22" t="s">
        <v>345</v>
      </c>
      <c r="D12" s="22" t="s">
        <v>346</v>
      </c>
      <c r="E12" s="22" t="s">
        <v>345</v>
      </c>
      <c r="F12" s="22" t="s">
        <v>346</v>
      </c>
      <c r="G12" s="342"/>
      <c r="H12" s="22" t="s">
        <v>345</v>
      </c>
      <c r="I12" s="22" t="s">
        <v>346</v>
      </c>
      <c r="J12" s="22" t="s">
        <v>345</v>
      </c>
      <c r="K12" s="22" t="s">
        <v>346</v>
      </c>
      <c r="L12" s="342"/>
    </row>
    <row r="13" spans="1:15" x14ac:dyDescent="0.25">
      <c r="A13" s="23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  <c r="G13" s="24">
        <v>7</v>
      </c>
      <c r="H13" s="25">
        <v>8</v>
      </c>
      <c r="I13" s="25">
        <v>9</v>
      </c>
      <c r="J13" s="25">
        <v>10</v>
      </c>
      <c r="K13" s="25">
        <v>11</v>
      </c>
      <c r="L13" s="25">
        <v>12</v>
      </c>
    </row>
    <row r="14" spans="1:15" ht="31.5" x14ac:dyDescent="0.25">
      <c r="A14" s="19" t="s">
        <v>347</v>
      </c>
      <c r="B14" s="26" t="s">
        <v>210</v>
      </c>
      <c r="C14" s="27">
        <v>24.1</v>
      </c>
      <c r="D14" s="27">
        <v>0</v>
      </c>
      <c r="E14" s="28">
        <v>0</v>
      </c>
      <c r="F14" s="28">
        <v>0</v>
      </c>
      <c r="G14" s="27">
        <f>E14-C14</f>
        <v>-24.1</v>
      </c>
      <c r="H14" s="28">
        <v>58</v>
      </c>
      <c r="I14" s="28">
        <v>0</v>
      </c>
      <c r="J14" s="28">
        <v>0</v>
      </c>
      <c r="K14" s="28">
        <v>0</v>
      </c>
      <c r="L14" s="28">
        <f>J14-H14</f>
        <v>-58</v>
      </c>
    </row>
    <row r="15" spans="1:15" ht="16.5" customHeight="1" x14ac:dyDescent="0.25">
      <c r="A15" s="19" t="s">
        <v>348</v>
      </c>
      <c r="B15" s="26" t="s">
        <v>223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5" x14ac:dyDescent="0.25">
      <c r="A16" s="344" t="s">
        <v>349</v>
      </c>
      <c r="B16" s="346" t="s">
        <v>227</v>
      </c>
      <c r="C16" s="348">
        <v>0</v>
      </c>
      <c r="D16" s="350">
        <v>0</v>
      </c>
      <c r="E16" s="348">
        <v>0</v>
      </c>
      <c r="F16" s="350">
        <v>0</v>
      </c>
      <c r="G16" s="350">
        <v>0</v>
      </c>
      <c r="H16" s="350">
        <v>0</v>
      </c>
      <c r="I16" s="350">
        <v>0</v>
      </c>
      <c r="J16" s="350">
        <v>0</v>
      </c>
      <c r="K16" s="350">
        <v>0</v>
      </c>
      <c r="L16" s="350">
        <f>J16-H16</f>
        <v>0</v>
      </c>
    </row>
    <row r="17" spans="1:12" x14ac:dyDescent="0.25">
      <c r="A17" s="345"/>
      <c r="B17" s="347"/>
      <c r="C17" s="349"/>
      <c r="D17" s="349"/>
      <c r="E17" s="349"/>
      <c r="F17" s="349"/>
      <c r="G17" s="349"/>
      <c r="H17" s="351"/>
      <c r="I17" s="351"/>
      <c r="J17" s="351"/>
      <c r="K17" s="351"/>
      <c r="L17" s="351"/>
    </row>
    <row r="18" spans="1:12" ht="44.25" customHeight="1" x14ac:dyDescent="0.25">
      <c r="A18" s="19" t="s">
        <v>350</v>
      </c>
      <c r="B18" s="29" t="s">
        <v>235</v>
      </c>
      <c r="C18" s="30">
        <v>0</v>
      </c>
      <c r="D18" s="27">
        <v>0</v>
      </c>
      <c r="E18" s="30">
        <v>0</v>
      </c>
      <c r="F18" s="30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f>J18-H18</f>
        <v>0</v>
      </c>
    </row>
    <row r="19" spans="1:12" ht="38.25" customHeight="1" x14ac:dyDescent="0.25">
      <c r="A19" s="19" t="s">
        <v>244</v>
      </c>
      <c r="B19" s="29" t="s">
        <v>351</v>
      </c>
      <c r="C19" s="30">
        <v>0</v>
      </c>
      <c r="D19" s="27">
        <v>0</v>
      </c>
      <c r="E19" s="30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f>J19-H19</f>
        <v>0</v>
      </c>
    </row>
    <row r="20" spans="1:12" ht="23.25" customHeight="1" x14ac:dyDescent="0.25">
      <c r="A20" s="19">
        <v>1000</v>
      </c>
      <c r="B20" s="26" t="s">
        <v>248</v>
      </c>
      <c r="C20" s="30">
        <v>0</v>
      </c>
      <c r="D20" s="27">
        <v>0</v>
      </c>
      <c r="E20" s="30">
        <v>0</v>
      </c>
      <c r="F20" s="27">
        <v>0</v>
      </c>
      <c r="G20" s="30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</row>
    <row r="21" spans="1:12" ht="31.5" x14ac:dyDescent="0.25">
      <c r="A21" s="31" t="s">
        <v>352</v>
      </c>
      <c r="B21" s="26" t="s">
        <v>251</v>
      </c>
      <c r="C21" s="30">
        <v>0</v>
      </c>
      <c r="D21" s="27">
        <v>0</v>
      </c>
      <c r="E21" s="30"/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f>J21-H21</f>
        <v>0</v>
      </c>
    </row>
    <row r="22" spans="1:12" ht="15.75" x14ac:dyDescent="0.25">
      <c r="A22" s="31"/>
      <c r="B22" s="26"/>
      <c r="C22" s="30">
        <v>0</v>
      </c>
      <c r="D22" s="27">
        <v>0</v>
      </c>
      <c r="E22" s="30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</row>
    <row r="23" spans="1:12" ht="15.75" x14ac:dyDescent="0.25">
      <c r="A23" s="30"/>
      <c r="B23" s="32" t="s">
        <v>353</v>
      </c>
      <c r="C23" s="33">
        <f>SUM(C14:C22)</f>
        <v>24.1</v>
      </c>
      <c r="D23" s="33">
        <v>0</v>
      </c>
      <c r="E23" s="33">
        <f>E14+E15+E18+E19+E20+E21+E22</f>
        <v>0</v>
      </c>
      <c r="F23" s="34">
        <v>0</v>
      </c>
      <c r="G23" s="35">
        <f>SUM(G14:G22)</f>
        <v>-24.1</v>
      </c>
      <c r="H23" s="33">
        <f>H14+H15+H18+H19+H20+H21+H22</f>
        <v>58</v>
      </c>
      <c r="I23" s="33">
        <f>I14+I15+I18+I19+I20+I21+I22</f>
        <v>0</v>
      </c>
      <c r="J23" s="33">
        <f>J14+J15+J18+J19+J20+J21+J22</f>
        <v>0</v>
      </c>
      <c r="K23" s="33">
        <f>K14+K15+K18+K19+K20+K21+K22</f>
        <v>0</v>
      </c>
      <c r="L23" s="33">
        <f>L14+L15+L18+L19+L20+L21+L22</f>
        <v>-58</v>
      </c>
    </row>
    <row r="24" spans="1:12" ht="15.75" x14ac:dyDescent="0.25">
      <c r="A24" s="36"/>
      <c r="B24" s="37"/>
      <c r="C24" s="37"/>
      <c r="D24" s="37"/>
      <c r="E24" s="38"/>
      <c r="F24" s="39"/>
      <c r="G24" s="38"/>
      <c r="H24" s="40"/>
      <c r="I24" s="40"/>
      <c r="J24" s="40"/>
    </row>
    <row r="25" spans="1:12" ht="15.75" x14ac:dyDescent="0.25">
      <c r="A25" s="36"/>
      <c r="B25" s="37"/>
      <c r="C25" s="37"/>
      <c r="D25" s="37"/>
      <c r="E25" s="38"/>
      <c r="F25" s="39"/>
      <c r="G25" s="38"/>
    </row>
    <row r="26" spans="1:12" ht="15.75" x14ac:dyDescent="0.25">
      <c r="A26" s="340"/>
      <c r="B26" s="341"/>
      <c r="C26" s="341"/>
      <c r="D26" s="341"/>
      <c r="E26" s="341"/>
      <c r="F26" s="341"/>
      <c r="G26" s="341"/>
    </row>
    <row r="27" spans="1:12" ht="15.75" x14ac:dyDescent="0.25">
      <c r="A27" s="41"/>
      <c r="B27" s="42"/>
      <c r="C27" s="42"/>
      <c r="D27" s="42"/>
      <c r="E27" s="41"/>
      <c r="F27" s="41"/>
      <c r="G27" s="42"/>
    </row>
    <row r="29" spans="1:12" x14ac:dyDescent="0.25">
      <c r="B29" s="43"/>
      <c r="C29" s="43"/>
      <c r="D29" s="43"/>
    </row>
  </sheetData>
  <mergeCells count="28">
    <mergeCell ref="J1:O1"/>
    <mergeCell ref="I2:O2"/>
    <mergeCell ref="I3:O3"/>
    <mergeCell ref="A7:L7"/>
    <mergeCell ref="A8:L8"/>
    <mergeCell ref="A10:A12"/>
    <mergeCell ref="B10:B12"/>
    <mergeCell ref="C10:G10"/>
    <mergeCell ref="H10:L10"/>
    <mergeCell ref="C11:D11"/>
    <mergeCell ref="E11:F11"/>
    <mergeCell ref="G11:G12"/>
    <mergeCell ref="A26:G26"/>
    <mergeCell ref="H11:I11"/>
    <mergeCell ref="J11:K11"/>
    <mergeCell ref="L11:L12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</mergeCells>
  <pageMargins left="0.70866141732283472" right="0.51181102362204722" top="0.35433070866141736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B3" sqref="B3:C3"/>
    </sheetView>
  </sheetViews>
  <sheetFormatPr defaultRowHeight="15" x14ac:dyDescent="0.25"/>
  <cols>
    <col min="1" max="1" width="4.85546875" customWidth="1"/>
    <col min="2" max="2" width="71.7109375" customWidth="1"/>
    <col min="3" max="3" width="9.5703125" customWidth="1"/>
    <col min="4" max="4" width="0.85546875" customWidth="1"/>
    <col min="257" max="257" width="4.85546875" customWidth="1"/>
    <col min="258" max="258" width="71.7109375" customWidth="1"/>
    <col min="259" max="259" width="9.5703125" customWidth="1"/>
    <col min="260" max="260" width="0.85546875" customWidth="1"/>
    <col min="513" max="513" width="4.85546875" customWidth="1"/>
    <col min="514" max="514" width="71.7109375" customWidth="1"/>
    <col min="515" max="515" width="9.5703125" customWidth="1"/>
    <col min="516" max="516" width="0.85546875" customWidth="1"/>
    <col min="769" max="769" width="4.85546875" customWidth="1"/>
    <col min="770" max="770" width="71.7109375" customWidth="1"/>
    <col min="771" max="771" width="9.5703125" customWidth="1"/>
    <col min="772" max="772" width="0.85546875" customWidth="1"/>
    <col min="1025" max="1025" width="4.85546875" customWidth="1"/>
    <col min="1026" max="1026" width="71.7109375" customWidth="1"/>
    <col min="1027" max="1027" width="9.5703125" customWidth="1"/>
    <col min="1028" max="1028" width="0.85546875" customWidth="1"/>
    <col min="1281" max="1281" width="4.85546875" customWidth="1"/>
    <col min="1282" max="1282" width="71.7109375" customWidth="1"/>
    <col min="1283" max="1283" width="9.5703125" customWidth="1"/>
    <col min="1284" max="1284" width="0.85546875" customWidth="1"/>
    <col min="1537" max="1537" width="4.85546875" customWidth="1"/>
    <col min="1538" max="1538" width="71.7109375" customWidth="1"/>
    <col min="1539" max="1539" width="9.5703125" customWidth="1"/>
    <col min="1540" max="1540" width="0.85546875" customWidth="1"/>
    <col min="1793" max="1793" width="4.85546875" customWidth="1"/>
    <col min="1794" max="1794" width="71.7109375" customWidth="1"/>
    <col min="1795" max="1795" width="9.5703125" customWidth="1"/>
    <col min="1796" max="1796" width="0.85546875" customWidth="1"/>
    <col min="2049" max="2049" width="4.85546875" customWidth="1"/>
    <col min="2050" max="2050" width="71.7109375" customWidth="1"/>
    <col min="2051" max="2051" width="9.5703125" customWidth="1"/>
    <col min="2052" max="2052" width="0.85546875" customWidth="1"/>
    <col min="2305" max="2305" width="4.85546875" customWidth="1"/>
    <col min="2306" max="2306" width="71.7109375" customWidth="1"/>
    <col min="2307" max="2307" width="9.5703125" customWidth="1"/>
    <col min="2308" max="2308" width="0.85546875" customWidth="1"/>
    <col min="2561" max="2561" width="4.85546875" customWidth="1"/>
    <col min="2562" max="2562" width="71.7109375" customWidth="1"/>
    <col min="2563" max="2563" width="9.5703125" customWidth="1"/>
    <col min="2564" max="2564" width="0.85546875" customWidth="1"/>
    <col min="2817" max="2817" width="4.85546875" customWidth="1"/>
    <col min="2818" max="2818" width="71.7109375" customWidth="1"/>
    <col min="2819" max="2819" width="9.5703125" customWidth="1"/>
    <col min="2820" max="2820" width="0.85546875" customWidth="1"/>
    <col min="3073" max="3073" width="4.85546875" customWidth="1"/>
    <col min="3074" max="3074" width="71.7109375" customWidth="1"/>
    <col min="3075" max="3075" width="9.5703125" customWidth="1"/>
    <col min="3076" max="3076" width="0.85546875" customWidth="1"/>
    <col min="3329" max="3329" width="4.85546875" customWidth="1"/>
    <col min="3330" max="3330" width="71.7109375" customWidth="1"/>
    <col min="3331" max="3331" width="9.5703125" customWidth="1"/>
    <col min="3332" max="3332" width="0.85546875" customWidth="1"/>
    <col min="3585" max="3585" width="4.85546875" customWidth="1"/>
    <col min="3586" max="3586" width="71.7109375" customWidth="1"/>
    <col min="3587" max="3587" width="9.5703125" customWidth="1"/>
    <col min="3588" max="3588" width="0.85546875" customWidth="1"/>
    <col min="3841" max="3841" width="4.85546875" customWidth="1"/>
    <col min="3842" max="3842" width="71.7109375" customWidth="1"/>
    <col min="3843" max="3843" width="9.5703125" customWidth="1"/>
    <col min="3844" max="3844" width="0.85546875" customWidth="1"/>
    <col min="4097" max="4097" width="4.85546875" customWidth="1"/>
    <col min="4098" max="4098" width="71.7109375" customWidth="1"/>
    <col min="4099" max="4099" width="9.5703125" customWidth="1"/>
    <col min="4100" max="4100" width="0.85546875" customWidth="1"/>
    <col min="4353" max="4353" width="4.85546875" customWidth="1"/>
    <col min="4354" max="4354" width="71.7109375" customWidth="1"/>
    <col min="4355" max="4355" width="9.5703125" customWidth="1"/>
    <col min="4356" max="4356" width="0.85546875" customWidth="1"/>
    <col min="4609" max="4609" width="4.85546875" customWidth="1"/>
    <col min="4610" max="4610" width="71.7109375" customWidth="1"/>
    <col min="4611" max="4611" width="9.5703125" customWidth="1"/>
    <col min="4612" max="4612" width="0.85546875" customWidth="1"/>
    <col min="4865" max="4865" width="4.85546875" customWidth="1"/>
    <col min="4866" max="4866" width="71.7109375" customWidth="1"/>
    <col min="4867" max="4867" width="9.5703125" customWidth="1"/>
    <col min="4868" max="4868" width="0.85546875" customWidth="1"/>
    <col min="5121" max="5121" width="4.85546875" customWidth="1"/>
    <col min="5122" max="5122" width="71.7109375" customWidth="1"/>
    <col min="5123" max="5123" width="9.5703125" customWidth="1"/>
    <col min="5124" max="5124" width="0.85546875" customWidth="1"/>
    <col min="5377" max="5377" width="4.85546875" customWidth="1"/>
    <col min="5378" max="5378" width="71.7109375" customWidth="1"/>
    <col min="5379" max="5379" width="9.5703125" customWidth="1"/>
    <col min="5380" max="5380" width="0.85546875" customWidth="1"/>
    <col min="5633" max="5633" width="4.85546875" customWidth="1"/>
    <col min="5634" max="5634" width="71.7109375" customWidth="1"/>
    <col min="5635" max="5635" width="9.5703125" customWidth="1"/>
    <col min="5636" max="5636" width="0.85546875" customWidth="1"/>
    <col min="5889" max="5889" width="4.85546875" customWidth="1"/>
    <col min="5890" max="5890" width="71.7109375" customWidth="1"/>
    <col min="5891" max="5891" width="9.5703125" customWidth="1"/>
    <col min="5892" max="5892" width="0.85546875" customWidth="1"/>
    <col min="6145" max="6145" width="4.85546875" customWidth="1"/>
    <col min="6146" max="6146" width="71.7109375" customWidth="1"/>
    <col min="6147" max="6147" width="9.5703125" customWidth="1"/>
    <col min="6148" max="6148" width="0.85546875" customWidth="1"/>
    <col min="6401" max="6401" width="4.85546875" customWidth="1"/>
    <col min="6402" max="6402" width="71.7109375" customWidth="1"/>
    <col min="6403" max="6403" width="9.5703125" customWidth="1"/>
    <col min="6404" max="6404" width="0.85546875" customWidth="1"/>
    <col min="6657" max="6657" width="4.85546875" customWidth="1"/>
    <col min="6658" max="6658" width="71.7109375" customWidth="1"/>
    <col min="6659" max="6659" width="9.5703125" customWidth="1"/>
    <col min="6660" max="6660" width="0.85546875" customWidth="1"/>
    <col min="6913" max="6913" width="4.85546875" customWidth="1"/>
    <col min="6914" max="6914" width="71.7109375" customWidth="1"/>
    <col min="6915" max="6915" width="9.5703125" customWidth="1"/>
    <col min="6916" max="6916" width="0.85546875" customWidth="1"/>
    <col min="7169" max="7169" width="4.85546875" customWidth="1"/>
    <col min="7170" max="7170" width="71.7109375" customWidth="1"/>
    <col min="7171" max="7171" width="9.5703125" customWidth="1"/>
    <col min="7172" max="7172" width="0.85546875" customWidth="1"/>
    <col min="7425" max="7425" width="4.85546875" customWidth="1"/>
    <col min="7426" max="7426" width="71.7109375" customWidth="1"/>
    <col min="7427" max="7427" width="9.5703125" customWidth="1"/>
    <col min="7428" max="7428" width="0.85546875" customWidth="1"/>
    <col min="7681" max="7681" width="4.85546875" customWidth="1"/>
    <col min="7682" max="7682" width="71.7109375" customWidth="1"/>
    <col min="7683" max="7683" width="9.5703125" customWidth="1"/>
    <col min="7684" max="7684" width="0.85546875" customWidth="1"/>
    <col min="7937" max="7937" width="4.85546875" customWidth="1"/>
    <col min="7938" max="7938" width="71.7109375" customWidth="1"/>
    <col min="7939" max="7939" width="9.5703125" customWidth="1"/>
    <col min="7940" max="7940" width="0.85546875" customWidth="1"/>
    <col min="8193" max="8193" width="4.85546875" customWidth="1"/>
    <col min="8194" max="8194" width="71.7109375" customWidth="1"/>
    <col min="8195" max="8195" width="9.5703125" customWidth="1"/>
    <col min="8196" max="8196" width="0.85546875" customWidth="1"/>
    <col min="8449" max="8449" width="4.85546875" customWidth="1"/>
    <col min="8450" max="8450" width="71.7109375" customWidth="1"/>
    <col min="8451" max="8451" width="9.5703125" customWidth="1"/>
    <col min="8452" max="8452" width="0.85546875" customWidth="1"/>
    <col min="8705" max="8705" width="4.85546875" customWidth="1"/>
    <col min="8706" max="8706" width="71.7109375" customWidth="1"/>
    <col min="8707" max="8707" width="9.5703125" customWidth="1"/>
    <col min="8708" max="8708" width="0.85546875" customWidth="1"/>
    <col min="8961" max="8961" width="4.85546875" customWidth="1"/>
    <col min="8962" max="8962" width="71.7109375" customWidth="1"/>
    <col min="8963" max="8963" width="9.5703125" customWidth="1"/>
    <col min="8964" max="8964" width="0.85546875" customWidth="1"/>
    <col min="9217" max="9217" width="4.85546875" customWidth="1"/>
    <col min="9218" max="9218" width="71.7109375" customWidth="1"/>
    <col min="9219" max="9219" width="9.5703125" customWidth="1"/>
    <col min="9220" max="9220" width="0.85546875" customWidth="1"/>
    <col min="9473" max="9473" width="4.85546875" customWidth="1"/>
    <col min="9474" max="9474" width="71.7109375" customWidth="1"/>
    <col min="9475" max="9475" width="9.5703125" customWidth="1"/>
    <col min="9476" max="9476" width="0.85546875" customWidth="1"/>
    <col min="9729" max="9729" width="4.85546875" customWidth="1"/>
    <col min="9730" max="9730" width="71.7109375" customWidth="1"/>
    <col min="9731" max="9731" width="9.5703125" customWidth="1"/>
    <col min="9732" max="9732" width="0.85546875" customWidth="1"/>
    <col min="9985" max="9985" width="4.85546875" customWidth="1"/>
    <col min="9986" max="9986" width="71.7109375" customWidth="1"/>
    <col min="9987" max="9987" width="9.5703125" customWidth="1"/>
    <col min="9988" max="9988" width="0.85546875" customWidth="1"/>
    <col min="10241" max="10241" width="4.85546875" customWidth="1"/>
    <col min="10242" max="10242" width="71.7109375" customWidth="1"/>
    <col min="10243" max="10243" width="9.5703125" customWidth="1"/>
    <col min="10244" max="10244" width="0.85546875" customWidth="1"/>
    <col min="10497" max="10497" width="4.85546875" customWidth="1"/>
    <col min="10498" max="10498" width="71.7109375" customWidth="1"/>
    <col min="10499" max="10499" width="9.5703125" customWidth="1"/>
    <col min="10500" max="10500" width="0.85546875" customWidth="1"/>
    <col min="10753" max="10753" width="4.85546875" customWidth="1"/>
    <col min="10754" max="10754" width="71.7109375" customWidth="1"/>
    <col min="10755" max="10755" width="9.5703125" customWidth="1"/>
    <col min="10756" max="10756" width="0.85546875" customWidth="1"/>
    <col min="11009" max="11009" width="4.85546875" customWidth="1"/>
    <col min="11010" max="11010" width="71.7109375" customWidth="1"/>
    <col min="11011" max="11011" width="9.5703125" customWidth="1"/>
    <col min="11012" max="11012" width="0.85546875" customWidth="1"/>
    <col min="11265" max="11265" width="4.85546875" customWidth="1"/>
    <col min="11266" max="11266" width="71.7109375" customWidth="1"/>
    <col min="11267" max="11267" width="9.5703125" customWidth="1"/>
    <col min="11268" max="11268" width="0.85546875" customWidth="1"/>
    <col min="11521" max="11521" width="4.85546875" customWidth="1"/>
    <col min="11522" max="11522" width="71.7109375" customWidth="1"/>
    <col min="11523" max="11523" width="9.5703125" customWidth="1"/>
    <col min="11524" max="11524" width="0.85546875" customWidth="1"/>
    <col min="11777" max="11777" width="4.85546875" customWidth="1"/>
    <col min="11778" max="11778" width="71.7109375" customWidth="1"/>
    <col min="11779" max="11779" width="9.5703125" customWidth="1"/>
    <col min="11780" max="11780" width="0.85546875" customWidth="1"/>
    <col min="12033" max="12033" width="4.85546875" customWidth="1"/>
    <col min="12034" max="12034" width="71.7109375" customWidth="1"/>
    <col min="12035" max="12035" width="9.5703125" customWidth="1"/>
    <col min="12036" max="12036" width="0.85546875" customWidth="1"/>
    <col min="12289" max="12289" width="4.85546875" customWidth="1"/>
    <col min="12290" max="12290" width="71.7109375" customWidth="1"/>
    <col min="12291" max="12291" width="9.5703125" customWidth="1"/>
    <col min="12292" max="12292" width="0.85546875" customWidth="1"/>
    <col min="12545" max="12545" width="4.85546875" customWidth="1"/>
    <col min="12546" max="12546" width="71.7109375" customWidth="1"/>
    <col min="12547" max="12547" width="9.5703125" customWidth="1"/>
    <col min="12548" max="12548" width="0.85546875" customWidth="1"/>
    <col min="12801" max="12801" width="4.85546875" customWidth="1"/>
    <col min="12802" max="12802" width="71.7109375" customWidth="1"/>
    <col min="12803" max="12803" width="9.5703125" customWidth="1"/>
    <col min="12804" max="12804" width="0.85546875" customWidth="1"/>
    <col min="13057" max="13057" width="4.85546875" customWidth="1"/>
    <col min="13058" max="13058" width="71.7109375" customWidth="1"/>
    <col min="13059" max="13059" width="9.5703125" customWidth="1"/>
    <col min="13060" max="13060" width="0.85546875" customWidth="1"/>
    <col min="13313" max="13313" width="4.85546875" customWidth="1"/>
    <col min="13314" max="13314" width="71.7109375" customWidth="1"/>
    <col min="13315" max="13315" width="9.5703125" customWidth="1"/>
    <col min="13316" max="13316" width="0.85546875" customWidth="1"/>
    <col min="13569" max="13569" width="4.85546875" customWidth="1"/>
    <col min="13570" max="13570" width="71.7109375" customWidth="1"/>
    <col min="13571" max="13571" width="9.5703125" customWidth="1"/>
    <col min="13572" max="13572" width="0.85546875" customWidth="1"/>
    <col min="13825" max="13825" width="4.85546875" customWidth="1"/>
    <col min="13826" max="13826" width="71.7109375" customWidth="1"/>
    <col min="13827" max="13827" width="9.5703125" customWidth="1"/>
    <col min="13828" max="13828" width="0.85546875" customWidth="1"/>
    <col min="14081" max="14081" width="4.85546875" customWidth="1"/>
    <col min="14082" max="14082" width="71.7109375" customWidth="1"/>
    <col min="14083" max="14083" width="9.5703125" customWidth="1"/>
    <col min="14084" max="14084" width="0.85546875" customWidth="1"/>
    <col min="14337" max="14337" width="4.85546875" customWidth="1"/>
    <col min="14338" max="14338" width="71.7109375" customWidth="1"/>
    <col min="14339" max="14339" width="9.5703125" customWidth="1"/>
    <col min="14340" max="14340" width="0.85546875" customWidth="1"/>
    <col min="14593" max="14593" width="4.85546875" customWidth="1"/>
    <col min="14594" max="14594" width="71.7109375" customWidth="1"/>
    <col min="14595" max="14595" width="9.5703125" customWidth="1"/>
    <col min="14596" max="14596" width="0.85546875" customWidth="1"/>
    <col min="14849" max="14849" width="4.85546875" customWidth="1"/>
    <col min="14850" max="14850" width="71.7109375" customWidth="1"/>
    <col min="14851" max="14851" width="9.5703125" customWidth="1"/>
    <col min="14852" max="14852" width="0.85546875" customWidth="1"/>
    <col min="15105" max="15105" width="4.85546875" customWidth="1"/>
    <col min="15106" max="15106" width="71.7109375" customWidth="1"/>
    <col min="15107" max="15107" width="9.5703125" customWidth="1"/>
    <col min="15108" max="15108" width="0.85546875" customWidth="1"/>
    <col min="15361" max="15361" width="4.85546875" customWidth="1"/>
    <col min="15362" max="15362" width="71.7109375" customWidth="1"/>
    <col min="15363" max="15363" width="9.5703125" customWidth="1"/>
    <col min="15364" max="15364" width="0.85546875" customWidth="1"/>
    <col min="15617" max="15617" width="4.85546875" customWidth="1"/>
    <col min="15618" max="15618" width="71.7109375" customWidth="1"/>
    <col min="15619" max="15619" width="9.5703125" customWidth="1"/>
    <col min="15620" max="15620" width="0.85546875" customWidth="1"/>
    <col min="15873" max="15873" width="4.85546875" customWidth="1"/>
    <col min="15874" max="15874" width="71.7109375" customWidth="1"/>
    <col min="15875" max="15875" width="9.5703125" customWidth="1"/>
    <col min="15876" max="15876" width="0.85546875" customWidth="1"/>
    <col min="16129" max="16129" width="4.85546875" customWidth="1"/>
    <col min="16130" max="16130" width="71.7109375" customWidth="1"/>
    <col min="16131" max="16131" width="9.5703125" customWidth="1"/>
    <col min="16132" max="16132" width="0.85546875" customWidth="1"/>
  </cols>
  <sheetData>
    <row r="1" spans="1:8" ht="15.75" x14ac:dyDescent="0.25">
      <c r="B1" s="319" t="s">
        <v>450</v>
      </c>
      <c r="C1" s="319"/>
      <c r="D1" s="62"/>
      <c r="E1" s="62"/>
      <c r="F1" s="62"/>
      <c r="G1" s="62"/>
      <c r="H1" s="62"/>
    </row>
    <row r="2" spans="1:8" ht="15.75" x14ac:dyDescent="0.25">
      <c r="B2" s="319" t="s">
        <v>432</v>
      </c>
      <c r="C2" s="319"/>
      <c r="D2" s="62"/>
      <c r="E2" s="62"/>
      <c r="F2" s="62"/>
      <c r="G2" s="62"/>
      <c r="H2" s="62"/>
    </row>
    <row r="3" spans="1:8" ht="15.75" x14ac:dyDescent="0.25">
      <c r="B3" s="319" t="s">
        <v>496</v>
      </c>
      <c r="C3" s="319"/>
      <c r="D3" s="62"/>
      <c r="E3" s="62"/>
      <c r="F3" s="62"/>
      <c r="G3" s="62"/>
      <c r="H3" s="62"/>
    </row>
    <row r="4" spans="1:8" x14ac:dyDescent="0.25">
      <c r="B4" s="58"/>
      <c r="C4" s="58"/>
      <c r="D4" s="58"/>
    </row>
    <row r="5" spans="1:8" x14ac:dyDescent="0.25">
      <c r="B5" t="s">
        <v>355</v>
      </c>
    </row>
    <row r="6" spans="1:8" ht="42.75" customHeight="1" x14ac:dyDescent="0.25">
      <c r="A6" s="361" t="s">
        <v>449</v>
      </c>
      <c r="B6" s="368"/>
      <c r="C6" s="368"/>
      <c r="D6" s="368"/>
    </row>
    <row r="8" spans="1:8" ht="15.75" x14ac:dyDescent="0.25">
      <c r="B8" s="369"/>
      <c r="C8" s="370"/>
      <c r="D8" s="370"/>
    </row>
    <row r="9" spans="1:8" x14ac:dyDescent="0.25">
      <c r="A9" s="371" t="s">
        <v>356</v>
      </c>
      <c r="B9" s="373" t="s">
        <v>357</v>
      </c>
      <c r="C9" s="375" t="s">
        <v>358</v>
      </c>
      <c r="D9" s="376"/>
    </row>
    <row r="10" spans="1:8" x14ac:dyDescent="0.25">
      <c r="A10" s="372"/>
      <c r="B10" s="374"/>
      <c r="C10" s="377"/>
      <c r="D10" s="378"/>
    </row>
    <row r="11" spans="1:8" x14ac:dyDescent="0.25">
      <c r="A11" s="44">
        <v>1</v>
      </c>
      <c r="B11" s="45">
        <v>2</v>
      </c>
      <c r="C11" s="379">
        <v>3</v>
      </c>
      <c r="D11" s="380"/>
    </row>
    <row r="12" spans="1:8" ht="31.5" x14ac:dyDescent="0.25">
      <c r="A12" s="46" t="s">
        <v>359</v>
      </c>
      <c r="B12" s="47" t="s">
        <v>360</v>
      </c>
      <c r="C12" s="364">
        <v>0</v>
      </c>
      <c r="D12" s="365"/>
    </row>
    <row r="13" spans="1:8" ht="15.75" x14ac:dyDescent="0.25">
      <c r="A13" s="48"/>
      <c r="B13" s="49" t="s">
        <v>364</v>
      </c>
      <c r="C13" s="366" t="s">
        <v>361</v>
      </c>
      <c r="D13" s="367"/>
    </row>
    <row r="14" spans="1:8" ht="15.75" x14ac:dyDescent="0.25">
      <c r="A14" s="48"/>
      <c r="B14" s="49" t="s">
        <v>446</v>
      </c>
      <c r="C14" s="366" t="s">
        <v>361</v>
      </c>
      <c r="D14" s="367"/>
    </row>
    <row r="15" spans="1:8" ht="15.75" x14ac:dyDescent="0.25">
      <c r="A15" s="48"/>
      <c r="B15" s="49" t="s">
        <v>447</v>
      </c>
      <c r="C15" s="366" t="s">
        <v>361</v>
      </c>
      <c r="D15" s="367"/>
    </row>
    <row r="16" spans="1:8" ht="15.75" x14ac:dyDescent="0.25">
      <c r="A16" s="48"/>
      <c r="B16" s="49" t="s">
        <v>448</v>
      </c>
      <c r="C16" s="366" t="s">
        <v>361</v>
      </c>
      <c r="D16" s="367"/>
    </row>
    <row r="17" spans="1:4" ht="47.25" x14ac:dyDescent="0.25">
      <c r="A17" s="46" t="s">
        <v>362</v>
      </c>
      <c r="B17" s="50" t="s">
        <v>363</v>
      </c>
      <c r="C17" s="364">
        <v>0</v>
      </c>
      <c r="D17" s="365"/>
    </row>
    <row r="18" spans="1:4" ht="15.75" x14ac:dyDescent="0.25">
      <c r="A18" s="48"/>
      <c r="B18" s="49" t="s">
        <v>364</v>
      </c>
      <c r="C18" s="366" t="s">
        <v>361</v>
      </c>
      <c r="D18" s="367"/>
    </row>
    <row r="19" spans="1:4" ht="15.75" x14ac:dyDescent="0.25">
      <c r="A19" s="48"/>
      <c r="B19" s="49" t="s">
        <v>446</v>
      </c>
      <c r="C19" s="366" t="s">
        <v>361</v>
      </c>
      <c r="D19" s="367"/>
    </row>
    <row r="20" spans="1:4" ht="15.75" x14ac:dyDescent="0.25">
      <c r="A20" s="48"/>
      <c r="B20" s="49" t="s">
        <v>447</v>
      </c>
      <c r="C20" s="366" t="s">
        <v>361</v>
      </c>
      <c r="D20" s="367"/>
    </row>
    <row r="21" spans="1:4" ht="15.75" x14ac:dyDescent="0.25">
      <c r="A21" s="48"/>
      <c r="B21" s="49" t="s">
        <v>448</v>
      </c>
      <c r="C21" s="366" t="s">
        <v>361</v>
      </c>
      <c r="D21" s="367"/>
    </row>
    <row r="24" spans="1:4" ht="18.75" x14ac:dyDescent="0.3">
      <c r="B24" s="51"/>
      <c r="C24" s="52"/>
    </row>
    <row r="25" spans="1:4" ht="15.75" x14ac:dyDescent="0.25">
      <c r="B25" s="52"/>
      <c r="C25" s="52"/>
    </row>
    <row r="26" spans="1:4" ht="15.75" x14ac:dyDescent="0.25">
      <c r="B26" s="52"/>
      <c r="C26" s="52"/>
    </row>
    <row r="27" spans="1:4" ht="15.75" x14ac:dyDescent="0.25">
      <c r="B27" s="52"/>
      <c r="C27" s="52"/>
    </row>
    <row r="28" spans="1:4" ht="15.75" x14ac:dyDescent="0.25">
      <c r="B28" s="52"/>
      <c r="C28" s="52"/>
    </row>
    <row r="29" spans="1:4" ht="15.75" x14ac:dyDescent="0.25">
      <c r="B29" s="52"/>
      <c r="C29" s="52"/>
    </row>
    <row r="30" spans="1:4" ht="15.75" x14ac:dyDescent="0.25">
      <c r="B30" s="52"/>
      <c r="C30" s="52"/>
    </row>
    <row r="31" spans="1:4" ht="15.75" x14ac:dyDescent="0.25">
      <c r="B31" s="52"/>
      <c r="C31" s="52"/>
    </row>
    <row r="32" spans="1:4" ht="15.75" x14ac:dyDescent="0.25">
      <c r="B32" s="52"/>
      <c r="C32" s="52"/>
    </row>
    <row r="33" spans="2:3" ht="15.75" x14ac:dyDescent="0.25">
      <c r="B33" s="52"/>
      <c r="C33" s="52"/>
    </row>
    <row r="34" spans="2:3" ht="15.75" x14ac:dyDescent="0.25">
      <c r="B34" s="52"/>
      <c r="C34" s="52"/>
    </row>
  </sheetData>
  <mergeCells count="19">
    <mergeCell ref="C20:D20"/>
    <mergeCell ref="C21:D21"/>
    <mergeCell ref="C16:D16"/>
    <mergeCell ref="A6:D6"/>
    <mergeCell ref="B8:D8"/>
    <mergeCell ref="A9:A10"/>
    <mergeCell ref="B9:B10"/>
    <mergeCell ref="C9:D10"/>
    <mergeCell ref="C11:D11"/>
    <mergeCell ref="C12:D12"/>
    <mergeCell ref="C13:D13"/>
    <mergeCell ref="C14:D14"/>
    <mergeCell ref="C15:D15"/>
    <mergeCell ref="B3:C3"/>
    <mergeCell ref="B1:C1"/>
    <mergeCell ref="C17:D17"/>
    <mergeCell ref="C18:D18"/>
    <mergeCell ref="C19:D19"/>
    <mergeCell ref="B2:C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E3" sqref="E3:H3"/>
    </sheetView>
  </sheetViews>
  <sheetFormatPr defaultRowHeight="15" x14ac:dyDescent="0.25"/>
  <cols>
    <col min="2" max="2" width="10.140625" bestFit="1" customWidth="1"/>
    <col min="4" max="4" width="14.85546875" customWidth="1"/>
    <col min="7" max="7" width="11.85546875" customWidth="1"/>
    <col min="8" max="8" width="9.85546875" customWidth="1"/>
  </cols>
  <sheetData>
    <row r="1" spans="1:8" ht="15.75" x14ac:dyDescent="0.25">
      <c r="A1" s="53"/>
      <c r="B1" s="53"/>
      <c r="C1" s="53"/>
      <c r="D1" s="53"/>
      <c r="E1" s="319" t="s">
        <v>452</v>
      </c>
      <c r="F1" s="319"/>
      <c r="G1" s="319"/>
      <c r="H1" s="319"/>
    </row>
    <row r="2" spans="1:8" ht="15.75" x14ac:dyDescent="0.25">
      <c r="A2" s="53"/>
      <c r="B2" s="53"/>
      <c r="C2" s="53"/>
      <c r="D2" s="53"/>
      <c r="E2" s="319" t="s">
        <v>432</v>
      </c>
      <c r="F2" s="319"/>
      <c r="G2" s="319"/>
      <c r="H2" s="319"/>
    </row>
    <row r="3" spans="1:8" ht="15.75" x14ac:dyDescent="0.25">
      <c r="A3" s="53"/>
      <c r="B3" s="53"/>
      <c r="C3" s="53"/>
      <c r="D3" s="53"/>
      <c r="E3" s="319" t="s">
        <v>496</v>
      </c>
      <c r="F3" s="319"/>
      <c r="G3" s="319"/>
      <c r="H3" s="319"/>
    </row>
    <row r="4" spans="1:8" x14ac:dyDescent="0.25">
      <c r="A4" s="53"/>
      <c r="B4" s="53"/>
      <c r="C4" s="53"/>
      <c r="D4" s="53"/>
      <c r="E4" s="63"/>
      <c r="F4" s="57"/>
      <c r="G4" s="57"/>
      <c r="H4" s="57"/>
    </row>
    <row r="5" spans="1:8" x14ac:dyDescent="0.25">
      <c r="A5" s="53"/>
      <c r="B5" s="53"/>
      <c r="C5" s="53"/>
      <c r="D5" s="53"/>
      <c r="E5" s="53"/>
      <c r="F5" s="53"/>
      <c r="G5" s="53"/>
      <c r="H5" s="53"/>
    </row>
    <row r="6" spans="1:8" ht="37.5" customHeight="1" x14ac:dyDescent="0.25">
      <c r="A6" s="384" t="s">
        <v>451</v>
      </c>
      <c r="B6" s="384"/>
      <c r="C6" s="384"/>
      <c r="D6" s="384"/>
      <c r="E6" s="384"/>
      <c r="F6" s="384"/>
      <c r="G6" s="384"/>
      <c r="H6" s="384"/>
    </row>
    <row r="7" spans="1:8" ht="12" customHeight="1" x14ac:dyDescent="0.25">
      <c r="A7" s="294"/>
      <c r="B7" s="294"/>
      <c r="C7" s="294"/>
      <c r="D7" s="294"/>
      <c r="E7" s="294"/>
      <c r="F7" s="294"/>
      <c r="G7" s="294"/>
      <c r="H7" s="294"/>
    </row>
    <row r="8" spans="1:8" ht="20.25" customHeight="1" x14ac:dyDescent="0.25">
      <c r="A8" s="385" t="s">
        <v>365</v>
      </c>
      <c r="B8" s="385"/>
      <c r="C8" s="385"/>
      <c r="D8" s="386"/>
      <c r="E8" s="53"/>
      <c r="F8" s="53"/>
      <c r="G8" s="53"/>
      <c r="H8" s="53"/>
    </row>
    <row r="9" spans="1:8" ht="80.25" customHeight="1" x14ac:dyDescent="0.25">
      <c r="A9" s="260" t="s">
        <v>366</v>
      </c>
      <c r="B9" s="260" t="s">
        <v>367</v>
      </c>
      <c r="C9" s="387" t="s">
        <v>368</v>
      </c>
      <c r="D9" s="388"/>
      <c r="E9" s="387" t="s">
        <v>369</v>
      </c>
      <c r="F9" s="388"/>
      <c r="G9" s="301" t="s">
        <v>370</v>
      </c>
      <c r="H9" s="301" t="s">
        <v>371</v>
      </c>
    </row>
    <row r="10" spans="1:8" x14ac:dyDescent="0.25">
      <c r="A10" s="260">
        <v>1</v>
      </c>
      <c r="B10" s="260">
        <v>2</v>
      </c>
      <c r="C10" s="387">
        <v>3</v>
      </c>
      <c r="D10" s="388"/>
      <c r="E10" s="387">
        <v>4</v>
      </c>
      <c r="F10" s="388"/>
      <c r="G10" s="260">
        <v>5</v>
      </c>
      <c r="H10" s="260">
        <v>6</v>
      </c>
    </row>
    <row r="11" spans="1:8" ht="15" customHeight="1" x14ac:dyDescent="0.25">
      <c r="A11" s="54"/>
      <c r="B11" s="55"/>
      <c r="C11" s="389"/>
      <c r="D11" s="390"/>
      <c r="E11" s="389"/>
      <c r="F11" s="390"/>
      <c r="G11" s="56">
        <v>0</v>
      </c>
      <c r="H11" s="56">
        <v>0</v>
      </c>
    </row>
    <row r="12" spans="1:8" x14ac:dyDescent="0.25">
      <c r="A12" s="381" t="s">
        <v>372</v>
      </c>
      <c r="B12" s="382"/>
      <c r="C12" s="382"/>
      <c r="D12" s="382"/>
      <c r="E12" s="382"/>
      <c r="F12" s="383"/>
      <c r="G12" s="56">
        <v>0</v>
      </c>
      <c r="H12" s="56">
        <v>0</v>
      </c>
    </row>
    <row r="13" spans="1:8" x14ac:dyDescent="0.25">
      <c r="A13" s="381" t="s">
        <v>373</v>
      </c>
      <c r="B13" s="382"/>
      <c r="C13" s="382"/>
      <c r="D13" s="382"/>
      <c r="E13" s="382"/>
      <c r="F13" s="382"/>
      <c r="G13" s="382"/>
      <c r="H13" s="383"/>
    </row>
  </sheetData>
  <mergeCells count="13">
    <mergeCell ref="E1:H1"/>
    <mergeCell ref="E2:H2"/>
    <mergeCell ref="E3:H3"/>
    <mergeCell ref="A13:H13"/>
    <mergeCell ref="A6:H6"/>
    <mergeCell ref="A8:D8"/>
    <mergeCell ref="C9:D9"/>
    <mergeCell ref="E9:F9"/>
    <mergeCell ref="C10:D10"/>
    <mergeCell ref="E10:F10"/>
    <mergeCell ref="C11:D11"/>
    <mergeCell ref="E11:F11"/>
    <mergeCell ref="A12:F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2020-06-26T09:13:55Z</dcterms:modified>
</cp:coreProperties>
</file>