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6815" windowHeight="8970" activeTab="0"/>
  </bookViews>
  <sheets>
    <sheet name="1" sheetId="1" r:id="rId1"/>
    <sheet name="2" sheetId="2" r:id="rId2"/>
    <sheet name="3." sheetId="3" r:id="rId3"/>
    <sheet name="4." sheetId="4" r:id="rId4"/>
    <sheet name="5." sheetId="5" r:id="rId5"/>
    <sheet name="6." sheetId="6" r:id="rId6"/>
    <sheet name="7" sheetId="7" r:id="rId7"/>
    <sheet name="8" sheetId="8" r:id="rId8"/>
  </sheets>
  <definedNames>
    <definedName name="_xlnm.Print_Titles" localSheetId="0">'1'!$16:$16</definedName>
    <definedName name="_xlnm.Print_Titles" localSheetId="1">'2'!$16:$16</definedName>
    <definedName name="_xlnm.Print_Titles" localSheetId="2">'3.'!$13:$15</definedName>
    <definedName name="_xlnm.Print_Titles" localSheetId="3">'4.'!$14:$16</definedName>
    <definedName name="_xlnm.Print_Titles" localSheetId="4">'5.'!$13:$15</definedName>
    <definedName name="_xlnm.Print_Titles" localSheetId="5">'6.'!$15:$17</definedName>
    <definedName name="_xlnm.Print_Titles" localSheetId="7">'8'!$14:$14</definedName>
    <definedName name="_xlnm.Print_Area" localSheetId="7">'8'!$A$1:$E$38</definedName>
  </definedNames>
  <calcPr fullCalcOnLoad="1"/>
</workbook>
</file>

<file path=xl/sharedStrings.xml><?xml version="1.0" encoding="utf-8"?>
<sst xmlns="http://schemas.openxmlformats.org/spreadsheetml/2006/main" count="7716" uniqueCount="1020">
  <si>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</si>
  <si>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</si>
  <si>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</si>
  <si>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№ п/п</t>
  </si>
  <si>
    <t>Наименование муниципальной программы, направления расходов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</si>
  <si>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</si>
  <si>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</si>
  <si>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</si>
  <si>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</si>
  <si>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>1.2.</t>
  </si>
  <si>
    <t>1.3.</t>
  </si>
  <si>
    <t>ВСЕГО</t>
  </si>
  <si>
    <t xml:space="preserve">Суксунского муниципального района </t>
  </si>
  <si>
    <t>Сумма</t>
  </si>
  <si>
    <t>1.4.</t>
  </si>
  <si>
    <t xml:space="preserve">                                                      к Решению Земского собрания </t>
  </si>
  <si>
    <t>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</si>
  <si>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</si>
  <si>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</si>
  <si>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</si>
  <si>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</si>
  <si>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</si>
  <si>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</si>
  <si>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</si>
  <si>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</si>
  <si>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</si>
  <si>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</si>
  <si>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</si>
  <si>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</si>
  <si>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</si>
  <si>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</si>
  <si>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</si>
  <si>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</si>
  <si>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</si>
  <si>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</si>
  <si>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</si>
  <si>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</si>
  <si>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</si>
  <si>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</si>
  <si>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</si>
  <si>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</si>
  <si>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</si>
  <si>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</si>
  <si>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</si>
  <si>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</si>
  <si>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</si>
  <si>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</si>
  <si>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</si>
  <si>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</si>
  <si>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</si>
  <si>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</si>
  <si>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</si>
  <si>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</si>
  <si>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</si>
  <si>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</si>
  <si>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</si>
  <si>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</si>
  <si>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</si>
  <si>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</si>
  <si>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>к Решению Земского собрания</t>
  </si>
  <si>
    <t>1</t>
  </si>
  <si>
    <t>2</t>
  </si>
  <si>
    <t>3</t>
  </si>
  <si>
    <t>2020 г.</t>
  </si>
  <si>
    <t>2021 г.</t>
  </si>
  <si>
    <t>4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</si>
  <si>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</si>
  <si>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</si>
  <si>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</si>
  <si>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</si>
  <si>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</si>
  <si>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</si>
  <si>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</si>
  <si>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</si>
  <si>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</si>
  <si>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</si>
  <si>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</si>
  <si>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</si>
  <si>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</si>
  <si>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</si>
  <si>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</si>
  <si>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</si>
  <si>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</si>
  <si>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</si>
  <si>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</si>
  <si>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</si>
  <si>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</si>
  <si>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</si>
  <si>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</si>
  <si>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</si>
  <si>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</si>
  <si>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</si>
  <si>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</si>
  <si>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</si>
  <si>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</si>
  <si>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</si>
  <si>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</si>
  <si>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</si>
  <si>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</si>
  <si>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</si>
  <si>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</si>
  <si>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</si>
  <si>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</si>
  <si>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</si>
  <si>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</si>
  <si>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</si>
  <si>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</si>
  <si>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</si>
  <si>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</si>
  <si>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</si>
  <si>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</si>
  <si>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</si>
  <si>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</si>
  <si>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</si>
  <si>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</si>
  <si>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</si>
  <si>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</si>
  <si>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</si>
  <si>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</si>
  <si>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</si>
  <si>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</si>
  <si>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</si>
  <si>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</si>
  <si>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</si>
  <si>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</si>
  <si>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</si>
  <si>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</si>
  <si>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</si>
  <si>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</si>
  <si>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</si>
  <si>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</si>
  <si>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</si>
  <si>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</si>
  <si>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</si>
  <si>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</si>
  <si>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</si>
  <si>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</si>
  <si>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</si>
  <si>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</si>
  <si>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</si>
  <si>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</si>
  <si>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</si>
  <si>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</si>
  <si>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</si>
  <si>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</si>
  <si>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</si>
  <si>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</si>
  <si>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</si>
  <si>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</si>
  <si>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</si>
  <si>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</si>
  <si>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</si>
  <si>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</si>
  <si>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</si>
  <si>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</si>
  <si>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</si>
  <si>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</si>
  <si>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</si>
  <si>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</si>
  <si>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</si>
  <si>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</si>
  <si>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</si>
  <si>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</si>
  <si>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</si>
  <si>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</si>
  <si>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</si>
  <si>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</si>
  <si>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</si>
  <si>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</si>
  <si>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</si>
  <si>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</si>
  <si>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</si>
  <si>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</si>
  <si>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</si>
  <si>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</si>
  <si>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</si>
  <si>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</si>
  <si>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</si>
  <si>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</si>
  <si>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</si>
  <si>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</si>
  <si>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</si>
  <si>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</si>
  <si>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</si>
  <si>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</si>
  <si>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</si>
  <si>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</si>
  <si>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</si>
  <si>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</si>
  <si>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</si>
  <si>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</si>
  <si>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</si>
  <si>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</si>
  <si>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</si>
  <si>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</si>
  <si>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</si>
  <si>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</si>
  <si>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</si>
  <si>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</si>
  <si>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</si>
  <si>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</si>
  <si>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</si>
  <si>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</si>
  <si>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</si>
  <si>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</si>
  <si>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</si>
  <si>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</si>
  <si>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</si>
  <si>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</si>
  <si>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</si>
  <si>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</si>
  <si>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</si>
  <si>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</si>
  <si>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</si>
  <si>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</si>
  <si>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</si>
  <si>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</si>
  <si>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</si>
  <si>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</si>
  <si>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</si>
  <si>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</si>
  <si>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</si>
  <si>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</si>
  <si>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</si>
  <si>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</si>
  <si>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</si>
  <si>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</si>
  <si>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</si>
  <si>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</si>
  <si>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</si>
  <si>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</si>
  <si>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</si>
  <si>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</si>
  <si>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</si>
  <si>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</si>
  <si>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</si>
  <si>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</si>
  <si>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</si>
  <si>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</si>
  <si>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</si>
  <si>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</si>
  <si>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</si>
  <si>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</si>
  <si>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</si>
  <si>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</si>
  <si>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</si>
  <si>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</si>
  <si>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</si>
  <si>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</si>
  <si>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</si>
  <si>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</si>
  <si>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</si>
  <si>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</si>
  <si>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</si>
  <si>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</si>
  <si>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</si>
  <si>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</si>
  <si>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</si>
  <si>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</si>
  <si>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</si>
  <si>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</si>
  <si>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</si>
  <si>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</si>
  <si>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</si>
  <si>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</si>
  <si>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</si>
  <si>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</si>
  <si>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</si>
  <si>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</si>
  <si>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</si>
  <si>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</si>
  <si>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</si>
  <si>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</si>
  <si>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</si>
  <si>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</si>
  <si>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</si>
  <si>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</si>
  <si>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</si>
  <si>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</si>
  <si>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</si>
  <si>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</si>
  <si>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</si>
  <si>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</si>
  <si>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</si>
  <si>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</si>
  <si>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</si>
  <si>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</si>
  <si>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</si>
  <si>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</si>
  <si>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</si>
  <si>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</si>
  <si>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</si>
  <si>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</si>
  <si>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</si>
  <si>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</si>
  <si>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</si>
  <si>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</si>
  <si>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</si>
  <si>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</si>
  <si>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</si>
  <si>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</si>
  <si>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</si>
  <si>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</si>
  <si>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</si>
  <si>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</si>
  <si>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</si>
  <si>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</si>
  <si>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</si>
  <si>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</si>
  <si>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</si>
  <si>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</si>
  <si>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</si>
  <si>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</si>
  <si>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</si>
  <si>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</si>
  <si>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</si>
  <si>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</si>
  <si>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</si>
  <si>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</si>
  <si>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</si>
  <si>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</si>
  <si>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</si>
  <si>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</si>
  <si>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</si>
  <si>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</si>
  <si>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</si>
  <si>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</si>
  <si>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</si>
  <si>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</si>
  <si>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</si>
  <si>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</si>
  <si>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</si>
  <si>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</si>
  <si>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</si>
  <si>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</si>
  <si>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</si>
  <si>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</si>
  <si>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</si>
  <si>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</si>
  <si>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</si>
  <si>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</si>
  <si>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</si>
  <si>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</si>
  <si>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</si>
  <si>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</si>
  <si>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</si>
  <si>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</si>
  <si>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</si>
  <si>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</si>
  <si>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</si>
  <si>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</si>
  <si>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</si>
  <si>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</si>
  <si>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</si>
  <si>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</si>
  <si>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</si>
  <si>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</si>
  <si>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</si>
  <si>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</si>
  <si>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</si>
  <si>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</si>
  <si>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</si>
  <si>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</si>
  <si>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</si>
  <si>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</si>
  <si>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</si>
  <si>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</si>
  <si>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</si>
  <si>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</si>
  <si>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</si>
  <si>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</si>
  <si>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</si>
  <si>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</si>
  <si>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</si>
  <si>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</si>
  <si>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</si>
  <si>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</si>
  <si>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</si>
  <si>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</si>
  <si>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</si>
  <si>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</si>
  <si>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</si>
  <si>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</si>
  <si>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</si>
  <si>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</si>
  <si>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</si>
  <si>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</si>
  <si>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</si>
  <si>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</si>
  <si>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</si>
  <si>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</si>
  <si>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</si>
  <si>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</si>
  <si>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</si>
  <si>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</si>
  <si>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</si>
  <si>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</si>
  <si>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</si>
  <si>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</si>
  <si>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</si>
  <si>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</si>
  <si>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</si>
  <si>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</si>
  <si>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</si>
  <si>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</si>
  <si>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</si>
  <si>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</si>
  <si>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</si>
  <si>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</si>
  <si>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</si>
  <si>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</si>
  <si>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</si>
  <si>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</si>
  <si>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</si>
  <si>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</si>
  <si>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</si>
  <si>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</si>
  <si>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</si>
  <si>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</si>
  <si>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</si>
  <si>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</si>
  <si>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</si>
  <si>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</si>
  <si>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</si>
  <si>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</si>
  <si>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</si>
  <si>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</si>
  <si>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</si>
  <si>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</si>
  <si>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</si>
  <si>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</si>
  <si>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</si>
  <si>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</si>
  <si>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</si>
  <si>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</si>
  <si>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</si>
  <si>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</si>
  <si>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</si>
  <si>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</si>
  <si>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</si>
  <si>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</si>
  <si>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</si>
  <si>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</si>
  <si>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</si>
  <si>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</si>
  <si>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</si>
  <si>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</si>
  <si>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</si>
  <si>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</si>
  <si>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</si>
  <si>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</si>
  <si>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</si>
  <si>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</si>
  <si>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</si>
  <si>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</si>
  <si>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</si>
  <si>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</si>
  <si>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</si>
  <si>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</si>
  <si>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</si>
  <si>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</si>
  <si>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</si>
  <si>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</si>
  <si>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</si>
  <si>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</si>
  <si>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</si>
  <si>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</si>
  <si>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</si>
  <si>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</si>
  <si>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</si>
  <si>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</si>
  <si>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</si>
  <si>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</si>
  <si>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</si>
  <si>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</si>
  <si>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</si>
  <si>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</si>
  <si>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</si>
  <si>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</si>
  <si>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</si>
  <si>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</si>
  <si>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</si>
  <si>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</si>
  <si>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</si>
  <si>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</si>
  <si>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</si>
  <si>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</si>
  <si>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</si>
  <si>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</si>
  <si>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</si>
  <si>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</si>
  <si>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</si>
  <si>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</si>
  <si>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</si>
  <si>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</si>
  <si>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</si>
  <si>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</si>
  <si>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</si>
  <si>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</si>
  <si>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</si>
  <si>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</si>
  <si>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</si>
  <si>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</si>
  <si>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</si>
  <si>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</si>
  <si>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</si>
  <si>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</si>
  <si>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</si>
  <si>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</si>
  <si>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</si>
  <si>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</si>
  <si>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</si>
  <si>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</si>
  <si>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</si>
  <si>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</si>
  <si>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</si>
  <si>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</si>
  <si>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</si>
  <si>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</si>
  <si>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</si>
  <si>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</si>
  <si>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</si>
  <si>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</si>
  <si>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</si>
  <si>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</si>
  <si>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</si>
  <si>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</si>
  <si>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</si>
  <si>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</si>
  <si>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</si>
  <si>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</si>
  <si>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</si>
  <si>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</si>
  <si>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</si>
  <si>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</si>
  <si>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</si>
  <si>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</si>
  <si>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</si>
  <si>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</si>
  <si>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</si>
  <si>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</si>
  <si>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</si>
  <si>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</si>
  <si>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</si>
  <si>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</si>
  <si>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</si>
  <si>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</si>
  <si>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</si>
  <si>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</si>
  <si>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</si>
  <si>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</si>
  <si>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</si>
  <si>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</si>
  <si>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</si>
  <si>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</si>
  <si>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</si>
  <si>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</si>
  <si>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</si>
  <si>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</si>
  <si>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</si>
  <si>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</si>
  <si>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</si>
  <si>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</si>
  <si>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</si>
  <si>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</si>
  <si>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</si>
  <si>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</si>
  <si>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</si>
  <si>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</si>
  <si>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</si>
  <si>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</si>
  <si>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</si>
  <si>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</si>
  <si>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</si>
  <si>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</si>
  <si>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</si>
  <si>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</si>
  <si>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</si>
  <si>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</si>
  <si>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</si>
  <si>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</si>
  <si>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</si>
  <si>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</si>
  <si>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</si>
  <si>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</si>
  <si>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</si>
  <si>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</si>
  <si>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</si>
  <si>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</si>
  <si>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</si>
  <si>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</si>
  <si>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</si>
  <si>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</si>
  <si>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</si>
  <si>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</si>
  <si>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</si>
  <si>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</si>
  <si>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</si>
  <si>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</si>
  <si>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</si>
  <si>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</si>
  <si>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</si>
  <si>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</si>
  <si>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</si>
  <si>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Всего</t>
  </si>
  <si>
    <t>Всего (Ф)</t>
  </si>
  <si>
    <t>Всего (Р)</t>
  </si>
  <si>
    <t>Всего (М)</t>
  </si>
  <si>
    <t>Всего (П)</t>
  </si>
  <si>
    <t>Пр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</si>
  <si>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</si>
  <si>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</si>
  <si>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</si>
  <si>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</si>
  <si>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</si>
  <si>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</si>
  <si>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</si>
  <si>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</si>
  <si>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</si>
  <si>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</si>
  <si>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</si>
  <si>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</si>
  <si>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</si>
  <si>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</si>
  <si>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</si>
  <si>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</si>
  <si>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</si>
  <si>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</si>
  <si>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</si>
  <si>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</si>
  <si>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</si>
  <si>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</si>
  <si>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</si>
  <si>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</si>
  <si>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02.1.P5.00000</t>
  </si>
  <si>
    <t>Основное мероприятие «Оснащение объектов спортивной инфраструктуры спортивно-технологическим оборудованием»</t>
  </si>
  <si>
    <t>Оснащение объектов спортивной инфраструктуры спортивно-технологическим оборудованием</t>
  </si>
  <si>
    <t>02.1.P5.52280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</si>
  <si>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</si>
  <si>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05.2.01.SН070</t>
  </si>
  <si>
    <t>05.2.P2.51590</t>
  </si>
  <si>
    <t>Приложение № 4</t>
  </si>
  <si>
    <t>Приложение № 6</t>
  </si>
  <si>
    <t>05.2.03.SЖ330</t>
  </si>
  <si>
    <t>Проектирование распределительных сетей газопроводов в рамках региональной программы газификации жилищно-коммунального хозяйства, промыленных и иных организаций Пермского края на 2017-2021 годы</t>
  </si>
  <si>
    <t>Приведение в нормативное состояние жилых помещений специализированного жилищного фонда для детей-сирот и детей, оставшихся без попечения родителей, лиц из их числа, общего имущества многоквартирных домов, в которых расположены данные жилые помещения</t>
  </si>
  <si>
    <t>92.0.00.2С390</t>
  </si>
  <si>
    <t>Приложение № 5</t>
  </si>
  <si>
    <t>01.1.04.00000</t>
  </si>
  <si>
    <t>Основное мероприятие "Функционирование, содержание, модернизация материально-технической базы учреждений"</t>
  </si>
  <si>
    <t>01.1.04.2A040</t>
  </si>
  <si>
    <t>Ремонтные работы имущественного комплекса учреждений</t>
  </si>
  <si>
    <t>06.1.02.2E040</t>
  </si>
  <si>
    <t>08.4.04.00000</t>
  </si>
  <si>
    <t>Основное мероприятие «Повышение защищенности населения и территории от чрезвычайных ситуаций, пожаров»</t>
  </si>
  <si>
    <t>08.4.04.2М040</t>
  </si>
  <si>
    <t>Обеспечение первичных мер пожарной безопасности</t>
  </si>
  <si>
    <t>03.10</t>
  </si>
  <si>
    <t>Обеспечение пожарной безопасности</t>
  </si>
  <si>
    <t>Основное мероприятие «Обеспечение функционирования и содержания учреждений дополнительного образования»</t>
  </si>
  <si>
    <t>Подпрограмма «Безопасность дорожного движения»</t>
  </si>
  <si>
    <t>Основное мероприятие «Совершенствование процесса обучения детей Правилам дорожного движения»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</si>
  <si>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объектах»</t>
  </si>
  <si>
    <t>Основное мероприятие «Мероприятия по гражданской обороне по подготовке населения и организаций к действиям при ЧС в мирное и военное время»</t>
  </si>
  <si>
    <t>844,357</t>
  </si>
  <si>
    <t>Реализация мероприятий по созданию условий осуществления медицинской деятельности в модульных зданиях</t>
  </si>
  <si>
    <t>09.00</t>
  </si>
  <si>
    <t>ЗДРАВООХРАНЕНИЕ</t>
  </si>
  <si>
    <t>09.02</t>
  </si>
  <si>
    <t>Амбулаторная помощь</t>
  </si>
  <si>
    <t>Капитальный ремонт гидротехнических сооружений пруда на р. Тис в селе Тис Суксунского района Пермского края</t>
  </si>
  <si>
    <t>05.2.04.2Д080</t>
  </si>
  <si>
    <t>к Решению Думы Суксунского</t>
  </si>
  <si>
    <t>городского округа</t>
  </si>
  <si>
    <t>«Приложение №7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</si>
  <si>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2020-2021 годы, тыс.рублей</t>
  </si>
  <si>
    <t>2020 год</t>
  </si>
  <si>
    <t>2021 год</t>
  </si>
  <si>
    <t>01.1.03.2А020</t>
  </si>
  <si>
    <t>Обучение работников по программе профессиональной переподготовки или повышение квалификации</t>
  </si>
  <si>
    <t>08.3.00.00000</t>
  </si>
  <si>
    <t>Профилактика терроризма и экстремизма</t>
  </si>
  <si>
    <t>08.3.03.00000</t>
  </si>
  <si>
    <t>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</t>
  </si>
  <si>
    <t>08.3.03.2М020</t>
  </si>
  <si>
    <t>Установка системы видеонаблюдения на объектах с массовым пребыванием людей, в местах массового скопления людей</t>
  </si>
  <si>
    <t>09.2.02.2Л150</t>
  </si>
  <si>
    <t>09.2.02.2Л170</t>
  </si>
  <si>
    <t>Формирование земельных участков для предоставления многодетным на территориях сельских поселений</t>
  </si>
  <si>
    <t>92.0.00.51760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</si>
  <si>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</si>
  <si>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«Приложение №9</t>
  </si>
  <si>
    <t>Ведомственная структура расходов бюджета муниципального района на 2020-2021 годы, тыс.рублей</t>
  </si>
  <si>
    <t>05 2 07 00000</t>
  </si>
  <si>
    <t>Основное мероприятие «Разработка документов территориального планирования»</t>
  </si>
  <si>
    <t>05 2 07 SЦ140</t>
  </si>
  <si>
    <t>Проведение землеустроительных и комплексных кадастровых работ, в т.ч. разработка документации по планировке территории</t>
  </si>
  <si>
    <t>05 2 07 SЖ420</t>
  </si>
  <si>
    <t>Подготовка генеральных планов, правил землепользования и застройки муниципальных образований Пермского края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</si>
  <si>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</si>
  <si>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Депутаты представительного органа муниципального образования</t>
  </si>
  <si>
    <t>Дума Суксунского городского округа</t>
  </si>
  <si>
    <t>531</t>
  </si>
  <si>
    <t>Приложение № 7</t>
  </si>
  <si>
    <t>92.0.00.51340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</si>
  <si>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1941-1945 годов»</t>
  </si>
  <si>
    <t xml:space="preserve">Приложение № 1 </t>
  </si>
  <si>
    <t>«Приложение № 4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</si>
  <si>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</si>
  <si>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</si>
  <si>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</si>
  <si>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</si>
  <si>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</si>
  <si>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</si>
  <si>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</si>
  <si>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</si>
  <si>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</si>
  <si>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</si>
  <si>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</si>
  <si>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</si>
  <si>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</si>
  <si>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</si>
  <si>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</si>
  <si>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</si>
  <si>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</si>
  <si>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</si>
  <si>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</si>
  <si>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</si>
  <si>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</si>
  <si>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</si>
  <si>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</si>
  <si>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</si>
  <si>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</si>
  <si>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</si>
  <si>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</si>
  <si>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</si>
  <si>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</si>
  <si>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</si>
  <si>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</si>
  <si>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</si>
  <si>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</si>
  <si>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</si>
  <si>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</si>
  <si>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</si>
  <si>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</si>
  <si>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</si>
  <si>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</si>
  <si>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</si>
  <si>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</si>
  <si>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</si>
  <si>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</si>
  <si>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</si>
  <si>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</si>
  <si>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</si>
  <si>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</si>
  <si>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</si>
  <si>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</si>
  <si>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</si>
  <si>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</si>
  <si>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</si>
  <si>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</si>
  <si>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</si>
  <si>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</si>
  <si>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</si>
  <si>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</si>
  <si>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</si>
  <si>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</si>
  <si>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</si>
  <si>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</si>
  <si>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</si>
  <si>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</si>
  <si>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</si>
  <si>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</si>
  <si>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</si>
  <si>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</si>
  <si>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</si>
  <si>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</si>
  <si>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</si>
  <si>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</si>
  <si>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</si>
  <si>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</si>
  <si>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</si>
  <si>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</si>
  <si>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</si>
  <si>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</si>
  <si>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</si>
  <si>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</si>
  <si>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</si>
  <si>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</si>
  <si>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</si>
  <si>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</si>
  <si>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</si>
  <si>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</si>
  <si>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</si>
  <si>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</si>
  <si>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</si>
  <si>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</si>
  <si>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</si>
  <si>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</si>
  <si>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</si>
  <si>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</si>
  <si>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</si>
  <si>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</si>
  <si>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</si>
  <si>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</si>
  <si>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</si>
  <si>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</si>
  <si>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</si>
  <si>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</si>
  <si>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</si>
  <si>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</si>
  <si>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</si>
  <si>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</si>
  <si>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</si>
  <si>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</si>
  <si>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</si>
  <si>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</si>
  <si>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</si>
  <si>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</si>
  <si>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</si>
  <si>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</si>
  <si>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</si>
  <si>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</si>
  <si>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</si>
  <si>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</si>
  <si>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</si>
  <si>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</si>
  <si>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</si>
  <si>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</si>
  <si>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</si>
  <si>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</si>
  <si>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</si>
  <si>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</si>
  <si>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</si>
  <si>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</si>
  <si>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</si>
  <si>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</si>
  <si>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</si>
  <si>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</si>
  <si>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</si>
  <si>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</si>
  <si>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000 1 14 02 050 05 0000 440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</si>
  <si>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</si>
  <si>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000 1 14 02 053 05 0000 440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</si>
  <si>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</si>
  <si>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</si>
  <si>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</si>
  <si>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</si>
  <si>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</si>
  <si>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</si>
  <si>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</si>
  <si>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</si>
  <si>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</si>
  <si>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</si>
  <si>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</si>
  <si>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</si>
  <si>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</si>
  <si>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</si>
  <si>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</si>
  <si>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</si>
  <si>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</si>
  <si>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</si>
  <si>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</si>
  <si>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</si>
  <si>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</si>
  <si>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</si>
  <si>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</si>
  <si>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000 1 16 03 030 01 0000 140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</si>
  <si>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</si>
  <si>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000 1 16 06 000 01 0000 140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</si>
  <si>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</si>
  <si>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</si>
  <si>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</si>
  <si>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</si>
  <si>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</si>
  <si>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</si>
  <si>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</si>
  <si>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</si>
  <si>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</si>
  <si>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</si>
  <si>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</si>
  <si>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000 1 16 25 050 01 0000 140 </t>
  </si>
  <si>
    <t>Денежные взыскания (штрафы) за нарушение законодательства в области охраны окружающей среды</t>
  </si>
  <si>
    <t xml:space="preserve">000 1 16 25 060 01 0000 140 </t>
  </si>
  <si>
    <t>Денежные взыскания (штрафы) за нарушение земельного законодательства</t>
  </si>
  <si>
    <t xml:space="preserve">000 1 16 28 000 01 0000 140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</si>
  <si>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</si>
  <si>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000 1 16 30 000 01 0000 140 </t>
  </si>
  <si>
    <t>Денежные взыскания (штрафы) за правонарушения в области дорожного движения</t>
  </si>
  <si>
    <t xml:space="preserve">000 1 16 30 010 01 0000 140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</si>
  <si>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</si>
  <si>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000 1 16 30 014 01 0000 140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</si>
  <si>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</si>
  <si>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000 1 16 30 030 01 0000 140 </t>
  </si>
  <si>
    <t>Прочие денежные взыскания (штрафы) за правонарушения в области дорожного движения</t>
  </si>
  <si>
    <t xml:space="preserve">000 1 16 32 000 00 0000 140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</si>
  <si>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</si>
  <si>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000 1 16 32 000 05 0000 140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</si>
  <si>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</si>
  <si>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</si>
  <si>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</si>
  <si>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000 1 16 33 050 05 0000 140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</si>
  <si>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</si>
  <si>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000 1 16 35 000 00 0000 140 </t>
  </si>
  <si>
    <t>Суммы по искам о возмещении вреда, причиненного окружающей среде</t>
  </si>
  <si>
    <t xml:space="preserve">000 1 16 35 030 05 0000 140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</si>
  <si>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</si>
  <si>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000 1 16 43 000 01 0000 140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</si>
  <si>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</si>
  <si>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</si>
  <si>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</si>
  <si>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</si>
  <si>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</si>
  <si>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</si>
  <si>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</si>
  <si>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</si>
  <si>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</si>
  <si>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</si>
  <si>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</si>
  <si>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</si>
  <si>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</si>
  <si>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</si>
  <si>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</si>
  <si>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000 2 02 19 999 00 0000 150 </t>
  </si>
  <si>
    <t>Прочие дотации</t>
  </si>
  <si>
    <t xml:space="preserve">000 2 02 19 999 05 0000 150 </t>
  </si>
  <si>
    <t>Прочие дотации бюджетам муниципальных районов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</si>
  <si>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</si>
  <si>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</si>
  <si>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</si>
  <si>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</si>
  <si>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000 2 02 20 077 05 0000 150 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</si>
  <si>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</si>
  <si>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000 2 02 25 159 00 0000 150 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</si>
  <si>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</si>
  <si>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000 2 02 25 159 05 0000 150 </t>
  </si>
  <si>
    <t xml:space="preserve">000 2 02 25 228 00 0000 150 </t>
  </si>
  <si>
    <t>Субсидии бюджетам на оснащение объектов спортивной инфраструктуры спортивно-технологическим оборудованием</t>
  </si>
  <si>
    <t xml:space="preserve">000 2 02 25 228 05 0000 150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</si>
  <si>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</si>
  <si>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</si>
  <si>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</si>
  <si>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</si>
  <si>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</si>
  <si>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000 2 02 27 112 00 0000 150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</si>
  <si>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</si>
  <si>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000 2 02 27 112 05 0000 150 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</si>
  <si>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</si>
  <si>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</si>
  <si>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</si>
  <si>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</si>
  <si>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</si>
  <si>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</si>
  <si>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</si>
  <si>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</si>
  <si>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</si>
  <si>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</si>
  <si>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</si>
  <si>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</si>
  <si>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</si>
  <si>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</si>
  <si>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</si>
  <si>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</si>
  <si>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</si>
  <si>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</si>
  <si>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000 2 02 35 134 00 0000 150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</si>
  <si>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</si>
  <si>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000 2 02 35 134 05 0000 150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</si>
  <si>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</si>
  <si>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</si>
  <si>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</si>
  <si>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</si>
  <si>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</si>
  <si>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</si>
  <si>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</si>
  <si>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</si>
  <si>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</si>
  <si>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</si>
  <si>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</si>
  <si>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</si>
  <si>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</si>
  <si>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</si>
  <si>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</si>
  <si>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</si>
  <si>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</si>
  <si>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</si>
  <si>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</si>
  <si>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</si>
  <si>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</si>
  <si>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</si>
  <si>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</si>
  <si>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</si>
  <si>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</si>
  <si>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</si>
  <si>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</si>
  <si>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</si>
  <si>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 xml:space="preserve">Приложение № 2 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</si>
  <si>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2020-2021 годы, тыс.рублей  </t>
  </si>
  <si>
    <t xml:space="preserve">000 2 02 35 176 00 0000 150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</si>
  <si>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</si>
  <si>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000 2 02 35 176 05 0000 150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</si>
  <si>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</si>
  <si>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«Приложение № 5</t>
  </si>
  <si>
    <t>01.1.04.L4670</t>
  </si>
  <si>
    <t>92.0.00.2A180</t>
  </si>
  <si>
    <t xml:space="preserve">к Решению Думы Суксунского </t>
  </si>
  <si>
    <t xml:space="preserve">городского округа </t>
  </si>
  <si>
    <t>92.0.00.2Я040</t>
  </si>
  <si>
    <t>05.03</t>
  </si>
  <si>
    <t>Благоустройство</t>
  </si>
  <si>
    <t>«Приложение № 11</t>
  </si>
  <si>
    <t>Распределение средств муниципального дорожного фонда Суксунского муниципального района на 2020-2021 годы, тыс. рублей</t>
  </si>
  <si>
    <t xml:space="preserve">Содержание  автомобильных дорог местного значения </t>
  </si>
  <si>
    <t>Ремонт автомобильных дорог местного значения в границах населенных пунктов за счет средств бюджетов поселений</t>
  </si>
  <si>
    <t>Содержание  автомобильных дорог местного значения за счет средств бюджетов поселений</t>
  </si>
  <si>
    <t>Ремонт автомобильных дорог общего пользования местного значения вне границ населенных пунктов за счет средств бюджета муниципального района</t>
  </si>
  <si>
    <t>Приложение № 8</t>
  </si>
  <si>
    <t>Обеспечение уличного освещения</t>
  </si>
  <si>
    <t>1.5.</t>
  </si>
  <si>
    <t>от 12.12.2019 № 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</si>
</sst>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?"/>
    <numFmt numFmtId="175" formatCode="#,##0.000000"/>
    <numFmt numFmtId="176" formatCode="#,##0.000"/>
    <numFmt numFmtId="177" formatCode="#,##0.00000"/>
    <numFmt numFmtId="178" formatCode="#,##0.0000"/>
    <numFmt numFmtId="179" formatCode="_-* #,##0.000_р_._-;\-* #,##0.000_р_._-;_-* &quot;-&quot;??_р_._-;_-@_-"/>
    <numFmt numFmtId="180" formatCode="_-* #,##0.0000_р_._-;\-* #,##0.0000_р_._-;_-* &quot;-&quot;??_р_._-;_-@_-"/>
  </numFmts>
  <fonts count="86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/>
      <bottom style="thin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36" borderId="0" applyNumberFormat="0" applyBorder="0" applyAlignment="0" applyProtection="0"/>
    <xf numFmtId="0" fontId="11" fillId="50" borderId="1" applyNumberFormat="0" applyAlignment="0" applyProtection="0"/>
    <xf numFmtId="0" fontId="12" fillId="37" borderId="2" applyNumberFormat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8" borderId="1" applyNumberFormat="0" applyAlignment="0" applyProtection="0"/>
    <xf numFmtId="0" fontId="20" fillId="0" borderId="6" applyNumberFormat="0" applyFill="0" applyAlignment="0" applyProtection="0"/>
    <xf numFmtId="0" fontId="21" fillId="48" borderId="0" applyNumberFormat="0" applyBorder="0" applyAlignment="0" applyProtection="0"/>
    <xf numFmtId="0" fontId="22" fillId="0" borderId="0">
      <alignment/>
      <protection/>
    </xf>
    <xf numFmtId="0" fontId="23" fillId="47" borderId="7" applyNumberFormat="0" applyFont="0" applyAlignment="0" applyProtection="0"/>
    <xf numFmtId="0" fontId="24" fillId="50" borderId="8" applyNumberFormat="0" applyAlignment="0" applyProtection="0"/>
    <xf numFmtId="4" fontId="25" fillId="55" borderId="9" applyNumberFormat="0" applyProtection="0">
      <alignment vertical="center"/>
    </xf>
    <xf numFmtId="4" fontId="26" fillId="55" borderId="9" applyNumberFormat="0" applyProtection="0">
      <alignment vertical="center"/>
    </xf>
    <xf numFmtId="4" fontId="25" fillId="55" borderId="9" applyNumberFormat="0" applyProtection="0">
      <alignment horizontal="left" vertical="center" indent="1"/>
    </xf>
    <xf numFmtId="0" fontId="25" fillId="55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56" borderId="9" applyNumberFormat="0" applyProtection="0">
      <alignment horizontal="right" vertical="center"/>
    </xf>
    <xf numFmtId="4" fontId="7" fillId="57" borderId="9" applyNumberFormat="0" applyProtection="0">
      <alignment horizontal="right" vertical="center"/>
    </xf>
    <xf numFmtId="4" fontId="7" fillId="58" borderId="9" applyNumberFormat="0" applyProtection="0">
      <alignment horizontal="right" vertical="center"/>
    </xf>
    <xf numFmtId="4" fontId="7" fillId="59" borderId="9" applyNumberFormat="0" applyProtection="0">
      <alignment horizontal="right" vertical="center"/>
    </xf>
    <xf numFmtId="4" fontId="7" fillId="15" borderId="9" applyNumberFormat="0" applyProtection="0">
      <alignment horizontal="right" vertical="center"/>
    </xf>
    <xf numFmtId="4" fontId="7" fillId="60" borderId="9" applyNumberFormat="0" applyProtection="0">
      <alignment horizontal="right" vertical="center"/>
    </xf>
    <xf numFmtId="4" fontId="7" fillId="61" borderId="9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7" fillId="63" borderId="0" applyNumberFormat="0" applyProtection="0">
      <alignment horizontal="left" vertical="center" indent="1"/>
    </xf>
    <xf numFmtId="4" fontId="27" fillId="14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7" fillId="6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23" fillId="14" borderId="9" applyNumberFormat="0" applyProtection="0">
      <alignment horizontal="left" vertical="center" indent="1"/>
    </xf>
    <xf numFmtId="0" fontId="28" fillId="16" borderId="11" applyNumberFormat="0" applyProtection="0">
      <alignment horizontal="left" vertical="center" indent="1"/>
    </xf>
    <xf numFmtId="0" fontId="23" fillId="14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8" fillId="64" borderId="11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8" fillId="6" borderId="11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63" borderId="9" applyNumberFormat="0" applyProtection="0">
      <alignment horizontal="left" vertical="center" indent="1"/>
    </xf>
    <xf numFmtId="0" fontId="23" fillId="63" borderId="9" applyNumberFormat="0" applyProtection="0">
      <alignment horizontal="left" vertical="top" indent="1"/>
    </xf>
    <xf numFmtId="0" fontId="23" fillId="5" borderId="12" applyNumberFormat="0">
      <alignment/>
      <protection locked="0"/>
    </xf>
    <xf numFmtId="0" fontId="29" fillId="14" borderId="13" applyBorder="0">
      <alignment/>
      <protection/>
    </xf>
    <xf numFmtId="4" fontId="7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63" borderId="9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30" fillId="63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1" fillId="65" borderId="0" applyNumberFormat="0" applyProtection="0">
      <alignment horizontal="left" vertical="center" indent="1"/>
    </xf>
    <xf numFmtId="0" fontId="28" fillId="66" borderId="12">
      <alignment/>
      <protection/>
    </xf>
    <xf numFmtId="4" fontId="32" fillId="63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68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9" fillId="73" borderId="15" applyNumberFormat="0" applyAlignment="0" applyProtection="0"/>
    <xf numFmtId="0" fontId="70" fillId="74" borderId="16" applyNumberFormat="0" applyAlignment="0" applyProtection="0"/>
    <xf numFmtId="0" fontId="71" fillId="74" borderId="15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75" borderId="21" applyNumberFormat="0" applyAlignment="0" applyProtection="0"/>
    <xf numFmtId="0" fontId="78" fillId="0" borderId="0" applyNumberFormat="0" applyFill="0" applyBorder="0" applyAlignment="0" applyProtection="0"/>
    <xf numFmtId="0" fontId="79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77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8" fillId="77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81" fillId="78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23" applyNumberFormat="0" applyFill="0" applyAlignment="0" applyProtection="0"/>
    <xf numFmtId="0" fontId="3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85" fillId="80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1" fillId="0" borderId="0" xfId="169">
      <alignment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5" fillId="0" borderId="12" xfId="192" applyFont="1" applyBorder="1" applyAlignment="1">
      <alignment horizontal="right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0" fontId="5" fillId="0" borderId="12" xfId="192" applyFont="1" applyBorder="1" applyAlignment="1">
      <alignment horizontal="left" vertical="top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192" applyFont="1" applyFill="1" applyBorder="1" applyAlignment="1">
      <alignment horizontal="justify" vertical="top" wrapText="1"/>
      <protection/>
    </xf>
    <xf numFmtId="0" fontId="4" fillId="0" borderId="12" xfId="192" applyNumberFormat="1" applyFont="1" applyFill="1" applyBorder="1" applyAlignment="1">
      <alignment horizontal="right" vertical="center" wrapText="1"/>
      <protection/>
    </xf>
    <xf numFmtId="4" fontId="4" fillId="0" borderId="12" xfId="192" applyNumberFormat="1" applyFont="1" applyFill="1" applyBorder="1" applyAlignment="1">
      <alignment horizontal="center" vertical="center" wrapText="1"/>
      <protection/>
    </xf>
    <xf numFmtId="0" fontId="2" fillId="0" borderId="0" xfId="196" applyFont="1" applyAlignment="1">
      <alignment horizontal="right"/>
      <protection/>
    </xf>
    <xf numFmtId="0" fontId="1" fillId="0" borderId="0" xfId="169" applyAlignment="1">
      <alignment horizontal="right"/>
      <protection/>
    </xf>
    <xf numFmtId="0" fontId="1" fillId="0" borderId="0" xfId="175">
      <alignment/>
      <protection/>
    </xf>
    <xf numFmtId="0" fontId="1" fillId="0" borderId="0" xfId="175" applyAlignment="1">
      <alignment wrapText="1"/>
      <protection/>
    </xf>
    <xf numFmtId="0" fontId="67" fillId="0" borderId="0" xfId="0" applyFont="1" applyAlignment="1">
      <alignment/>
    </xf>
    <xf numFmtId="0" fontId="3" fillId="0" borderId="12" xfId="169" applyFont="1" applyBorder="1" applyAlignment="1">
      <alignment horizontal="center" wrapText="1"/>
      <protection/>
    </xf>
    <xf numFmtId="0" fontId="3" fillId="0" borderId="12" xfId="190" applyFont="1" applyBorder="1" applyAlignment="1">
      <alignment horizontal="center" vertical="center" wrapText="1"/>
      <protection/>
    </xf>
    <xf numFmtId="0" fontId="1" fillId="0" borderId="0" xfId="169" applyAlignment="1">
      <alignment horizontal="justify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justify" wrapText="1"/>
      <protection/>
    </xf>
    <xf numFmtId="173" fontId="6" fillId="0" borderId="12" xfId="169" applyNumberFormat="1" applyFont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 wrapText="1"/>
      <protection/>
    </xf>
    <xf numFmtId="0" fontId="3" fillId="0" borderId="12" xfId="169" applyFont="1" applyBorder="1" applyAlignment="1">
      <alignment horizontal="justify" wrapText="1"/>
      <protection/>
    </xf>
    <xf numFmtId="172" fontId="5" fillId="0" borderId="12" xfId="169" applyNumberFormat="1" applyFont="1" applyFill="1" applyBorder="1" applyAlignment="1">
      <alignment horizontal="center" vertical="center" wrapText="1"/>
      <protection/>
    </xf>
    <xf numFmtId="0" fontId="3" fillId="0" borderId="12" xfId="190" applyFont="1" applyBorder="1" applyAlignment="1">
      <alignment horizontal="justify" vertical="top" wrapText="1"/>
      <protection/>
    </xf>
    <xf numFmtId="172" fontId="5" fillId="0" borderId="12" xfId="169" applyNumberFormat="1" applyFont="1" applyFill="1" applyBorder="1" applyAlignment="1">
      <alignment horizontal="center" wrapText="1"/>
      <protection/>
    </xf>
    <xf numFmtId="2" fontId="5" fillId="0" borderId="12" xfId="190" applyNumberFormat="1" applyFont="1" applyBorder="1" applyAlignment="1">
      <alignment horizontal="center" vertical="center"/>
      <protection/>
    </xf>
    <xf numFmtId="2" fontId="5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center" vertical="center"/>
      <protection/>
    </xf>
    <xf numFmtId="2" fontId="4" fillId="0" borderId="12" xfId="169" applyNumberFormat="1" applyFont="1" applyBorder="1" applyAlignment="1">
      <alignment horizontal="center" vertical="center"/>
      <protection/>
    </xf>
    <xf numFmtId="0" fontId="38" fillId="0" borderId="12" xfId="169" applyFont="1" applyBorder="1" applyAlignment="1">
      <alignment horizontal="justify" vertical="center" wrapText="1"/>
      <protection/>
    </xf>
    <xf numFmtId="4" fontId="4" fillId="0" borderId="12" xfId="169" applyNumberFormat="1" applyFont="1" applyFill="1" applyBorder="1" applyAlignment="1">
      <alignment horizontal="center" vertical="center" wrapText="1"/>
      <protection/>
    </xf>
    <xf numFmtId="0" fontId="3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5" fillId="0" borderId="12" xfId="169" applyFont="1" applyFill="1" applyBorder="1" applyAlignment="1">
      <alignment horizontal="center" wrapText="1"/>
      <protection/>
    </xf>
    <xf numFmtId="0" fontId="3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36" fillId="0" borderId="0" xfId="169" applyFont="1">
      <alignment/>
      <protection/>
    </xf>
    <xf numFmtId="0" fontId="39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horizontal="right" vertical="center"/>
    </xf>
    <xf numFmtId="174" fontId="44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0" fillId="0" borderId="0" xfId="0" applyAlignment="1">
      <alignment/>
    </xf>
    <xf numFmtId="174" fontId="42" fillId="0" borderId="0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justify" vertical="center" wrapText="1"/>
    </xf>
    <xf numFmtId="4" fontId="43" fillId="0" borderId="12" xfId="0" applyNumberFormat="1" applyFont="1" applyFill="1" applyBorder="1" applyAlignment="1">
      <alignment horizontal="right"/>
    </xf>
    <xf numFmtId="49" fontId="44" fillId="0" borderId="12" xfId="0" applyNumberFormat="1" applyFont="1" applyFill="1" applyBorder="1" applyAlignment="1">
      <alignment horizontal="justify" vertical="center" wrapText="1"/>
    </xf>
    <xf numFmtId="4" fontId="44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44" fillId="0" borderId="12" xfId="0" applyNumberFormat="1" applyFont="1" applyFill="1" applyBorder="1" applyAlignment="1">
      <alignment horizontal="justify" vertical="center" wrapText="1"/>
    </xf>
    <xf numFmtId="0" fontId="40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wrapText="1"/>
    </xf>
    <xf numFmtId="0" fontId="47" fillId="0" borderId="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right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0" fontId="44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justify" wrapText="1"/>
    </xf>
    <xf numFmtId="0" fontId="47" fillId="0" borderId="0" xfId="0" applyNumberFormat="1" applyFont="1" applyFill="1" applyBorder="1" applyAlignment="1">
      <alignment horizontal="justify" wrapText="1"/>
    </xf>
    <xf numFmtId="0" fontId="48" fillId="0" borderId="0" xfId="0" applyNumberFormat="1" applyFont="1" applyFill="1" applyBorder="1" applyAlignment="1">
      <alignment horizontal="justify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175" fontId="0" fillId="0" borderId="0" xfId="0" applyNumberFormat="1" applyAlignment="1">
      <alignment/>
    </xf>
    <xf numFmtId="49" fontId="44" fillId="81" borderId="12" xfId="0" applyNumberFormat="1" applyFont="1" applyFill="1" applyBorder="1" applyAlignment="1">
      <alignment horizontal="justify" vertical="center" wrapText="1"/>
    </xf>
    <xf numFmtId="49" fontId="44" fillId="82" borderId="12" xfId="0" applyNumberFormat="1" applyFont="1" applyFill="1" applyBorder="1" applyAlignment="1">
      <alignment horizontal="justify" vertical="center" wrapText="1"/>
    </xf>
    <xf numFmtId="49" fontId="39" fillId="0" borderId="0" xfId="0" applyNumberFormat="1" applyFont="1" applyFill="1" applyBorder="1" applyAlignment="1">
      <alignment horizontal="right" vertical="center"/>
    </xf>
    <xf numFmtId="0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81" borderId="12" xfId="0" applyNumberFormat="1" applyFont="1" applyFill="1" applyBorder="1" applyAlignment="1">
      <alignment horizontal="justify" vertical="center" wrapText="1"/>
    </xf>
    <xf numFmtId="174" fontId="44" fillId="81" borderId="12" xfId="0" applyNumberFormat="1" applyFont="1" applyFill="1" applyBorder="1" applyAlignment="1">
      <alignment horizontal="justify" vertical="center" wrapText="1"/>
    </xf>
    <xf numFmtId="49" fontId="44" fillId="81" borderId="12" xfId="0" applyNumberFormat="1" applyFont="1" applyFill="1" applyBorder="1" applyAlignment="1">
      <alignment horizontal="right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174" fontId="44" fillId="82" borderId="12" xfId="0" applyNumberFormat="1" applyFont="1" applyFill="1" applyBorder="1" applyAlignment="1">
      <alignment horizontal="justify" vertical="center" wrapText="1"/>
    </xf>
    <xf numFmtId="49" fontId="43" fillId="82" borderId="12" xfId="0" applyNumberFormat="1" applyFont="1" applyFill="1" applyBorder="1" applyAlignment="1">
      <alignment horizontal="justify" vertical="center" wrapText="1"/>
    </xf>
    <xf numFmtId="49" fontId="44" fillId="83" borderId="12" xfId="0" applyNumberFormat="1" applyFont="1" applyFill="1" applyBorder="1" applyAlignment="1">
      <alignment horizontal="justify" vertical="center" wrapText="1"/>
    </xf>
    <xf numFmtId="49" fontId="36" fillId="0" borderId="12" xfId="0" applyNumberFormat="1" applyFont="1" applyFill="1" applyBorder="1" applyAlignment="1" applyProtection="1">
      <alignment horizontal="left" vertical="center" wrapText="1"/>
      <protection/>
    </xf>
    <xf numFmtId="49" fontId="43" fillId="0" borderId="12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174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4" fontId="44" fillId="84" borderId="12" xfId="0" applyNumberFormat="1" applyFont="1" applyFill="1" applyBorder="1" applyAlignment="1">
      <alignment horizontal="justify" vertical="center" wrapText="1"/>
    </xf>
    <xf numFmtId="49" fontId="44" fillId="84" borderId="12" xfId="0" applyNumberFormat="1" applyFont="1" applyFill="1" applyBorder="1" applyAlignment="1">
      <alignment horizontal="justify" vertical="center" wrapText="1"/>
    </xf>
    <xf numFmtId="0" fontId="40" fillId="0" borderId="0" xfId="0" applyNumberFormat="1" applyFont="1" applyFill="1" applyBorder="1" applyAlignment="1">
      <alignment horizontal="right" vertical="center"/>
    </xf>
    <xf numFmtId="0" fontId="44" fillId="0" borderId="25" xfId="0" applyNumberFormat="1" applyFont="1" applyFill="1" applyBorder="1" applyAlignment="1">
      <alignment horizontal="center" vertical="center" wrapText="1"/>
    </xf>
    <xf numFmtId="0" fontId="43" fillId="0" borderId="25" xfId="0" applyNumberFormat="1" applyFont="1" applyFill="1" applyBorder="1" applyAlignment="1">
      <alignment horizontal="center" vertical="center" wrapText="1"/>
    </xf>
    <xf numFmtId="0" fontId="36" fillId="0" borderId="2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4" fontId="65" fillId="0" borderId="0" xfId="0" applyNumberFormat="1" applyFont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center" wrapText="1"/>
    </xf>
    <xf numFmtId="0" fontId="36" fillId="0" borderId="12" xfId="0" applyFont="1" applyFill="1" applyBorder="1" applyAlignment="1">
      <alignment horizontal="justify" vertical="top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2" xfId="0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4" fontId="1" fillId="0" borderId="0" xfId="169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9" fontId="44" fillId="81" borderId="12" xfId="0" applyNumberFormat="1" applyFont="1" applyFill="1" applyBorder="1" applyAlignment="1">
      <alignment horizontal="center" vertical="center" wrapText="1"/>
    </xf>
    <xf numFmtId="4" fontId="44" fillId="81" borderId="12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right" vertical="center"/>
    </xf>
    <xf numFmtId="174" fontId="6" fillId="0" borderId="12" xfId="0" applyNumberFormat="1" applyFont="1" applyFill="1" applyBorder="1" applyAlignment="1">
      <alignment horizontal="justify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74" fontId="43" fillId="0" borderId="12" xfId="0" applyNumberFormat="1" applyFont="1" applyFill="1" applyBorder="1" applyAlignment="1">
      <alignment horizontal="justify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75" fontId="41" fillId="0" borderId="0" xfId="0" applyNumberFormat="1" applyFont="1" applyAlignment="1">
      <alignment horizontal="center"/>
    </xf>
    <xf numFmtId="177" fontId="41" fillId="0" borderId="0" xfId="0" applyNumberFormat="1" applyFont="1" applyAlignment="1">
      <alignment horizontal="center"/>
    </xf>
    <xf numFmtId="49" fontId="43" fillId="81" borderId="12" xfId="0" applyNumberFormat="1" applyFont="1" applyFill="1" applyBorder="1" applyAlignment="1">
      <alignment horizontal="justify" vertical="center" wrapText="1"/>
    </xf>
    <xf numFmtId="171" fontId="44" fillId="0" borderId="12" xfId="206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74" fontId="4" fillId="0" borderId="12" xfId="0" applyNumberFormat="1" applyFont="1" applyFill="1" applyBorder="1" applyAlignment="1" applyProtection="1">
      <alignment horizontal="left" vertical="center" wrapText="1"/>
      <protection/>
    </xf>
    <xf numFmtId="174" fontId="36" fillId="0" borderId="12" xfId="0" applyNumberFormat="1" applyFont="1" applyFill="1" applyBorder="1" applyAlignment="1" applyProtection="1">
      <alignment horizontal="justify" vertical="center" wrapText="1"/>
      <protection/>
    </xf>
    <xf numFmtId="49" fontId="36" fillId="0" borderId="26" xfId="0" applyNumberFormat="1" applyFont="1" applyFill="1" applyBorder="1" applyAlignment="1" applyProtection="1">
      <alignment horizontal="left" vertical="center" wrapText="1"/>
      <protection/>
    </xf>
    <xf numFmtId="49" fontId="36" fillId="0" borderId="27" xfId="0" applyNumberFormat="1" applyFont="1" applyFill="1" applyBorder="1" applyAlignment="1" applyProtection="1">
      <alignment horizontal="justify" vertical="center" wrapText="1"/>
      <protection/>
    </xf>
    <xf numFmtId="49" fontId="36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justify"/>
    </xf>
    <xf numFmtId="0" fontId="44" fillId="0" borderId="29" xfId="0" applyNumberFormat="1" applyFont="1" applyFill="1" applyBorder="1" applyAlignment="1">
      <alignment horizontal="justify" vertical="center" wrapText="1"/>
    </xf>
    <xf numFmtId="174" fontId="5" fillId="0" borderId="12" xfId="0" applyNumberFormat="1" applyFont="1" applyFill="1" applyBorder="1" applyAlignment="1" applyProtection="1">
      <alignment horizontal="justify" vertical="center" wrapText="1"/>
      <protection/>
    </xf>
    <xf numFmtId="49" fontId="44" fillId="0" borderId="0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right"/>
    </xf>
    <xf numFmtId="176" fontId="44" fillId="0" borderId="1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39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4" fontId="51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72" fontId="44" fillId="0" borderId="12" xfId="0" applyNumberFormat="1" applyFont="1" applyFill="1" applyBorder="1" applyAlignment="1">
      <alignment horizontal="right" vertical="center" wrapText="1"/>
    </xf>
    <xf numFmtId="0" fontId="1" fillId="0" borderId="0" xfId="169" applyAlignment="1">
      <alignment wrapText="1"/>
      <protection/>
    </xf>
    <xf numFmtId="0" fontId="0" fillId="0" borderId="0" xfId="169" applyFont="1" applyAlignment="1">
      <alignment vertical="center" wrapText="1"/>
      <protection/>
    </xf>
    <xf numFmtId="4" fontId="5" fillId="0" borderId="12" xfId="192" applyNumberFormat="1" applyFont="1" applyBorder="1" applyAlignment="1">
      <alignment horizontal="center" vertical="center" wrapText="1"/>
      <protection/>
    </xf>
    <xf numFmtId="172" fontId="4" fillId="0" borderId="12" xfId="192" applyNumberFormat="1" applyFont="1" applyBorder="1" applyAlignment="1">
      <alignment horizontal="center" vertical="center" wrapText="1"/>
      <protection/>
    </xf>
    <xf numFmtId="172" fontId="4" fillId="0" borderId="12" xfId="169" applyNumberFormat="1" applyFont="1" applyBorder="1" applyAlignment="1">
      <alignment horizontal="center" vertical="center"/>
      <protection/>
    </xf>
    <xf numFmtId="0" fontId="0" fillId="0" borderId="12" xfId="169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72" fontId="1" fillId="0" borderId="0" xfId="169" applyNumberFormat="1">
      <alignment/>
      <protection/>
    </xf>
    <xf numFmtId="49" fontId="53" fillId="0" borderId="12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43" fillId="0" borderId="30" xfId="0" applyNumberFormat="1" applyFont="1" applyFill="1" applyBorder="1" applyAlignment="1">
      <alignment horizontal="center" vertical="center" wrapText="1"/>
    </xf>
    <xf numFmtId="49" fontId="43" fillId="0" borderId="31" xfId="0" applyNumberFormat="1" applyFont="1" applyFill="1" applyBorder="1" applyAlignment="1">
      <alignment horizontal="center" vertical="center" wrapText="1"/>
    </xf>
    <xf numFmtId="49" fontId="43" fillId="0" borderId="3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4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30" xfId="0" applyNumberFormat="1" applyFont="1" applyFill="1" applyBorder="1" applyAlignment="1">
      <alignment horizontal="center" vertical="center" wrapText="1"/>
    </xf>
    <xf numFmtId="0" fontId="44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74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0" fillId="0" borderId="0" xfId="0" applyAlignment="1">
      <alignment/>
    </xf>
    <xf numFmtId="174" fontId="42" fillId="0" borderId="0" xfId="0" applyNumberFormat="1" applyFont="1" applyFill="1" applyBorder="1" applyAlignment="1">
      <alignment horizontal="center" vertical="center" wrapText="1"/>
    </xf>
    <xf numFmtId="0" fontId="3" fillId="0" borderId="0" xfId="175" applyFont="1" applyAlignment="1">
      <alignment horizontal="right" shrinkToFit="1"/>
      <protection/>
    </xf>
    <xf numFmtId="0" fontId="1" fillId="0" borderId="0" xfId="175" applyAlignment="1">
      <alignment horizontal="right" shrinkToFit="1"/>
      <protection/>
    </xf>
    <xf numFmtId="0" fontId="4" fillId="0" borderId="0" xfId="192" applyFont="1" applyAlignment="1">
      <alignment horizontal="center" vertical="center" wrapText="1"/>
      <protection/>
    </xf>
    <xf numFmtId="0" fontId="1" fillId="0" borderId="0" xfId="169" applyAlignment="1">
      <alignment wrapText="1"/>
      <protection/>
    </xf>
    <xf numFmtId="0" fontId="6" fillId="0" borderId="0" xfId="169" applyFont="1" applyAlignment="1">
      <alignment horizontal="center" vertical="top" wrapText="1"/>
      <protection/>
    </xf>
    <xf numFmtId="0" fontId="37" fillId="0" borderId="0" xfId="169" applyFont="1" applyAlignment="1">
      <alignment vertical="top"/>
      <protection/>
    </xf>
    <xf numFmtId="0" fontId="3" fillId="0" borderId="0" xfId="0" applyFont="1" applyFill="1" applyAlignment="1">
      <alignment horizontal="right" wrapText="1"/>
    </xf>
    <xf numFmtId="0" fontId="66" fillId="0" borderId="0" xfId="0" applyFont="1" applyAlignment="1">
      <alignment wrapText="1"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_Брг_03_3" xfId="196"/>
    <cellStyle name="Followed Hyperlink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2"/>
  <sheetViews>
    <sheetView tabSelected="1" zoomScalePageLayoutView="0" workbookViewId="0" topLeftCell="A1">
      <selection activeCell="C3" sqref="C3"/>
    </sheetView>
  </sheetViews>
  <sheetFormatPr defaultColWidth="9.140625" defaultRowHeight="18" customHeight="1"/>
  <cols>
    <col min="1" max="1" width="28.7109375" style="155" customWidth="1"/>
    <col min="2" max="2" width="48.140625" style="155" customWidth="1"/>
    <col min="3" max="3" width="14.421875" style="155" customWidth="1"/>
    <col min="4" max="16384" width="9.140625" style="155" customWidth="1"/>
  </cols>
  <sheetData>
    <row r="1" spans="2:3" s="153" customFormat="1" ht="17.25" customHeight="1">
      <c r="B1" s="41"/>
      <c r="C1" s="80" t="s">
        <v>706</v>
      </c>
    </row>
    <row r="2" spans="2:3" s="153" customFormat="1" ht="15.75">
      <c r="B2" s="41"/>
      <c r="C2" s="80" t="s">
        <v>1005</v>
      </c>
    </row>
    <row r="3" spans="2:3" s="153" customFormat="1" ht="15.75">
      <c r="B3" s="41"/>
      <c r="C3" s="80" t="s">
        <v>1006</v>
      </c>
    </row>
    <row r="4" spans="2:3" s="153" customFormat="1" ht="15.75">
      <c r="B4" s="41"/>
      <c r="C4" s="80" t="s">
        <v>1019</v>
      </c>
    </row>
    <row r="5" spans="2:3" s="153" customFormat="1" ht="15.75">
      <c r="B5" s="118"/>
      <c r="C5" s="42"/>
    </row>
    <row r="6" spans="2:3" s="153" customFormat="1" ht="15.75">
      <c r="B6" s="80"/>
      <c r="C6" s="80" t="s">
        <v>707</v>
      </c>
    </row>
    <row r="7" spans="2:3" s="153" customFormat="1" ht="15.75">
      <c r="B7" s="80"/>
      <c r="C7" s="80" t="s">
        <v>59</v>
      </c>
    </row>
    <row r="8" spans="2:3" s="153" customFormat="1" ht="15.75">
      <c r="B8" s="80"/>
      <c r="C8" s="80" t="s">
        <v>1</v>
      </c>
    </row>
    <row r="9" spans="2:3" s="153" customFormat="1" ht="15.75">
      <c r="B9" s="80"/>
      <c r="C9" s="80" t="s">
        <v>2</v>
      </c>
    </row>
    <row r="10" spans="2:3" s="153" customFormat="1" ht="15.75">
      <c r="B10" s="118"/>
      <c r="C10" s="42"/>
    </row>
    <row r="11" spans="1:3" ht="68.25" customHeight="1">
      <c r="A11" s="167" t="s">
        <v>708</v>
      </c>
      <c r="B11" s="168"/>
      <c r="C11" s="168"/>
    </row>
    <row r="12" ht="18" customHeight="1">
      <c r="C12" s="119"/>
    </row>
    <row r="13" spans="1:3" ht="14.25" customHeight="1">
      <c r="A13" s="169" t="s">
        <v>709</v>
      </c>
      <c r="B13" s="169" t="s">
        <v>710</v>
      </c>
      <c r="C13" s="172" t="s">
        <v>13</v>
      </c>
    </row>
    <row r="14" spans="1:3" ht="14.25" customHeight="1">
      <c r="A14" s="170"/>
      <c r="B14" s="170"/>
      <c r="C14" s="173"/>
    </row>
    <row r="15" spans="1:3" ht="54" customHeight="1">
      <c r="A15" s="171"/>
      <c r="B15" s="171"/>
      <c r="C15" s="173"/>
    </row>
    <row r="16" spans="1:3" ht="18" customHeight="1" hidden="1">
      <c r="A16" s="154" t="s">
        <v>62</v>
      </c>
      <c r="B16" s="154" t="s">
        <v>60</v>
      </c>
      <c r="C16" s="154" t="s">
        <v>86</v>
      </c>
    </row>
    <row r="17" spans="1:3" ht="12" customHeight="1">
      <c r="A17" s="166" t="s">
        <v>60</v>
      </c>
      <c r="B17" s="166" t="s">
        <v>61</v>
      </c>
      <c r="C17" s="166" t="s">
        <v>62</v>
      </c>
    </row>
    <row r="18" spans="1:3" ht="15.75">
      <c r="A18" s="44"/>
      <c r="B18" s="120" t="s">
        <v>711</v>
      </c>
      <c r="C18" s="121">
        <v>687683.41</v>
      </c>
    </row>
    <row r="19" spans="1:3" ht="25.5" customHeight="1">
      <c r="A19" s="44" t="s">
        <v>712</v>
      </c>
      <c r="B19" s="120" t="s">
        <v>713</v>
      </c>
      <c r="C19" s="123">
        <v>120806</v>
      </c>
    </row>
    <row r="20" spans="1:3" ht="15.75">
      <c r="A20" s="110" t="s">
        <v>714</v>
      </c>
      <c r="B20" s="122" t="s">
        <v>715</v>
      </c>
      <c r="C20" s="123">
        <v>93201.4</v>
      </c>
    </row>
    <row r="21" spans="1:3" ht="15.75">
      <c r="A21" s="82" t="s">
        <v>716</v>
      </c>
      <c r="B21" s="43" t="s">
        <v>717</v>
      </c>
      <c r="C21" s="124">
        <v>93201.4</v>
      </c>
    </row>
    <row r="22" spans="1:3" ht="110.25">
      <c r="A22" s="82" t="s">
        <v>718</v>
      </c>
      <c r="B22" s="43" t="s">
        <v>719</v>
      </c>
      <c r="C22" s="124">
        <v>92371.8</v>
      </c>
    </row>
    <row r="23" spans="1:3" ht="157.5">
      <c r="A23" s="82" t="s">
        <v>720</v>
      </c>
      <c r="B23" s="43" t="s">
        <v>721</v>
      </c>
      <c r="C23" s="124">
        <v>92371.8</v>
      </c>
    </row>
    <row r="24" spans="1:3" ht="157.5">
      <c r="A24" s="82" t="s">
        <v>722</v>
      </c>
      <c r="B24" s="43" t="s">
        <v>723</v>
      </c>
      <c r="C24" s="124">
        <v>361.5</v>
      </c>
    </row>
    <row r="25" spans="1:3" ht="204.75">
      <c r="A25" s="82" t="s">
        <v>724</v>
      </c>
      <c r="B25" s="43" t="s">
        <v>725</v>
      </c>
      <c r="C25" s="124">
        <v>361.5</v>
      </c>
    </row>
    <row r="26" spans="1:3" ht="63">
      <c r="A26" s="82" t="s">
        <v>726</v>
      </c>
      <c r="B26" s="43" t="s">
        <v>727</v>
      </c>
      <c r="C26" s="124">
        <v>411.1</v>
      </c>
    </row>
    <row r="27" spans="1:3" ht="110.25">
      <c r="A27" s="82" t="s">
        <v>728</v>
      </c>
      <c r="B27" s="43" t="s">
        <v>729</v>
      </c>
      <c r="C27" s="124">
        <v>411.1</v>
      </c>
    </row>
    <row r="28" spans="1:3" ht="112.5" customHeight="1">
      <c r="A28" s="82" t="s">
        <v>730</v>
      </c>
      <c r="B28" s="43" t="s">
        <v>731</v>
      </c>
      <c r="C28" s="124">
        <v>57</v>
      </c>
    </row>
    <row r="29" spans="1:3" ht="159" customHeight="1">
      <c r="A29" s="82" t="s">
        <v>732</v>
      </c>
      <c r="B29" s="43" t="s">
        <v>733</v>
      </c>
      <c r="C29" s="124">
        <v>57</v>
      </c>
    </row>
    <row r="30" spans="1:3" ht="31.5" customHeight="1">
      <c r="A30" s="110" t="s">
        <v>734</v>
      </c>
      <c r="B30" s="122" t="s">
        <v>735</v>
      </c>
      <c r="C30" s="123">
        <v>5996.4</v>
      </c>
    </row>
    <row r="31" spans="1:3" ht="47.25">
      <c r="A31" s="82" t="s">
        <v>736</v>
      </c>
      <c r="B31" s="43" t="s">
        <v>737</v>
      </c>
      <c r="C31" s="124">
        <v>5996.4</v>
      </c>
    </row>
    <row r="32" spans="1:3" ht="94.5">
      <c r="A32" s="82" t="s">
        <v>738</v>
      </c>
      <c r="B32" s="43" t="s">
        <v>739</v>
      </c>
      <c r="C32" s="124">
        <v>2738</v>
      </c>
    </row>
    <row r="33" spans="1:3" ht="157.5">
      <c r="A33" s="82" t="s">
        <v>740</v>
      </c>
      <c r="B33" s="43" t="s">
        <v>741</v>
      </c>
      <c r="C33" s="124">
        <v>2738</v>
      </c>
    </row>
    <row r="34" spans="1:3" ht="114.75" customHeight="1">
      <c r="A34" s="82" t="s">
        <v>742</v>
      </c>
      <c r="B34" s="43" t="s">
        <v>743</v>
      </c>
      <c r="C34" s="124">
        <v>20.2</v>
      </c>
    </row>
    <row r="35" spans="1:3" ht="177.75" customHeight="1">
      <c r="A35" s="82" t="s">
        <v>744</v>
      </c>
      <c r="B35" s="43" t="s">
        <v>745</v>
      </c>
      <c r="C35" s="124">
        <v>20.2</v>
      </c>
    </row>
    <row r="36" spans="1:3" ht="94.5">
      <c r="A36" s="82" t="s">
        <v>746</v>
      </c>
      <c r="B36" s="43" t="s">
        <v>747</v>
      </c>
      <c r="C36" s="124">
        <v>3678.2</v>
      </c>
    </row>
    <row r="37" spans="1:3" ht="157.5">
      <c r="A37" s="82" t="s">
        <v>748</v>
      </c>
      <c r="B37" s="43" t="s">
        <v>749</v>
      </c>
      <c r="C37" s="124">
        <v>3678.2</v>
      </c>
    </row>
    <row r="38" spans="1:3" ht="94.5">
      <c r="A38" s="82" t="s">
        <v>750</v>
      </c>
      <c r="B38" s="43" t="s">
        <v>751</v>
      </c>
      <c r="C38" s="124">
        <v>-440</v>
      </c>
    </row>
    <row r="39" spans="1:3" ht="157.5">
      <c r="A39" s="82" t="s">
        <v>752</v>
      </c>
      <c r="B39" s="43" t="s">
        <v>753</v>
      </c>
      <c r="C39" s="124">
        <v>-440</v>
      </c>
    </row>
    <row r="40" spans="1:3" ht="15.75">
      <c r="A40" s="110" t="s">
        <v>754</v>
      </c>
      <c r="B40" s="122" t="s">
        <v>755</v>
      </c>
      <c r="C40" s="123">
        <v>3016.7</v>
      </c>
    </row>
    <row r="41" spans="1:3" ht="31.5" customHeight="1">
      <c r="A41" s="82" t="s">
        <v>756</v>
      </c>
      <c r="B41" s="43" t="s">
        <v>757</v>
      </c>
      <c r="C41" s="124">
        <v>2981</v>
      </c>
    </row>
    <row r="42" spans="1:3" ht="31.5" customHeight="1">
      <c r="A42" s="82" t="s">
        <v>758</v>
      </c>
      <c r="B42" s="43" t="s">
        <v>757</v>
      </c>
      <c r="C42" s="124">
        <v>2981</v>
      </c>
    </row>
    <row r="43" spans="1:3" ht="78.75">
      <c r="A43" s="82" t="s">
        <v>759</v>
      </c>
      <c r="B43" s="43" t="s">
        <v>760</v>
      </c>
      <c r="C43" s="124">
        <v>2981</v>
      </c>
    </row>
    <row r="44" spans="1:3" ht="31.5" customHeight="1">
      <c r="A44" s="82" t="s">
        <v>761</v>
      </c>
      <c r="B44" s="43" t="s">
        <v>762</v>
      </c>
      <c r="C44" s="124">
        <v>35.7</v>
      </c>
    </row>
    <row r="45" spans="1:3" ht="31.5" customHeight="1">
      <c r="A45" s="82" t="s">
        <v>763</v>
      </c>
      <c r="B45" s="43" t="s">
        <v>764</v>
      </c>
      <c r="C45" s="124">
        <v>35.7</v>
      </c>
    </row>
    <row r="46" spans="1:3" ht="96.75" customHeight="1">
      <c r="A46" s="82" t="s">
        <v>765</v>
      </c>
      <c r="B46" s="43" t="s">
        <v>766</v>
      </c>
      <c r="C46" s="124">
        <v>35.7</v>
      </c>
    </row>
    <row r="47" spans="1:3" ht="15.75">
      <c r="A47" s="110" t="s">
        <v>767</v>
      </c>
      <c r="B47" s="122" t="s">
        <v>768</v>
      </c>
      <c r="C47" s="123">
        <v>8373.9</v>
      </c>
    </row>
    <row r="48" spans="1:3" ht="15.75">
      <c r="A48" s="82" t="s">
        <v>769</v>
      </c>
      <c r="B48" s="43" t="s">
        <v>770</v>
      </c>
      <c r="C48" s="124">
        <v>8373.9</v>
      </c>
    </row>
    <row r="49" spans="1:3" ht="15.75">
      <c r="A49" s="82" t="s">
        <v>771</v>
      </c>
      <c r="B49" s="43" t="s">
        <v>772</v>
      </c>
      <c r="C49" s="124">
        <v>632.6</v>
      </c>
    </row>
    <row r="50" spans="1:3" ht="63">
      <c r="A50" s="82" t="s">
        <v>773</v>
      </c>
      <c r="B50" s="43" t="s">
        <v>774</v>
      </c>
      <c r="C50" s="124">
        <v>632.6</v>
      </c>
    </row>
    <row r="51" spans="1:3" ht="15.75">
      <c r="A51" s="82" t="s">
        <v>775</v>
      </c>
      <c r="B51" s="43" t="s">
        <v>776</v>
      </c>
      <c r="C51" s="124">
        <v>7741.3</v>
      </c>
    </row>
    <row r="52" spans="1:3" ht="63">
      <c r="A52" s="82" t="s">
        <v>777</v>
      </c>
      <c r="B52" s="43" t="s">
        <v>778</v>
      </c>
      <c r="C52" s="124">
        <v>7741.3</v>
      </c>
    </row>
    <row r="53" spans="1:3" ht="15.75">
      <c r="A53" s="110" t="s">
        <v>779</v>
      </c>
      <c r="B53" s="122" t="s">
        <v>780</v>
      </c>
      <c r="C53" s="123">
        <v>1400.6</v>
      </c>
    </row>
    <row r="54" spans="1:3" ht="31.5" customHeight="1">
      <c r="A54" s="82" t="s">
        <v>781</v>
      </c>
      <c r="B54" s="43" t="s">
        <v>782</v>
      </c>
      <c r="C54" s="124">
        <v>1400.6</v>
      </c>
    </row>
    <row r="55" spans="1:3" ht="63">
      <c r="A55" s="82" t="s">
        <v>783</v>
      </c>
      <c r="B55" s="43" t="s">
        <v>784</v>
      </c>
      <c r="C55" s="124">
        <v>1400.6</v>
      </c>
    </row>
    <row r="56" spans="1:3" ht="110.25">
      <c r="A56" s="82" t="s">
        <v>785</v>
      </c>
      <c r="B56" s="43" t="s">
        <v>786</v>
      </c>
      <c r="C56" s="124">
        <v>1400.6</v>
      </c>
    </row>
    <row r="57" spans="1:3" ht="63">
      <c r="A57" s="110" t="s">
        <v>787</v>
      </c>
      <c r="B57" s="122" t="s">
        <v>788</v>
      </c>
      <c r="C57" s="123">
        <v>2995.1</v>
      </c>
    </row>
    <row r="58" spans="1:3" ht="116.25" customHeight="1">
      <c r="A58" s="82" t="s">
        <v>789</v>
      </c>
      <c r="B58" s="43" t="s">
        <v>790</v>
      </c>
      <c r="C58" s="124">
        <v>2921.6</v>
      </c>
    </row>
    <row r="59" spans="1:3" ht="84.75" customHeight="1">
      <c r="A59" s="82" t="s">
        <v>791</v>
      </c>
      <c r="B59" s="43" t="s">
        <v>792</v>
      </c>
      <c r="C59" s="124">
        <v>1694</v>
      </c>
    </row>
    <row r="60" spans="1:3" ht="126">
      <c r="A60" s="82" t="s">
        <v>793</v>
      </c>
      <c r="B60" s="43" t="s">
        <v>794</v>
      </c>
      <c r="C60" s="124">
        <v>1194</v>
      </c>
    </row>
    <row r="61" spans="1:3" ht="110.25">
      <c r="A61" s="82" t="s">
        <v>795</v>
      </c>
      <c r="B61" s="43" t="s">
        <v>796</v>
      </c>
      <c r="C61" s="124">
        <v>500</v>
      </c>
    </row>
    <row r="62" spans="1:3" ht="110.25">
      <c r="A62" s="82" t="s">
        <v>797</v>
      </c>
      <c r="B62" s="43" t="s">
        <v>798</v>
      </c>
      <c r="C62" s="124">
        <v>1227.6</v>
      </c>
    </row>
    <row r="63" spans="1:3" ht="94.5">
      <c r="A63" s="82" t="s">
        <v>799</v>
      </c>
      <c r="B63" s="43" t="s">
        <v>800</v>
      </c>
      <c r="C63" s="124">
        <v>1227.6</v>
      </c>
    </row>
    <row r="64" spans="1:3" ht="31.5">
      <c r="A64" s="82" t="s">
        <v>801</v>
      </c>
      <c r="B64" s="43" t="s">
        <v>802</v>
      </c>
      <c r="C64" s="124">
        <v>73.5</v>
      </c>
    </row>
    <row r="65" spans="1:3" ht="63">
      <c r="A65" s="82" t="s">
        <v>803</v>
      </c>
      <c r="B65" s="43" t="s">
        <v>804</v>
      </c>
      <c r="C65" s="124">
        <v>73.5</v>
      </c>
    </row>
    <row r="66" spans="1:3" ht="78.75">
      <c r="A66" s="82" t="s">
        <v>805</v>
      </c>
      <c r="B66" s="43" t="s">
        <v>806</v>
      </c>
      <c r="C66" s="124">
        <v>73.5</v>
      </c>
    </row>
    <row r="67" spans="1:3" ht="31.5">
      <c r="A67" s="110" t="s">
        <v>807</v>
      </c>
      <c r="B67" s="122" t="s">
        <v>808</v>
      </c>
      <c r="C67" s="123">
        <v>344.1</v>
      </c>
    </row>
    <row r="68" spans="1:3" ht="31.5">
      <c r="A68" s="82" t="s">
        <v>809</v>
      </c>
      <c r="B68" s="43" t="s">
        <v>810</v>
      </c>
      <c r="C68" s="124">
        <v>344.1</v>
      </c>
    </row>
    <row r="69" spans="1:3" ht="47.25">
      <c r="A69" s="82" t="s">
        <v>811</v>
      </c>
      <c r="B69" s="43" t="s">
        <v>812</v>
      </c>
      <c r="C69" s="124">
        <v>240.8</v>
      </c>
    </row>
    <row r="70" spans="1:3" ht="31.5">
      <c r="A70" s="82" t="s">
        <v>813</v>
      </c>
      <c r="B70" s="43" t="s">
        <v>814</v>
      </c>
      <c r="C70" s="124">
        <v>91.3</v>
      </c>
    </row>
    <row r="71" spans="1:3" ht="31.5">
      <c r="A71" s="82" t="s">
        <v>815</v>
      </c>
      <c r="B71" s="43" t="s">
        <v>816</v>
      </c>
      <c r="C71" s="124">
        <v>12</v>
      </c>
    </row>
    <row r="72" spans="1:3" ht="15.75">
      <c r="A72" s="82" t="s">
        <v>817</v>
      </c>
      <c r="B72" s="43" t="s">
        <v>818</v>
      </c>
      <c r="C72" s="124">
        <v>12</v>
      </c>
    </row>
    <row r="73" spans="1:3" ht="31.5" customHeight="1">
      <c r="A73" s="110" t="s">
        <v>819</v>
      </c>
      <c r="B73" s="122" t="s">
        <v>820</v>
      </c>
      <c r="C73" s="123">
        <v>1146.5</v>
      </c>
    </row>
    <row r="74" spans="1:3" ht="15.75">
      <c r="A74" s="82" t="s">
        <v>821</v>
      </c>
      <c r="B74" s="43" t="s">
        <v>822</v>
      </c>
      <c r="C74" s="124">
        <v>295</v>
      </c>
    </row>
    <row r="75" spans="1:3" ht="31.5">
      <c r="A75" s="82" t="s">
        <v>823</v>
      </c>
      <c r="B75" s="43" t="s">
        <v>824</v>
      </c>
      <c r="C75" s="124">
        <v>295</v>
      </c>
    </row>
    <row r="76" spans="1:3" ht="31.5" customHeight="1">
      <c r="A76" s="82" t="s">
        <v>825</v>
      </c>
      <c r="B76" s="43" t="s">
        <v>826</v>
      </c>
      <c r="C76" s="124">
        <v>295</v>
      </c>
    </row>
    <row r="77" spans="1:3" ht="15.75">
      <c r="A77" s="82" t="s">
        <v>827</v>
      </c>
      <c r="B77" s="43" t="s">
        <v>828</v>
      </c>
      <c r="C77" s="124">
        <v>851.5</v>
      </c>
    </row>
    <row r="78" spans="1:3" ht="31.5">
      <c r="A78" s="82" t="s">
        <v>829</v>
      </c>
      <c r="B78" s="43" t="s">
        <v>830</v>
      </c>
      <c r="C78" s="124">
        <v>851.5</v>
      </c>
    </row>
    <row r="79" spans="1:3" ht="31.5" customHeight="1">
      <c r="A79" s="82" t="s">
        <v>831</v>
      </c>
      <c r="B79" s="43" t="s">
        <v>832</v>
      </c>
      <c r="C79" s="124">
        <v>851.5</v>
      </c>
    </row>
    <row r="80" spans="1:3" ht="31.5" customHeight="1">
      <c r="A80" s="110" t="s">
        <v>833</v>
      </c>
      <c r="B80" s="122" t="s">
        <v>834</v>
      </c>
      <c r="C80" s="123">
        <v>1201</v>
      </c>
    </row>
    <row r="81" spans="1:3" ht="126">
      <c r="A81" s="82" t="s">
        <v>835</v>
      </c>
      <c r="B81" s="43" t="s">
        <v>836</v>
      </c>
      <c r="C81" s="124">
        <v>277</v>
      </c>
    </row>
    <row r="82" spans="1:3" ht="141.75">
      <c r="A82" s="82" t="s">
        <v>837</v>
      </c>
      <c r="B82" s="43" t="s">
        <v>838</v>
      </c>
      <c r="C82" s="124">
        <v>107</v>
      </c>
    </row>
    <row r="83" spans="1:3" ht="126">
      <c r="A83" s="82" t="s">
        <v>839</v>
      </c>
      <c r="B83" s="43" t="s">
        <v>840</v>
      </c>
      <c r="C83" s="124">
        <v>107</v>
      </c>
    </row>
    <row r="84" spans="1:3" ht="141.75">
      <c r="A84" s="82" t="s">
        <v>841</v>
      </c>
      <c r="B84" s="43" t="s">
        <v>842</v>
      </c>
      <c r="C84" s="124">
        <v>170</v>
      </c>
    </row>
    <row r="85" spans="1:3" ht="94.5" customHeight="1">
      <c r="A85" s="82" t="s">
        <v>843</v>
      </c>
      <c r="B85" s="43" t="s">
        <v>844</v>
      </c>
      <c r="C85" s="124">
        <v>170</v>
      </c>
    </row>
    <row r="86" spans="1:3" ht="47.25">
      <c r="A86" s="82" t="s">
        <v>845</v>
      </c>
      <c r="B86" s="43" t="s">
        <v>846</v>
      </c>
      <c r="C86" s="124">
        <v>599.5</v>
      </c>
    </row>
    <row r="87" spans="1:3" ht="47.25">
      <c r="A87" s="82" t="s">
        <v>847</v>
      </c>
      <c r="B87" s="43" t="s">
        <v>848</v>
      </c>
      <c r="C87" s="124">
        <v>599.5</v>
      </c>
    </row>
    <row r="88" spans="1:3" ht="78.75">
      <c r="A88" s="82" t="s">
        <v>849</v>
      </c>
      <c r="B88" s="43" t="s">
        <v>850</v>
      </c>
      <c r="C88" s="124">
        <v>123</v>
      </c>
    </row>
    <row r="89" spans="1:3" ht="63">
      <c r="A89" s="82" t="s">
        <v>851</v>
      </c>
      <c r="B89" s="43" t="s">
        <v>852</v>
      </c>
      <c r="C89" s="124">
        <v>476.5</v>
      </c>
    </row>
    <row r="90" spans="1:3" ht="93" customHeight="1">
      <c r="A90" s="82" t="s">
        <v>853</v>
      </c>
      <c r="B90" s="43" t="s">
        <v>854</v>
      </c>
      <c r="C90" s="124">
        <v>324.5</v>
      </c>
    </row>
    <row r="91" spans="1:3" ht="110.25">
      <c r="A91" s="82" t="s">
        <v>855</v>
      </c>
      <c r="B91" s="43" t="s">
        <v>856</v>
      </c>
      <c r="C91" s="124">
        <v>324.5</v>
      </c>
    </row>
    <row r="92" spans="1:3" ht="128.25" customHeight="1">
      <c r="A92" s="82" t="s">
        <v>857</v>
      </c>
      <c r="B92" s="43" t="s">
        <v>858</v>
      </c>
      <c r="C92" s="124">
        <v>259.5</v>
      </c>
    </row>
    <row r="93" spans="1:3" ht="111.75" customHeight="1">
      <c r="A93" s="82" t="s">
        <v>859</v>
      </c>
      <c r="B93" s="43" t="s">
        <v>860</v>
      </c>
      <c r="C93" s="124">
        <v>65</v>
      </c>
    </row>
    <row r="94" spans="1:3" ht="31.5">
      <c r="A94" s="110" t="s">
        <v>861</v>
      </c>
      <c r="B94" s="122" t="s">
        <v>862</v>
      </c>
      <c r="C94" s="123">
        <v>3130.3</v>
      </c>
    </row>
    <row r="95" spans="1:3" ht="31.5">
      <c r="A95" s="82" t="s">
        <v>863</v>
      </c>
      <c r="B95" s="43" t="s">
        <v>864</v>
      </c>
      <c r="C95" s="124">
        <v>10.1</v>
      </c>
    </row>
    <row r="96" spans="1:3" ht="110.25">
      <c r="A96" s="82" t="s">
        <v>865</v>
      </c>
      <c r="B96" s="43" t="s">
        <v>866</v>
      </c>
      <c r="C96" s="124">
        <v>5</v>
      </c>
    </row>
    <row r="97" spans="1:3" ht="78.75">
      <c r="A97" s="82" t="s">
        <v>867</v>
      </c>
      <c r="B97" s="43" t="s">
        <v>868</v>
      </c>
      <c r="C97" s="124">
        <v>5.1</v>
      </c>
    </row>
    <row r="98" spans="1:3" ht="78.75">
      <c r="A98" s="82" t="s">
        <v>869</v>
      </c>
      <c r="B98" s="43" t="s">
        <v>870</v>
      </c>
      <c r="C98" s="124">
        <v>60</v>
      </c>
    </row>
    <row r="99" spans="1:3" ht="94.5">
      <c r="A99" s="82" t="s">
        <v>871</v>
      </c>
      <c r="B99" s="43" t="s">
        <v>872</v>
      </c>
      <c r="C99" s="124">
        <v>599</v>
      </c>
    </row>
    <row r="100" spans="1:3" ht="78.75">
      <c r="A100" s="82" t="s">
        <v>873</v>
      </c>
      <c r="B100" s="43" t="s">
        <v>874</v>
      </c>
      <c r="C100" s="124">
        <v>599</v>
      </c>
    </row>
    <row r="101" spans="1:3" ht="47.25">
      <c r="A101" s="82" t="s">
        <v>875</v>
      </c>
      <c r="B101" s="43" t="s">
        <v>876</v>
      </c>
      <c r="C101" s="124">
        <v>25</v>
      </c>
    </row>
    <row r="102" spans="1:3" ht="47.25">
      <c r="A102" s="82" t="s">
        <v>877</v>
      </c>
      <c r="B102" s="43" t="s">
        <v>878</v>
      </c>
      <c r="C102" s="124">
        <v>25</v>
      </c>
    </row>
    <row r="103" spans="1:3" ht="157.5">
      <c r="A103" s="82" t="s">
        <v>879</v>
      </c>
      <c r="B103" s="43" t="s">
        <v>880</v>
      </c>
      <c r="C103" s="124">
        <v>76</v>
      </c>
    </row>
    <row r="104" spans="1:3" ht="47.25">
      <c r="A104" s="82" t="s">
        <v>881</v>
      </c>
      <c r="B104" s="43" t="s">
        <v>882</v>
      </c>
      <c r="C104" s="124">
        <v>2</v>
      </c>
    </row>
    <row r="105" spans="1:3" ht="31.5">
      <c r="A105" s="82" t="s">
        <v>883</v>
      </c>
      <c r="B105" s="43" t="s">
        <v>884</v>
      </c>
      <c r="C105" s="124">
        <v>74</v>
      </c>
    </row>
    <row r="106" spans="1:3" ht="78.75">
      <c r="A106" s="82" t="s">
        <v>885</v>
      </c>
      <c r="B106" s="43" t="s">
        <v>886</v>
      </c>
      <c r="C106" s="124">
        <v>7.7</v>
      </c>
    </row>
    <row r="107" spans="1:3" ht="47.25">
      <c r="A107" s="82" t="s">
        <v>887</v>
      </c>
      <c r="B107" s="43" t="s">
        <v>888</v>
      </c>
      <c r="C107" s="124">
        <v>510.5</v>
      </c>
    </row>
    <row r="108" spans="1:3" ht="63">
      <c r="A108" s="82" t="s">
        <v>889</v>
      </c>
      <c r="B108" s="43" t="s">
        <v>890</v>
      </c>
      <c r="C108" s="124">
        <v>122.5</v>
      </c>
    </row>
    <row r="109" spans="1:3" ht="78.75">
      <c r="A109" s="82" t="s">
        <v>891</v>
      </c>
      <c r="B109" s="43" t="s">
        <v>892</v>
      </c>
      <c r="C109" s="124">
        <v>122.5</v>
      </c>
    </row>
    <row r="110" spans="1:3" ht="36.75" customHeight="1">
      <c r="A110" s="82" t="s">
        <v>893</v>
      </c>
      <c r="B110" s="43" t="s">
        <v>894</v>
      </c>
      <c r="C110" s="124">
        <v>388</v>
      </c>
    </row>
    <row r="111" spans="1:3" ht="63">
      <c r="A111" s="82" t="s">
        <v>895</v>
      </c>
      <c r="B111" s="43" t="s">
        <v>896</v>
      </c>
      <c r="C111" s="124">
        <v>6</v>
      </c>
    </row>
    <row r="112" spans="1:3" ht="78.75">
      <c r="A112" s="82" t="s">
        <v>897</v>
      </c>
      <c r="B112" s="43" t="s">
        <v>898</v>
      </c>
      <c r="C112" s="124">
        <v>6</v>
      </c>
    </row>
    <row r="113" spans="1:3" ht="78.75">
      <c r="A113" s="82" t="s">
        <v>899</v>
      </c>
      <c r="B113" s="43" t="s">
        <v>900</v>
      </c>
      <c r="C113" s="124">
        <v>3</v>
      </c>
    </row>
    <row r="114" spans="1:3" ht="94.5">
      <c r="A114" s="82" t="s">
        <v>901</v>
      </c>
      <c r="B114" s="43" t="s">
        <v>902</v>
      </c>
      <c r="C114" s="124">
        <v>3</v>
      </c>
    </row>
    <row r="115" spans="1:3" ht="31.5">
      <c r="A115" s="82" t="s">
        <v>903</v>
      </c>
      <c r="B115" s="43" t="s">
        <v>904</v>
      </c>
      <c r="C115" s="124">
        <v>180.6</v>
      </c>
    </row>
    <row r="116" spans="1:3" ht="50.25" customHeight="1">
      <c r="A116" s="82" t="s">
        <v>905</v>
      </c>
      <c r="B116" s="43" t="s">
        <v>906</v>
      </c>
      <c r="C116" s="124">
        <v>180.6</v>
      </c>
    </row>
    <row r="117" spans="1:3" ht="94.5">
      <c r="A117" s="82" t="s">
        <v>907</v>
      </c>
      <c r="B117" s="43" t="s">
        <v>908</v>
      </c>
      <c r="C117" s="124">
        <v>268.3</v>
      </c>
    </row>
    <row r="118" spans="1:3" ht="31.5">
      <c r="A118" s="82" t="s">
        <v>909</v>
      </c>
      <c r="B118" s="43" t="s">
        <v>910</v>
      </c>
      <c r="C118" s="124">
        <v>1384.1</v>
      </c>
    </row>
    <row r="119" spans="1:3" ht="63">
      <c r="A119" s="82" t="s">
        <v>911</v>
      </c>
      <c r="B119" s="43" t="s">
        <v>912</v>
      </c>
      <c r="C119" s="124">
        <v>1384.1</v>
      </c>
    </row>
    <row r="120" spans="1:3" ht="36.75" customHeight="1">
      <c r="A120" s="44" t="s">
        <v>913</v>
      </c>
      <c r="B120" s="120" t="s">
        <v>914</v>
      </c>
      <c r="C120" s="123">
        <v>566877.41</v>
      </c>
    </row>
    <row r="121" spans="1:3" ht="31.5" customHeight="1">
      <c r="A121" s="110" t="s">
        <v>915</v>
      </c>
      <c r="B121" s="122" t="s">
        <v>916</v>
      </c>
      <c r="C121" s="123">
        <v>566717.41</v>
      </c>
    </row>
    <row r="122" spans="1:3" ht="31.5">
      <c r="A122" s="82" t="s">
        <v>917</v>
      </c>
      <c r="B122" s="43" t="s">
        <v>918</v>
      </c>
      <c r="C122" s="124">
        <v>136426.4</v>
      </c>
    </row>
    <row r="123" spans="1:3" ht="31.5">
      <c r="A123" s="82" t="s">
        <v>919</v>
      </c>
      <c r="B123" s="43" t="s">
        <v>920</v>
      </c>
      <c r="C123" s="124">
        <v>130161.8</v>
      </c>
    </row>
    <row r="124" spans="1:3" ht="31.5" customHeight="1">
      <c r="A124" s="82" t="s">
        <v>921</v>
      </c>
      <c r="B124" s="43" t="s">
        <v>922</v>
      </c>
      <c r="C124" s="124">
        <v>130161.8</v>
      </c>
    </row>
    <row r="125" spans="1:3" ht="15.75">
      <c r="A125" s="82" t="s">
        <v>923</v>
      </c>
      <c r="B125" s="43" t="s">
        <v>924</v>
      </c>
      <c r="C125" s="124">
        <v>6264.6</v>
      </c>
    </row>
    <row r="126" spans="1:3" ht="31.5">
      <c r="A126" s="82" t="s">
        <v>925</v>
      </c>
      <c r="B126" s="43" t="s">
        <v>926</v>
      </c>
      <c r="C126" s="124">
        <v>6264.6</v>
      </c>
    </row>
    <row r="127" spans="1:3" ht="47.25">
      <c r="A127" s="82" t="s">
        <v>927</v>
      </c>
      <c r="B127" s="43" t="s">
        <v>928</v>
      </c>
      <c r="C127" s="124">
        <v>140467.02</v>
      </c>
    </row>
    <row r="128" spans="1:3" ht="63">
      <c r="A128" s="82" t="s">
        <v>929</v>
      </c>
      <c r="B128" s="43" t="s">
        <v>930</v>
      </c>
      <c r="C128" s="124">
        <v>4399.56</v>
      </c>
    </row>
    <row r="129" spans="1:3" ht="47.25">
      <c r="A129" s="82" t="s">
        <v>931</v>
      </c>
      <c r="B129" s="43" t="s">
        <v>932</v>
      </c>
      <c r="C129" s="124">
        <v>4399.56</v>
      </c>
    </row>
    <row r="130" spans="1:3" ht="98.25" customHeight="1">
      <c r="A130" s="82" t="s">
        <v>933</v>
      </c>
      <c r="B130" s="43" t="s">
        <v>934</v>
      </c>
      <c r="C130" s="124">
        <v>36578.08</v>
      </c>
    </row>
    <row r="131" spans="1:3" ht="99" customHeight="1">
      <c r="A131" s="82" t="s">
        <v>935</v>
      </c>
      <c r="B131" s="43" t="s">
        <v>632</v>
      </c>
      <c r="C131" s="124">
        <v>36578.08</v>
      </c>
    </row>
    <row r="132" spans="1:3" ht="47.25">
      <c r="A132" s="82" t="s">
        <v>936</v>
      </c>
      <c r="B132" s="43" t="s">
        <v>937</v>
      </c>
      <c r="C132" s="124">
        <v>1857.38</v>
      </c>
    </row>
    <row r="133" spans="1:3" ht="63">
      <c r="A133" s="82" t="s">
        <v>938</v>
      </c>
      <c r="B133" s="43" t="s">
        <v>939</v>
      </c>
      <c r="C133" s="124">
        <v>1857.38</v>
      </c>
    </row>
    <row r="134" spans="1:3" ht="47.25">
      <c r="A134" s="82" t="s">
        <v>940</v>
      </c>
      <c r="B134" s="43" t="s">
        <v>941</v>
      </c>
      <c r="C134" s="124">
        <v>844.36</v>
      </c>
    </row>
    <row r="135" spans="1:3" ht="47.25">
      <c r="A135" s="82" t="s">
        <v>942</v>
      </c>
      <c r="B135" s="43" t="s">
        <v>943</v>
      </c>
      <c r="C135" s="124">
        <v>844.36</v>
      </c>
    </row>
    <row r="136" spans="1:3" ht="47.25">
      <c r="A136" s="82" t="s">
        <v>944</v>
      </c>
      <c r="B136" s="43" t="s">
        <v>945</v>
      </c>
      <c r="C136" s="124">
        <v>3665.42</v>
      </c>
    </row>
    <row r="137" spans="1:3" ht="47.25">
      <c r="A137" s="82" t="s">
        <v>946</v>
      </c>
      <c r="B137" s="43" t="s">
        <v>932</v>
      </c>
      <c r="C137" s="124">
        <v>3665.42</v>
      </c>
    </row>
    <row r="138" spans="1:3" ht="15.75">
      <c r="A138" s="82" t="s">
        <v>947</v>
      </c>
      <c r="B138" s="43" t="s">
        <v>948</v>
      </c>
      <c r="C138" s="124">
        <v>93122.22</v>
      </c>
    </row>
    <row r="139" spans="1:3" ht="31.5">
      <c r="A139" s="82" t="s">
        <v>949</v>
      </c>
      <c r="B139" s="43" t="s">
        <v>950</v>
      </c>
      <c r="C139" s="124">
        <v>93122.22</v>
      </c>
    </row>
    <row r="140" spans="1:3" ht="31.5">
      <c r="A140" s="82" t="s">
        <v>951</v>
      </c>
      <c r="B140" s="43" t="s">
        <v>952</v>
      </c>
      <c r="C140" s="124">
        <v>266725.66</v>
      </c>
    </row>
    <row r="141" spans="1:3" ht="47.25">
      <c r="A141" s="82" t="s">
        <v>953</v>
      </c>
      <c r="B141" s="43" t="s">
        <v>954</v>
      </c>
      <c r="C141" s="124">
        <v>249807.19</v>
      </c>
    </row>
    <row r="142" spans="1:3" ht="63">
      <c r="A142" s="82" t="s">
        <v>955</v>
      </c>
      <c r="B142" s="43" t="s">
        <v>956</v>
      </c>
      <c r="C142" s="124">
        <v>249807.19</v>
      </c>
    </row>
    <row r="143" spans="1:3" ht="94.5">
      <c r="A143" s="82" t="s">
        <v>957</v>
      </c>
      <c r="B143" s="43" t="s">
        <v>958</v>
      </c>
      <c r="C143" s="124">
        <v>13175.43</v>
      </c>
    </row>
    <row r="144" spans="1:3" ht="94.5">
      <c r="A144" s="82" t="s">
        <v>959</v>
      </c>
      <c r="B144" s="43" t="s">
        <v>960</v>
      </c>
      <c r="C144" s="124">
        <v>13175.43</v>
      </c>
    </row>
    <row r="145" spans="1:3" ht="78.75">
      <c r="A145" s="82" t="s">
        <v>961</v>
      </c>
      <c r="B145" s="43" t="s">
        <v>962</v>
      </c>
      <c r="C145" s="124">
        <v>3.7</v>
      </c>
    </row>
    <row r="146" spans="1:3" ht="94.5">
      <c r="A146" s="82" t="s">
        <v>963</v>
      </c>
      <c r="B146" s="43" t="s">
        <v>964</v>
      </c>
      <c r="C146" s="124">
        <v>3.7</v>
      </c>
    </row>
    <row r="147" spans="1:3" ht="141.75">
      <c r="A147" s="82" t="s">
        <v>965</v>
      </c>
      <c r="B147" s="43" t="s">
        <v>966</v>
      </c>
      <c r="C147" s="124">
        <v>1556.42</v>
      </c>
    </row>
    <row r="148" spans="1:3" ht="157.5">
      <c r="A148" s="82" t="s">
        <v>967</v>
      </c>
      <c r="B148" s="43" t="s">
        <v>968</v>
      </c>
      <c r="C148" s="124">
        <v>1556.42</v>
      </c>
    </row>
    <row r="149" spans="1:3" ht="63">
      <c r="A149" s="82" t="s">
        <v>969</v>
      </c>
      <c r="B149" s="43" t="s">
        <v>970</v>
      </c>
      <c r="C149" s="124">
        <v>45.1</v>
      </c>
    </row>
    <row r="150" spans="1:3" ht="63">
      <c r="A150" s="82" t="s">
        <v>971</v>
      </c>
      <c r="B150" s="43" t="s">
        <v>972</v>
      </c>
      <c r="C150" s="124">
        <v>45.1</v>
      </c>
    </row>
    <row r="151" spans="1:3" ht="31.5">
      <c r="A151" s="82" t="s">
        <v>973</v>
      </c>
      <c r="B151" s="43" t="s">
        <v>974</v>
      </c>
      <c r="C151" s="124">
        <v>2023.3</v>
      </c>
    </row>
    <row r="152" spans="1:3" ht="47.25">
      <c r="A152" s="82" t="s">
        <v>975</v>
      </c>
      <c r="B152" s="43" t="s">
        <v>976</v>
      </c>
      <c r="C152" s="124">
        <v>2023.3</v>
      </c>
    </row>
    <row r="153" spans="1:3" ht="15.75">
      <c r="A153" s="82" t="s">
        <v>977</v>
      </c>
      <c r="B153" s="43" t="s">
        <v>978</v>
      </c>
      <c r="C153" s="124">
        <v>114.52</v>
      </c>
    </row>
    <row r="154" spans="1:3" ht="31.5">
      <c r="A154" s="82" t="s">
        <v>979</v>
      </c>
      <c r="B154" s="43" t="s">
        <v>980</v>
      </c>
      <c r="C154" s="124">
        <v>114.52</v>
      </c>
    </row>
    <row r="155" spans="1:3" ht="15.75">
      <c r="A155" s="82" t="s">
        <v>981</v>
      </c>
      <c r="B155" s="43" t="s">
        <v>982</v>
      </c>
      <c r="C155" s="124">
        <v>23098.33</v>
      </c>
    </row>
    <row r="156" spans="1:3" ht="78.75">
      <c r="A156" s="82" t="s">
        <v>983</v>
      </c>
      <c r="B156" s="43" t="s">
        <v>984</v>
      </c>
      <c r="C156" s="124">
        <v>9591.64</v>
      </c>
    </row>
    <row r="157" spans="1:3" ht="84.75" customHeight="1">
      <c r="A157" s="82" t="s">
        <v>985</v>
      </c>
      <c r="B157" s="43" t="s">
        <v>986</v>
      </c>
      <c r="C157" s="124">
        <v>9591.64</v>
      </c>
    </row>
    <row r="158" spans="1:3" ht="31.5">
      <c r="A158" s="82" t="s">
        <v>987</v>
      </c>
      <c r="B158" s="43" t="s">
        <v>988</v>
      </c>
      <c r="C158" s="124">
        <v>13506.69</v>
      </c>
    </row>
    <row r="159" spans="1:3" ht="47.25">
      <c r="A159" s="82" t="s">
        <v>989</v>
      </c>
      <c r="B159" s="43" t="s">
        <v>990</v>
      </c>
      <c r="C159" s="124">
        <v>13506.69</v>
      </c>
    </row>
    <row r="160" spans="1:3" ht="31.5">
      <c r="A160" s="110" t="s">
        <v>991</v>
      </c>
      <c r="B160" s="122" t="s">
        <v>992</v>
      </c>
      <c r="C160" s="123">
        <v>160</v>
      </c>
    </row>
    <row r="161" spans="1:3" ht="31.5">
      <c r="A161" s="82" t="s">
        <v>993</v>
      </c>
      <c r="B161" s="43" t="s">
        <v>994</v>
      </c>
      <c r="C161" s="124">
        <v>160</v>
      </c>
    </row>
    <row r="162" spans="1:4" ht="31.5">
      <c r="A162" s="82" t="s">
        <v>995</v>
      </c>
      <c r="B162" s="43" t="s">
        <v>994</v>
      </c>
      <c r="C162" s="124">
        <v>160</v>
      </c>
      <c r="D162" s="45" t="s">
        <v>16</v>
      </c>
    </row>
    <row r="163" ht="15"/>
  </sheetData>
  <sheetProtection/>
  <mergeCells count="4">
    <mergeCell ref="A11:C11"/>
    <mergeCell ref="A13:A15"/>
    <mergeCell ref="B13:B15"/>
    <mergeCell ref="C13:C15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0"/>
  <sheetViews>
    <sheetView zoomScalePageLayoutView="0" workbookViewId="0" topLeftCell="A1">
      <selection activeCell="D4" sqref="D4"/>
    </sheetView>
  </sheetViews>
  <sheetFormatPr defaultColWidth="9.140625" defaultRowHeight="18" customHeight="1"/>
  <cols>
    <col min="1" max="1" width="28.7109375" style="151" customWidth="1"/>
    <col min="2" max="2" width="42.7109375" style="151" customWidth="1"/>
    <col min="3" max="3" width="14.28125" style="151" customWidth="1"/>
    <col min="4" max="4" width="13.7109375" style="151" customWidth="1"/>
    <col min="5" max="16384" width="9.140625" style="151" customWidth="1"/>
  </cols>
  <sheetData>
    <row r="1" spans="2:4" s="153" customFormat="1" ht="15.75">
      <c r="B1" s="41"/>
      <c r="C1" s="80"/>
      <c r="D1" s="80" t="s">
        <v>996</v>
      </c>
    </row>
    <row r="2" spans="2:4" s="153" customFormat="1" ht="15.75">
      <c r="B2" s="41"/>
      <c r="C2" s="80"/>
      <c r="D2" s="80" t="s">
        <v>1005</v>
      </c>
    </row>
    <row r="3" spans="2:4" s="153" customFormat="1" ht="15.75">
      <c r="B3" s="41"/>
      <c r="C3" s="80"/>
      <c r="D3" s="80" t="s">
        <v>1006</v>
      </c>
    </row>
    <row r="4" spans="2:4" s="153" customFormat="1" ht="15.75">
      <c r="B4" s="41"/>
      <c r="C4" s="80"/>
      <c r="D4" s="80" t="s">
        <v>1019</v>
      </c>
    </row>
    <row r="5" spans="2:4" s="153" customFormat="1" ht="15.75">
      <c r="B5" s="118"/>
      <c r="C5" s="42"/>
      <c r="D5" s="42"/>
    </row>
    <row r="6" spans="2:4" s="153" customFormat="1" ht="15.75">
      <c r="B6" s="118"/>
      <c r="C6" s="80"/>
      <c r="D6" s="80" t="s">
        <v>1002</v>
      </c>
    </row>
    <row r="7" spans="2:4" s="153" customFormat="1" ht="15.75">
      <c r="B7" s="118"/>
      <c r="C7" s="80"/>
      <c r="D7" s="80" t="s">
        <v>59</v>
      </c>
    </row>
    <row r="8" spans="2:4" s="153" customFormat="1" ht="15.75">
      <c r="B8" s="118"/>
      <c r="C8" s="80"/>
      <c r="D8" s="80" t="s">
        <v>1</v>
      </c>
    </row>
    <row r="9" spans="2:4" s="153" customFormat="1" ht="15.75">
      <c r="B9" s="118"/>
      <c r="C9" s="80"/>
      <c r="D9" s="80" t="s">
        <v>2</v>
      </c>
    </row>
    <row r="10" spans="2:4" s="153" customFormat="1" ht="15.75">
      <c r="B10" s="118"/>
      <c r="C10" s="42"/>
      <c r="D10" s="42"/>
    </row>
    <row r="11" spans="1:4" ht="57.75" customHeight="1">
      <c r="A11" s="167" t="s">
        <v>997</v>
      </c>
      <c r="B11" s="174"/>
      <c r="C11" s="174"/>
      <c r="D11" s="174"/>
    </row>
    <row r="12" ht="18" customHeight="1">
      <c r="D12" s="119"/>
    </row>
    <row r="13" spans="1:4" ht="14.25" customHeight="1">
      <c r="A13" s="172" t="s">
        <v>709</v>
      </c>
      <c r="B13" s="169" t="s">
        <v>710</v>
      </c>
      <c r="C13" s="173" t="s">
        <v>676</v>
      </c>
      <c r="D13" s="173" t="s">
        <v>677</v>
      </c>
    </row>
    <row r="14" spans="1:4" ht="14.25" customHeight="1">
      <c r="A14" s="172"/>
      <c r="B14" s="170"/>
      <c r="C14" s="173"/>
      <c r="D14" s="173"/>
    </row>
    <row r="15" spans="1:4" ht="56.25" customHeight="1">
      <c r="A15" s="172"/>
      <c r="B15" s="171"/>
      <c r="C15" s="173"/>
      <c r="D15" s="173"/>
    </row>
    <row r="16" spans="1:4" ht="18" customHeight="1" hidden="1">
      <c r="A16" s="154" t="s">
        <v>62</v>
      </c>
      <c r="B16" s="154" t="s">
        <v>60</v>
      </c>
      <c r="C16" s="154" t="s">
        <v>86</v>
      </c>
      <c r="D16" s="154" t="s">
        <v>87</v>
      </c>
    </row>
    <row r="17" spans="1:4" ht="15.75" customHeight="1">
      <c r="A17" s="166" t="s">
        <v>60</v>
      </c>
      <c r="B17" s="166" t="s">
        <v>61</v>
      </c>
      <c r="C17" s="166" t="s">
        <v>62</v>
      </c>
      <c r="D17" s="166" t="s">
        <v>65</v>
      </c>
    </row>
    <row r="18" spans="1:4" ht="15.75">
      <c r="A18" s="44"/>
      <c r="B18" s="120" t="s">
        <v>711</v>
      </c>
      <c r="C18" s="121">
        <v>582614.48</v>
      </c>
      <c r="D18" s="121">
        <v>536452.29</v>
      </c>
    </row>
    <row r="19" spans="1:4" ht="36.75" customHeight="1">
      <c r="A19" s="44" t="s">
        <v>712</v>
      </c>
      <c r="B19" s="120" t="s">
        <v>713</v>
      </c>
      <c r="C19" s="121">
        <v>115998.3</v>
      </c>
      <c r="D19" s="121">
        <v>118521.4</v>
      </c>
    </row>
    <row r="20" spans="1:4" ht="15.75">
      <c r="A20" s="110" t="s">
        <v>714</v>
      </c>
      <c r="B20" s="122" t="s">
        <v>715</v>
      </c>
      <c r="C20" s="123">
        <v>93536.1</v>
      </c>
      <c r="D20" s="123">
        <v>92567.3</v>
      </c>
    </row>
    <row r="21" spans="1:4" ht="15.75">
      <c r="A21" s="82" t="s">
        <v>716</v>
      </c>
      <c r="B21" s="43" t="s">
        <v>717</v>
      </c>
      <c r="C21" s="124">
        <v>93536.1</v>
      </c>
      <c r="D21" s="124">
        <v>92567.3</v>
      </c>
    </row>
    <row r="22" spans="1:4" ht="111.75" customHeight="1">
      <c r="A22" s="82" t="s">
        <v>718</v>
      </c>
      <c r="B22" s="43" t="s">
        <v>719</v>
      </c>
      <c r="C22" s="124">
        <v>92820.6</v>
      </c>
      <c r="D22" s="124">
        <v>91739.3</v>
      </c>
    </row>
    <row r="23" spans="1:4" ht="162" customHeight="1">
      <c r="A23" s="82" t="s">
        <v>720</v>
      </c>
      <c r="B23" s="43" t="s">
        <v>721</v>
      </c>
      <c r="C23" s="124">
        <v>92820.6</v>
      </c>
      <c r="D23" s="124">
        <v>91739.3</v>
      </c>
    </row>
    <row r="24" spans="1:4" ht="173.25">
      <c r="A24" s="82" t="s">
        <v>722</v>
      </c>
      <c r="B24" s="43" t="s">
        <v>723</v>
      </c>
      <c r="C24" s="124">
        <v>361.5</v>
      </c>
      <c r="D24" s="124">
        <v>450</v>
      </c>
    </row>
    <row r="25" spans="1:4" ht="220.5">
      <c r="A25" s="82" t="s">
        <v>724</v>
      </c>
      <c r="B25" s="43" t="s">
        <v>725</v>
      </c>
      <c r="C25" s="124">
        <v>361.5</v>
      </c>
      <c r="D25" s="124">
        <v>450</v>
      </c>
    </row>
    <row r="26" spans="1:4" ht="71.25" customHeight="1">
      <c r="A26" s="82" t="s">
        <v>726</v>
      </c>
      <c r="B26" s="43" t="s">
        <v>727</v>
      </c>
      <c r="C26" s="124">
        <v>292</v>
      </c>
      <c r="D26" s="124">
        <v>310</v>
      </c>
    </row>
    <row r="27" spans="1:4" ht="126">
      <c r="A27" s="82" t="s">
        <v>728</v>
      </c>
      <c r="B27" s="43" t="s">
        <v>729</v>
      </c>
      <c r="C27" s="124">
        <v>292</v>
      </c>
      <c r="D27" s="124">
        <v>310</v>
      </c>
    </row>
    <row r="28" spans="1:4" ht="141.75">
      <c r="A28" s="82" t="s">
        <v>730</v>
      </c>
      <c r="B28" s="43" t="s">
        <v>731</v>
      </c>
      <c r="C28" s="124">
        <v>62</v>
      </c>
      <c r="D28" s="124">
        <v>68</v>
      </c>
    </row>
    <row r="29" spans="1:4" ht="189">
      <c r="A29" s="82" t="s">
        <v>732</v>
      </c>
      <c r="B29" s="43" t="s">
        <v>733</v>
      </c>
      <c r="C29" s="124">
        <v>62</v>
      </c>
      <c r="D29" s="124">
        <v>68</v>
      </c>
    </row>
    <row r="30" spans="1:4" ht="31.5" customHeight="1">
      <c r="A30" s="110" t="s">
        <v>734</v>
      </c>
      <c r="B30" s="122" t="s">
        <v>735</v>
      </c>
      <c r="C30" s="123">
        <v>5218</v>
      </c>
      <c r="D30" s="123">
        <v>8195</v>
      </c>
    </row>
    <row r="31" spans="1:4" ht="47.25">
      <c r="A31" s="82" t="s">
        <v>736</v>
      </c>
      <c r="B31" s="43" t="s">
        <v>737</v>
      </c>
      <c r="C31" s="124">
        <v>5218</v>
      </c>
      <c r="D31" s="124">
        <v>8195</v>
      </c>
    </row>
    <row r="32" spans="1:4" ht="110.25">
      <c r="A32" s="82" t="s">
        <v>738</v>
      </c>
      <c r="B32" s="43" t="s">
        <v>739</v>
      </c>
      <c r="C32" s="124">
        <v>2655.1</v>
      </c>
      <c r="D32" s="124">
        <v>4175</v>
      </c>
    </row>
    <row r="33" spans="1:4" ht="189">
      <c r="A33" s="82" t="s">
        <v>740</v>
      </c>
      <c r="B33" s="43" t="s">
        <v>741</v>
      </c>
      <c r="C33" s="124">
        <v>2655.1</v>
      </c>
      <c r="D33" s="124">
        <v>4175</v>
      </c>
    </row>
    <row r="34" spans="1:4" ht="141.75">
      <c r="A34" s="82" t="s">
        <v>742</v>
      </c>
      <c r="B34" s="43" t="s">
        <v>743</v>
      </c>
      <c r="C34" s="124">
        <v>17.8</v>
      </c>
      <c r="D34" s="124">
        <v>28</v>
      </c>
    </row>
    <row r="35" spans="1:4" ht="220.5">
      <c r="A35" s="82" t="s">
        <v>744</v>
      </c>
      <c r="B35" s="43" t="s">
        <v>745</v>
      </c>
      <c r="C35" s="124">
        <v>17.8</v>
      </c>
      <c r="D35" s="124">
        <v>28</v>
      </c>
    </row>
    <row r="36" spans="1:4" ht="126">
      <c r="A36" s="82" t="s">
        <v>746</v>
      </c>
      <c r="B36" s="43" t="s">
        <v>747</v>
      </c>
      <c r="C36" s="124">
        <v>2985.6</v>
      </c>
      <c r="D36" s="124">
        <v>4694.8</v>
      </c>
    </row>
    <row r="37" spans="1:4" ht="189">
      <c r="A37" s="82" t="s">
        <v>748</v>
      </c>
      <c r="B37" s="43" t="s">
        <v>749</v>
      </c>
      <c r="C37" s="124">
        <v>2985.6</v>
      </c>
      <c r="D37" s="124">
        <v>4694.8</v>
      </c>
    </row>
    <row r="38" spans="1:4" ht="114" customHeight="1">
      <c r="A38" s="82" t="s">
        <v>750</v>
      </c>
      <c r="B38" s="43" t="s">
        <v>751</v>
      </c>
      <c r="C38" s="124">
        <v>-440.5</v>
      </c>
      <c r="D38" s="124">
        <v>-702.8</v>
      </c>
    </row>
    <row r="39" spans="1:4" ht="189">
      <c r="A39" s="82" t="s">
        <v>752</v>
      </c>
      <c r="B39" s="43" t="s">
        <v>753</v>
      </c>
      <c r="C39" s="124">
        <v>-440.5</v>
      </c>
      <c r="D39" s="124">
        <v>-702.8</v>
      </c>
    </row>
    <row r="40" spans="1:4" ht="15.75">
      <c r="A40" s="110" t="s">
        <v>754</v>
      </c>
      <c r="B40" s="122" t="s">
        <v>755</v>
      </c>
      <c r="C40" s="123">
        <v>2990</v>
      </c>
      <c r="D40" s="123">
        <v>2970</v>
      </c>
    </row>
    <row r="41" spans="1:4" ht="31.5" customHeight="1">
      <c r="A41" s="82" t="s">
        <v>756</v>
      </c>
      <c r="B41" s="43" t="s">
        <v>757</v>
      </c>
      <c r="C41" s="124">
        <v>2970</v>
      </c>
      <c r="D41" s="124">
        <v>0</v>
      </c>
    </row>
    <row r="42" spans="1:4" ht="31.5">
      <c r="A42" s="82" t="s">
        <v>758</v>
      </c>
      <c r="B42" s="43" t="s">
        <v>757</v>
      </c>
      <c r="C42" s="124">
        <v>2970</v>
      </c>
      <c r="D42" s="124">
        <v>0</v>
      </c>
    </row>
    <row r="43" spans="1:4" ht="78.75">
      <c r="A43" s="82" t="s">
        <v>759</v>
      </c>
      <c r="B43" s="43" t="s">
        <v>760</v>
      </c>
      <c r="C43" s="124">
        <v>2970</v>
      </c>
      <c r="D43" s="124">
        <v>0</v>
      </c>
    </row>
    <row r="44" spans="1:4" ht="47.25">
      <c r="A44" s="82" t="s">
        <v>761</v>
      </c>
      <c r="B44" s="43" t="s">
        <v>762</v>
      </c>
      <c r="C44" s="124">
        <v>20</v>
      </c>
      <c r="D44" s="124">
        <v>2970</v>
      </c>
    </row>
    <row r="45" spans="1:4" ht="63">
      <c r="A45" s="82" t="s">
        <v>763</v>
      </c>
      <c r="B45" s="43" t="s">
        <v>764</v>
      </c>
      <c r="C45" s="124">
        <v>20</v>
      </c>
      <c r="D45" s="124">
        <v>2970</v>
      </c>
    </row>
    <row r="46" spans="1:4" ht="110.25">
      <c r="A46" s="82" t="s">
        <v>765</v>
      </c>
      <c r="B46" s="43" t="s">
        <v>766</v>
      </c>
      <c r="C46" s="124">
        <v>20</v>
      </c>
      <c r="D46" s="124">
        <v>2970</v>
      </c>
    </row>
    <row r="47" spans="1:4" ht="15.75">
      <c r="A47" s="110" t="s">
        <v>767</v>
      </c>
      <c r="B47" s="122" t="s">
        <v>768</v>
      </c>
      <c r="C47" s="123">
        <v>8367.7</v>
      </c>
      <c r="D47" s="123">
        <v>8752.6</v>
      </c>
    </row>
    <row r="48" spans="1:4" ht="15.75">
      <c r="A48" s="82" t="s">
        <v>769</v>
      </c>
      <c r="B48" s="43" t="s">
        <v>770</v>
      </c>
      <c r="C48" s="124">
        <v>8367.7</v>
      </c>
      <c r="D48" s="124">
        <v>8752.6</v>
      </c>
    </row>
    <row r="49" spans="1:4" ht="15.75">
      <c r="A49" s="82" t="s">
        <v>771</v>
      </c>
      <c r="B49" s="43" t="s">
        <v>772</v>
      </c>
      <c r="C49" s="124">
        <v>626.4</v>
      </c>
      <c r="D49" s="124">
        <v>655.2</v>
      </c>
    </row>
    <row r="50" spans="1:4" ht="63">
      <c r="A50" s="82" t="s">
        <v>773</v>
      </c>
      <c r="B50" s="43" t="s">
        <v>774</v>
      </c>
      <c r="C50" s="124">
        <v>626.4</v>
      </c>
      <c r="D50" s="124">
        <v>655.2</v>
      </c>
    </row>
    <row r="51" spans="1:4" ht="15.75">
      <c r="A51" s="82" t="s">
        <v>775</v>
      </c>
      <c r="B51" s="43" t="s">
        <v>776</v>
      </c>
      <c r="C51" s="124">
        <v>7741.3</v>
      </c>
      <c r="D51" s="124">
        <v>8097.4</v>
      </c>
    </row>
    <row r="52" spans="1:4" ht="63">
      <c r="A52" s="82" t="s">
        <v>777</v>
      </c>
      <c r="B52" s="43" t="s">
        <v>778</v>
      </c>
      <c r="C52" s="124">
        <v>7741.3</v>
      </c>
      <c r="D52" s="124">
        <v>8097.4</v>
      </c>
    </row>
    <row r="53" spans="1:4" ht="15.75">
      <c r="A53" s="110" t="s">
        <v>779</v>
      </c>
      <c r="B53" s="122" t="s">
        <v>780</v>
      </c>
      <c r="C53" s="123">
        <v>1070</v>
      </c>
      <c r="D53" s="123">
        <v>1120</v>
      </c>
    </row>
    <row r="54" spans="1:4" ht="47.25">
      <c r="A54" s="82" t="s">
        <v>781</v>
      </c>
      <c r="B54" s="43" t="s">
        <v>782</v>
      </c>
      <c r="C54" s="124">
        <v>1070</v>
      </c>
      <c r="D54" s="124">
        <v>1120</v>
      </c>
    </row>
    <row r="55" spans="1:4" ht="78.75">
      <c r="A55" s="82" t="s">
        <v>783</v>
      </c>
      <c r="B55" s="43" t="s">
        <v>784</v>
      </c>
      <c r="C55" s="124">
        <v>1070</v>
      </c>
      <c r="D55" s="124">
        <v>1120</v>
      </c>
    </row>
    <row r="56" spans="1:4" ht="126">
      <c r="A56" s="82" t="s">
        <v>785</v>
      </c>
      <c r="B56" s="43" t="s">
        <v>786</v>
      </c>
      <c r="C56" s="124">
        <v>1070</v>
      </c>
      <c r="D56" s="124">
        <v>1120</v>
      </c>
    </row>
    <row r="57" spans="1:4" ht="31.5" customHeight="1">
      <c r="A57" s="110" t="s">
        <v>787</v>
      </c>
      <c r="B57" s="122" t="s">
        <v>788</v>
      </c>
      <c r="C57" s="123">
        <v>2864</v>
      </c>
      <c r="D57" s="123">
        <v>2864</v>
      </c>
    </row>
    <row r="58" spans="1:4" ht="141.75">
      <c r="A58" s="82" t="s">
        <v>789</v>
      </c>
      <c r="B58" s="43" t="s">
        <v>790</v>
      </c>
      <c r="C58" s="124">
        <v>2754</v>
      </c>
      <c r="D58" s="124">
        <v>2754</v>
      </c>
    </row>
    <row r="59" spans="1:4" ht="110.25">
      <c r="A59" s="82" t="s">
        <v>791</v>
      </c>
      <c r="B59" s="43" t="s">
        <v>792</v>
      </c>
      <c r="C59" s="124">
        <v>1694</v>
      </c>
      <c r="D59" s="124">
        <v>1694</v>
      </c>
    </row>
    <row r="60" spans="1:4" ht="157.5">
      <c r="A60" s="82" t="s">
        <v>793</v>
      </c>
      <c r="B60" s="43" t="s">
        <v>794</v>
      </c>
      <c r="C60" s="124">
        <v>1194</v>
      </c>
      <c r="D60" s="124">
        <v>1194</v>
      </c>
    </row>
    <row r="61" spans="1:4" ht="126">
      <c r="A61" s="82" t="s">
        <v>795</v>
      </c>
      <c r="B61" s="43" t="s">
        <v>796</v>
      </c>
      <c r="C61" s="124">
        <v>500</v>
      </c>
      <c r="D61" s="124">
        <v>500</v>
      </c>
    </row>
    <row r="62" spans="1:4" ht="126">
      <c r="A62" s="82" t="s">
        <v>797</v>
      </c>
      <c r="B62" s="43" t="s">
        <v>798</v>
      </c>
      <c r="C62" s="124">
        <v>1060</v>
      </c>
      <c r="D62" s="124">
        <v>1060</v>
      </c>
    </row>
    <row r="63" spans="1:4" ht="110.25">
      <c r="A63" s="82" t="s">
        <v>799</v>
      </c>
      <c r="B63" s="43" t="s">
        <v>800</v>
      </c>
      <c r="C63" s="124">
        <v>1060</v>
      </c>
      <c r="D63" s="124">
        <v>1060</v>
      </c>
    </row>
    <row r="64" spans="1:4" ht="31.5">
      <c r="A64" s="82" t="s">
        <v>801</v>
      </c>
      <c r="B64" s="43" t="s">
        <v>802</v>
      </c>
      <c r="C64" s="124">
        <v>110</v>
      </c>
      <c r="D64" s="124">
        <v>110</v>
      </c>
    </row>
    <row r="65" spans="1:4" ht="78.75">
      <c r="A65" s="82" t="s">
        <v>803</v>
      </c>
      <c r="B65" s="43" t="s">
        <v>804</v>
      </c>
      <c r="C65" s="124">
        <v>110</v>
      </c>
      <c r="D65" s="124">
        <v>110</v>
      </c>
    </row>
    <row r="66" spans="1:4" ht="94.5">
      <c r="A66" s="82" t="s">
        <v>805</v>
      </c>
      <c r="B66" s="43" t="s">
        <v>806</v>
      </c>
      <c r="C66" s="124">
        <v>110</v>
      </c>
      <c r="D66" s="124">
        <v>110</v>
      </c>
    </row>
    <row r="67" spans="1:4" ht="31.5">
      <c r="A67" s="110" t="s">
        <v>807</v>
      </c>
      <c r="B67" s="122" t="s">
        <v>808</v>
      </c>
      <c r="C67" s="123">
        <v>80</v>
      </c>
      <c r="D67" s="123">
        <v>80</v>
      </c>
    </row>
    <row r="68" spans="1:4" ht="31.5">
      <c r="A68" s="82" t="s">
        <v>809</v>
      </c>
      <c r="B68" s="43" t="s">
        <v>810</v>
      </c>
      <c r="C68" s="124">
        <v>80</v>
      </c>
      <c r="D68" s="124">
        <v>80</v>
      </c>
    </row>
    <row r="69" spans="1:4" ht="47.25">
      <c r="A69" s="82" t="s">
        <v>811</v>
      </c>
      <c r="B69" s="43" t="s">
        <v>812</v>
      </c>
      <c r="C69" s="124">
        <v>30</v>
      </c>
      <c r="D69" s="124">
        <v>30</v>
      </c>
    </row>
    <row r="70" spans="1:4" ht="31.5">
      <c r="A70" s="82" t="s">
        <v>813</v>
      </c>
      <c r="B70" s="43" t="s">
        <v>814</v>
      </c>
      <c r="C70" s="124">
        <v>38</v>
      </c>
      <c r="D70" s="124">
        <v>38</v>
      </c>
    </row>
    <row r="71" spans="1:4" ht="31.5">
      <c r="A71" s="82" t="s">
        <v>815</v>
      </c>
      <c r="B71" s="43" t="s">
        <v>816</v>
      </c>
      <c r="C71" s="124">
        <v>12</v>
      </c>
      <c r="D71" s="124">
        <v>12</v>
      </c>
    </row>
    <row r="72" spans="1:4" ht="31.5">
      <c r="A72" s="82" t="s">
        <v>817</v>
      </c>
      <c r="B72" s="43" t="s">
        <v>818</v>
      </c>
      <c r="C72" s="124">
        <v>12</v>
      </c>
      <c r="D72" s="124">
        <v>12</v>
      </c>
    </row>
    <row r="73" spans="1:4" ht="47.25">
      <c r="A73" s="110" t="s">
        <v>833</v>
      </c>
      <c r="B73" s="122" t="s">
        <v>834</v>
      </c>
      <c r="C73" s="123">
        <v>672.5</v>
      </c>
      <c r="D73" s="123">
        <v>672.5</v>
      </c>
    </row>
    <row r="74" spans="1:4" ht="47.25">
      <c r="A74" s="82" t="s">
        <v>845</v>
      </c>
      <c r="B74" s="43" t="s">
        <v>846</v>
      </c>
      <c r="C74" s="124">
        <v>599.5</v>
      </c>
      <c r="D74" s="124">
        <v>599.5</v>
      </c>
    </row>
    <row r="75" spans="1:4" ht="47.25">
      <c r="A75" s="82" t="s">
        <v>847</v>
      </c>
      <c r="B75" s="43" t="s">
        <v>848</v>
      </c>
      <c r="C75" s="124">
        <v>599.5</v>
      </c>
      <c r="D75" s="124">
        <v>599.5</v>
      </c>
    </row>
    <row r="76" spans="1:4" ht="94.5">
      <c r="A76" s="82" t="s">
        <v>849</v>
      </c>
      <c r="B76" s="43" t="s">
        <v>850</v>
      </c>
      <c r="C76" s="124">
        <v>123</v>
      </c>
      <c r="D76" s="124">
        <v>123</v>
      </c>
    </row>
    <row r="77" spans="1:4" ht="78.75">
      <c r="A77" s="82" t="s">
        <v>851</v>
      </c>
      <c r="B77" s="43" t="s">
        <v>852</v>
      </c>
      <c r="C77" s="124">
        <v>476.5</v>
      </c>
      <c r="D77" s="124">
        <v>476.5</v>
      </c>
    </row>
    <row r="78" spans="1:4" ht="126">
      <c r="A78" s="82" t="s">
        <v>853</v>
      </c>
      <c r="B78" s="43" t="s">
        <v>854</v>
      </c>
      <c r="C78" s="124">
        <v>73</v>
      </c>
      <c r="D78" s="124">
        <v>73</v>
      </c>
    </row>
    <row r="79" spans="1:4" ht="110.25">
      <c r="A79" s="82" t="s">
        <v>855</v>
      </c>
      <c r="B79" s="43" t="s">
        <v>856</v>
      </c>
      <c r="C79" s="124">
        <v>73</v>
      </c>
      <c r="D79" s="124">
        <v>73</v>
      </c>
    </row>
    <row r="80" spans="1:4" ht="157.5">
      <c r="A80" s="82" t="s">
        <v>857</v>
      </c>
      <c r="B80" s="43" t="s">
        <v>858</v>
      </c>
      <c r="C80" s="124">
        <v>43</v>
      </c>
      <c r="D80" s="124">
        <v>43</v>
      </c>
    </row>
    <row r="81" spans="1:4" ht="141.75">
      <c r="A81" s="82" t="s">
        <v>859</v>
      </c>
      <c r="B81" s="43" t="s">
        <v>860</v>
      </c>
      <c r="C81" s="124">
        <v>30</v>
      </c>
      <c r="D81" s="124">
        <v>30</v>
      </c>
    </row>
    <row r="82" spans="1:4" ht="31.5">
      <c r="A82" s="110" t="s">
        <v>861</v>
      </c>
      <c r="B82" s="122" t="s">
        <v>862</v>
      </c>
      <c r="C82" s="123">
        <v>1200</v>
      </c>
      <c r="D82" s="123">
        <v>1300</v>
      </c>
    </row>
    <row r="83" spans="1:4" ht="47.25">
      <c r="A83" s="82" t="s">
        <v>863</v>
      </c>
      <c r="B83" s="43" t="s">
        <v>864</v>
      </c>
      <c r="C83" s="124">
        <v>5</v>
      </c>
      <c r="D83" s="124">
        <v>5</v>
      </c>
    </row>
    <row r="84" spans="1:4" ht="113.25" customHeight="1">
      <c r="A84" s="82" t="s">
        <v>865</v>
      </c>
      <c r="B84" s="43" t="s">
        <v>866</v>
      </c>
      <c r="C84" s="124">
        <v>5</v>
      </c>
      <c r="D84" s="124">
        <v>5</v>
      </c>
    </row>
    <row r="85" spans="1:4" ht="47.25">
      <c r="A85" s="82" t="s">
        <v>875</v>
      </c>
      <c r="B85" s="43" t="s">
        <v>876</v>
      </c>
      <c r="C85" s="124">
        <v>25</v>
      </c>
      <c r="D85" s="124">
        <v>25</v>
      </c>
    </row>
    <row r="86" spans="1:4" ht="63">
      <c r="A86" s="82" t="s">
        <v>877</v>
      </c>
      <c r="B86" s="43" t="s">
        <v>878</v>
      </c>
      <c r="C86" s="124">
        <v>25</v>
      </c>
      <c r="D86" s="124">
        <v>25</v>
      </c>
    </row>
    <row r="87" spans="1:4" ht="47.25">
      <c r="A87" s="82" t="s">
        <v>909</v>
      </c>
      <c r="B87" s="43" t="s">
        <v>910</v>
      </c>
      <c r="C87" s="124">
        <v>1170</v>
      </c>
      <c r="D87" s="124">
        <v>1270</v>
      </c>
    </row>
    <row r="88" spans="1:4" ht="63">
      <c r="A88" s="82" t="s">
        <v>911</v>
      </c>
      <c r="B88" s="43" t="s">
        <v>912</v>
      </c>
      <c r="C88" s="124">
        <v>1170</v>
      </c>
      <c r="D88" s="124">
        <v>1270</v>
      </c>
    </row>
    <row r="89" spans="1:4" ht="27" customHeight="1">
      <c r="A89" s="44" t="s">
        <v>913</v>
      </c>
      <c r="B89" s="120" t="s">
        <v>914</v>
      </c>
      <c r="C89" s="121">
        <v>466616.19</v>
      </c>
      <c r="D89" s="121">
        <v>417930.89</v>
      </c>
    </row>
    <row r="90" spans="1:4" ht="63">
      <c r="A90" s="110" t="s">
        <v>915</v>
      </c>
      <c r="B90" s="122" t="s">
        <v>916</v>
      </c>
      <c r="C90" s="123">
        <v>466616.19</v>
      </c>
      <c r="D90" s="123">
        <v>417930.89</v>
      </c>
    </row>
    <row r="91" spans="1:4" ht="31.5">
      <c r="A91" s="82" t="s">
        <v>917</v>
      </c>
      <c r="B91" s="43" t="s">
        <v>918</v>
      </c>
      <c r="C91" s="124">
        <v>111392.2</v>
      </c>
      <c r="D91" s="124">
        <v>117771.3</v>
      </c>
    </row>
    <row r="92" spans="1:4" ht="31.5">
      <c r="A92" s="82" t="s">
        <v>919</v>
      </c>
      <c r="B92" s="43" t="s">
        <v>920</v>
      </c>
      <c r="C92" s="124">
        <v>111392.2</v>
      </c>
      <c r="D92" s="124">
        <v>111506.7</v>
      </c>
    </row>
    <row r="93" spans="1:4" ht="47.25">
      <c r="A93" s="82" t="s">
        <v>921</v>
      </c>
      <c r="B93" s="43" t="s">
        <v>922</v>
      </c>
      <c r="C93" s="124">
        <v>111392.2</v>
      </c>
      <c r="D93" s="124">
        <v>111506.7</v>
      </c>
    </row>
    <row r="94" spans="1:4" ht="15.75">
      <c r="A94" s="82" t="s">
        <v>923</v>
      </c>
      <c r="B94" s="43" t="s">
        <v>924</v>
      </c>
      <c r="C94" s="124">
        <v>0</v>
      </c>
      <c r="D94" s="124">
        <v>6264.6</v>
      </c>
    </row>
    <row r="95" spans="1:4" ht="31.5">
      <c r="A95" s="82" t="s">
        <v>925</v>
      </c>
      <c r="B95" s="43" t="s">
        <v>926</v>
      </c>
      <c r="C95" s="124">
        <v>0</v>
      </c>
      <c r="D95" s="124">
        <v>6264.6</v>
      </c>
    </row>
    <row r="96" spans="1:4" ht="47.25">
      <c r="A96" s="82" t="s">
        <v>927</v>
      </c>
      <c r="B96" s="43" t="s">
        <v>928</v>
      </c>
      <c r="C96" s="124">
        <v>87480.29</v>
      </c>
      <c r="D96" s="124">
        <v>19347.9</v>
      </c>
    </row>
    <row r="97" spans="1:4" ht="63">
      <c r="A97" s="82" t="s">
        <v>929</v>
      </c>
      <c r="B97" s="43" t="s">
        <v>930</v>
      </c>
      <c r="C97" s="124">
        <v>6599.34</v>
      </c>
      <c r="D97" s="124">
        <v>0</v>
      </c>
    </row>
    <row r="98" spans="1:4" ht="63">
      <c r="A98" s="82" t="s">
        <v>931</v>
      </c>
      <c r="B98" s="43" t="s">
        <v>932</v>
      </c>
      <c r="C98" s="124">
        <v>6599.34</v>
      </c>
      <c r="D98" s="124">
        <v>0</v>
      </c>
    </row>
    <row r="99" spans="1:4" ht="15.75">
      <c r="A99" s="82" t="s">
        <v>947</v>
      </c>
      <c r="B99" s="43" t="s">
        <v>948</v>
      </c>
      <c r="C99" s="124">
        <v>80880.95</v>
      </c>
      <c r="D99" s="124">
        <v>19347.9</v>
      </c>
    </row>
    <row r="100" spans="1:4" ht="31.5">
      <c r="A100" s="82" t="s">
        <v>949</v>
      </c>
      <c r="B100" s="43" t="s">
        <v>950</v>
      </c>
      <c r="C100" s="124">
        <v>80880.95</v>
      </c>
      <c r="D100" s="124">
        <v>19347.9</v>
      </c>
    </row>
    <row r="101" spans="1:4" ht="31.5">
      <c r="A101" s="82" t="s">
        <v>951</v>
      </c>
      <c r="B101" s="43" t="s">
        <v>952</v>
      </c>
      <c r="C101" s="124">
        <v>245337.35</v>
      </c>
      <c r="D101" s="124">
        <v>264893.14</v>
      </c>
    </row>
    <row r="102" spans="1:4" ht="47.25">
      <c r="A102" s="82" t="s">
        <v>953</v>
      </c>
      <c r="B102" s="43" t="s">
        <v>954</v>
      </c>
      <c r="C102" s="124">
        <v>229162.9</v>
      </c>
      <c r="D102" s="124">
        <v>248883.9</v>
      </c>
    </row>
    <row r="103" spans="1:4" ht="63">
      <c r="A103" s="82" t="s">
        <v>955</v>
      </c>
      <c r="B103" s="43" t="s">
        <v>956</v>
      </c>
      <c r="C103" s="124">
        <v>229162.9</v>
      </c>
      <c r="D103" s="124">
        <v>248883.9</v>
      </c>
    </row>
    <row r="104" spans="1:4" ht="94.5">
      <c r="A104" s="82" t="s">
        <v>957</v>
      </c>
      <c r="B104" s="43" t="s">
        <v>958</v>
      </c>
      <c r="C104" s="124">
        <v>14273.38</v>
      </c>
      <c r="D104" s="124">
        <v>13175.43</v>
      </c>
    </row>
    <row r="105" spans="1:4" ht="94.5">
      <c r="A105" s="82" t="s">
        <v>959</v>
      </c>
      <c r="B105" s="43" t="s">
        <v>960</v>
      </c>
      <c r="C105" s="124">
        <v>14273.38</v>
      </c>
      <c r="D105" s="124">
        <v>13175.43</v>
      </c>
    </row>
    <row r="106" spans="1:4" ht="94.5">
      <c r="A106" s="82" t="s">
        <v>961</v>
      </c>
      <c r="B106" s="43" t="s">
        <v>962</v>
      </c>
      <c r="C106" s="124">
        <v>3.8</v>
      </c>
      <c r="D106" s="124">
        <v>4.1</v>
      </c>
    </row>
    <row r="107" spans="1:4" ht="94.5">
      <c r="A107" s="82" t="s">
        <v>963</v>
      </c>
      <c r="B107" s="43" t="s">
        <v>964</v>
      </c>
      <c r="C107" s="124">
        <v>3.8</v>
      </c>
      <c r="D107" s="124">
        <v>4.1</v>
      </c>
    </row>
    <row r="108" spans="1:4" ht="110.25">
      <c r="A108" s="82" t="s">
        <v>998</v>
      </c>
      <c r="B108" s="43" t="s">
        <v>999</v>
      </c>
      <c r="C108" s="124">
        <v>0</v>
      </c>
      <c r="D108" s="124">
        <v>729.14</v>
      </c>
    </row>
    <row r="109" spans="1:4" ht="110.25">
      <c r="A109" s="82" t="s">
        <v>1000</v>
      </c>
      <c r="B109" s="43" t="s">
        <v>1001</v>
      </c>
      <c r="C109" s="124">
        <v>0</v>
      </c>
      <c r="D109" s="124">
        <v>729.14</v>
      </c>
    </row>
    <row r="110" spans="1:4" ht="78.75">
      <c r="A110" s="82" t="s">
        <v>969</v>
      </c>
      <c r="B110" s="43" t="s">
        <v>970</v>
      </c>
      <c r="C110" s="124">
        <v>22.2</v>
      </c>
      <c r="D110" s="124">
        <v>7.28</v>
      </c>
    </row>
    <row r="111" spans="1:4" ht="78.75">
      <c r="A111" s="82" t="s">
        <v>971</v>
      </c>
      <c r="B111" s="43" t="s">
        <v>972</v>
      </c>
      <c r="C111" s="124">
        <v>22.2</v>
      </c>
      <c r="D111" s="124">
        <v>7.28</v>
      </c>
    </row>
    <row r="112" spans="1:4" ht="47.25">
      <c r="A112" s="82" t="s">
        <v>973</v>
      </c>
      <c r="B112" s="43" t="s">
        <v>974</v>
      </c>
      <c r="C112" s="124">
        <v>1755.6</v>
      </c>
      <c r="D112" s="124">
        <v>1931.2</v>
      </c>
    </row>
    <row r="113" spans="1:4" ht="63">
      <c r="A113" s="82" t="s">
        <v>975</v>
      </c>
      <c r="B113" s="43" t="s">
        <v>976</v>
      </c>
      <c r="C113" s="124">
        <v>1755.6</v>
      </c>
      <c r="D113" s="124">
        <v>1931.2</v>
      </c>
    </row>
    <row r="114" spans="1:4" ht="15.75">
      <c r="A114" s="82" t="s">
        <v>977</v>
      </c>
      <c r="B114" s="43" t="s">
        <v>978</v>
      </c>
      <c r="C114" s="124">
        <v>119.47</v>
      </c>
      <c r="D114" s="124">
        <v>162.09</v>
      </c>
    </row>
    <row r="115" spans="1:4" ht="31.5">
      <c r="A115" s="82" t="s">
        <v>979</v>
      </c>
      <c r="B115" s="43" t="s">
        <v>980</v>
      </c>
      <c r="C115" s="124">
        <v>119.47</v>
      </c>
      <c r="D115" s="124">
        <v>162.09</v>
      </c>
    </row>
    <row r="116" spans="1:4" ht="15.75">
      <c r="A116" s="82" t="s">
        <v>981</v>
      </c>
      <c r="B116" s="43" t="s">
        <v>982</v>
      </c>
      <c r="C116" s="124">
        <v>22406.35</v>
      </c>
      <c r="D116" s="124">
        <v>15918.55</v>
      </c>
    </row>
    <row r="117" spans="1:4" ht="110.25">
      <c r="A117" s="82" t="s">
        <v>983</v>
      </c>
      <c r="B117" s="43" t="s">
        <v>984</v>
      </c>
      <c r="C117" s="124">
        <v>2638.1</v>
      </c>
      <c r="D117" s="124">
        <v>480</v>
      </c>
    </row>
    <row r="118" spans="1:4" ht="96" customHeight="1">
      <c r="A118" s="82" t="s">
        <v>985</v>
      </c>
      <c r="B118" s="43" t="s">
        <v>986</v>
      </c>
      <c r="C118" s="124">
        <v>2638.1</v>
      </c>
      <c r="D118" s="124">
        <v>480</v>
      </c>
    </row>
    <row r="119" spans="1:4" ht="31.5">
      <c r="A119" s="82" t="s">
        <v>987</v>
      </c>
      <c r="B119" s="43" t="s">
        <v>988</v>
      </c>
      <c r="C119" s="124">
        <v>19768.25</v>
      </c>
      <c r="D119" s="124">
        <v>15438.55</v>
      </c>
    </row>
    <row r="120" spans="1:5" ht="47.25">
      <c r="A120" s="82" t="s">
        <v>989</v>
      </c>
      <c r="B120" s="43" t="s">
        <v>990</v>
      </c>
      <c r="C120" s="124">
        <v>19768.25</v>
      </c>
      <c r="D120" s="124">
        <v>15438.55</v>
      </c>
      <c r="E120" s="45" t="s">
        <v>16</v>
      </c>
    </row>
    <row r="121" ht="15"/>
  </sheetData>
  <sheetProtection/>
  <mergeCells count="5">
    <mergeCell ref="A11:D11"/>
    <mergeCell ref="A13:A15"/>
    <mergeCell ref="B13:B15"/>
    <mergeCell ref="C13:C15"/>
    <mergeCell ref="D13:D15"/>
  </mergeCells>
  <printOptions/>
  <pageMargins left="0.25" right="0.25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402"/>
  <sheetViews>
    <sheetView zoomScale="80" zoomScaleNormal="80" zoomScalePageLayoutView="0" workbookViewId="0" topLeftCell="A1">
      <selection activeCell="F3" sqref="F3"/>
    </sheetView>
  </sheetViews>
  <sheetFormatPr defaultColWidth="9.140625" defaultRowHeight="14.25" customHeight="1"/>
  <cols>
    <col min="1" max="1" width="16.00390625" style="0" customWidth="1"/>
    <col min="2" max="2" width="9.7109375" style="0" customWidth="1"/>
    <col min="3" max="3" width="80.7109375" style="76" customWidth="1"/>
    <col min="4" max="5" width="8.00390625" style="0" hidden="1" customWidth="1"/>
    <col min="6" max="6" width="16.7109375" style="0" customWidth="1"/>
    <col min="7" max="26" width="8.00390625" style="0" hidden="1" customWidth="1"/>
    <col min="27" max="27" width="10.00390625" style="0" customWidth="1"/>
  </cols>
  <sheetData>
    <row r="1" spans="1:6" ht="15">
      <c r="A1" s="61"/>
      <c r="B1" s="61"/>
      <c r="C1" s="70"/>
      <c r="D1" s="61"/>
      <c r="E1" s="61"/>
      <c r="F1" s="80" t="s">
        <v>631</v>
      </c>
    </row>
    <row r="2" spans="1:6" ht="15">
      <c r="A2" s="61"/>
      <c r="B2" s="61"/>
      <c r="C2" s="70"/>
      <c r="D2" s="61"/>
      <c r="E2" s="61"/>
      <c r="F2" s="80" t="s">
        <v>672</v>
      </c>
    </row>
    <row r="3" spans="1:6" ht="15">
      <c r="A3" s="61"/>
      <c r="B3" s="61"/>
      <c r="C3" s="70"/>
      <c r="D3" s="61"/>
      <c r="E3" s="61"/>
      <c r="F3" s="80" t="s">
        <v>673</v>
      </c>
    </row>
    <row r="4" spans="1:6" ht="15">
      <c r="A4" s="61"/>
      <c r="B4" s="61"/>
      <c r="C4" s="175" t="s">
        <v>1019</v>
      </c>
      <c r="D4" s="176"/>
      <c r="E4" s="176"/>
      <c r="F4" s="176"/>
    </row>
    <row r="5" spans="1:6" ht="15.75">
      <c r="A5" s="61"/>
      <c r="B5" s="61"/>
      <c r="C5" s="70"/>
      <c r="D5" s="61"/>
      <c r="E5" s="61"/>
      <c r="F5" s="42"/>
    </row>
    <row r="6" spans="1:6" ht="15">
      <c r="A6" s="61"/>
      <c r="B6" s="61"/>
      <c r="C6" s="70"/>
      <c r="D6" s="61"/>
      <c r="E6" s="61"/>
      <c r="F6" s="80" t="s">
        <v>629</v>
      </c>
    </row>
    <row r="7" spans="1:6" ht="15">
      <c r="A7" s="61"/>
      <c r="B7" s="61"/>
      <c r="C7" s="70"/>
      <c r="D7" s="61"/>
      <c r="E7" s="61"/>
      <c r="F7" s="80" t="s">
        <v>59</v>
      </c>
    </row>
    <row r="8" spans="1:6" ht="15">
      <c r="A8" s="61"/>
      <c r="B8" s="61"/>
      <c r="C8" s="70"/>
      <c r="D8" s="61"/>
      <c r="E8" s="61"/>
      <c r="F8" s="80" t="s">
        <v>1</v>
      </c>
    </row>
    <row r="9" spans="1:26" ht="15.75">
      <c r="A9" s="62"/>
      <c r="B9" s="62"/>
      <c r="C9" s="71"/>
      <c r="D9" s="62"/>
      <c r="E9" s="62"/>
      <c r="F9" s="80" t="s">
        <v>2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.75">
      <c r="A10" s="62"/>
      <c r="B10" s="62"/>
      <c r="C10" s="71"/>
      <c r="D10" s="62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5.75">
      <c r="A11" s="62"/>
      <c r="B11" s="62"/>
      <c r="C11" s="71"/>
      <c r="D11" s="62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63.75" customHeight="1" thickBot="1">
      <c r="A12" s="167" t="s">
        <v>610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65"/>
      <c r="X12" s="65"/>
      <c r="Y12" s="65"/>
      <c r="Z12" s="65"/>
    </row>
    <row r="13" spans="1:26" ht="15" customHeight="1" thickBot="1">
      <c r="A13" s="64"/>
      <c r="B13" s="64"/>
      <c r="C13" s="72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177" t="s">
        <v>615</v>
      </c>
      <c r="X13" s="177" t="s">
        <v>616</v>
      </c>
      <c r="Y13" s="177" t="s">
        <v>617</v>
      </c>
      <c r="Z13" s="177" t="s">
        <v>618</v>
      </c>
    </row>
    <row r="14" spans="1:26" ht="15" customHeight="1" thickBot="1">
      <c r="A14" s="179" t="s">
        <v>72</v>
      </c>
      <c r="B14" s="179" t="s">
        <v>73</v>
      </c>
      <c r="C14" s="180" t="s">
        <v>69</v>
      </c>
      <c r="D14" s="179" t="s">
        <v>84</v>
      </c>
      <c r="E14" s="179" t="s">
        <v>85</v>
      </c>
      <c r="F14" s="179" t="s">
        <v>604</v>
      </c>
      <c r="G14" s="177" t="s">
        <v>604</v>
      </c>
      <c r="H14" s="177" t="s">
        <v>605</v>
      </c>
      <c r="I14" s="177" t="s">
        <v>606</v>
      </c>
      <c r="J14" s="177" t="s">
        <v>607</v>
      </c>
      <c r="K14" s="177" t="s">
        <v>608</v>
      </c>
      <c r="L14" s="177" t="s">
        <v>604</v>
      </c>
      <c r="M14" s="177" t="s">
        <v>605</v>
      </c>
      <c r="N14" s="177" t="s">
        <v>606</v>
      </c>
      <c r="O14" s="177" t="s">
        <v>607</v>
      </c>
      <c r="P14" s="177" t="s">
        <v>608</v>
      </c>
      <c r="Q14" s="177" t="s">
        <v>63</v>
      </c>
      <c r="R14" s="177" t="s">
        <v>611</v>
      </c>
      <c r="S14" s="177" t="s">
        <v>612</v>
      </c>
      <c r="T14" s="177" t="s">
        <v>613</v>
      </c>
      <c r="U14" s="177" t="s">
        <v>614</v>
      </c>
      <c r="V14" s="177" t="s">
        <v>64</v>
      </c>
      <c r="W14" s="177" t="s">
        <v>79</v>
      </c>
      <c r="X14" s="177" t="s">
        <v>80</v>
      </c>
      <c r="Y14" s="177" t="s">
        <v>81</v>
      </c>
      <c r="Z14" s="177" t="s">
        <v>82</v>
      </c>
    </row>
    <row r="15" spans="1:26" ht="12.75" customHeight="1" thickBot="1">
      <c r="A15" s="179" t="s">
        <v>72</v>
      </c>
      <c r="B15" s="179" t="s">
        <v>73</v>
      </c>
      <c r="C15" s="181"/>
      <c r="D15" s="179" t="s">
        <v>84</v>
      </c>
      <c r="E15" s="179" t="s">
        <v>609</v>
      </c>
      <c r="F15" s="179" t="s">
        <v>13</v>
      </c>
      <c r="G15" s="177" t="s">
        <v>13</v>
      </c>
      <c r="H15" s="177" t="s">
        <v>79</v>
      </c>
      <c r="I15" s="177" t="s">
        <v>80</v>
      </c>
      <c r="J15" s="177" t="s">
        <v>81</v>
      </c>
      <c r="K15" s="177" t="s">
        <v>82</v>
      </c>
      <c r="L15" s="177" t="s">
        <v>13</v>
      </c>
      <c r="M15" s="177" t="s">
        <v>79</v>
      </c>
      <c r="N15" s="177" t="s">
        <v>80</v>
      </c>
      <c r="O15" s="177" t="s">
        <v>81</v>
      </c>
      <c r="P15" s="177" t="s">
        <v>82</v>
      </c>
      <c r="Q15" s="177" t="s">
        <v>13</v>
      </c>
      <c r="R15" s="177" t="s">
        <v>79</v>
      </c>
      <c r="S15" s="177" t="s">
        <v>80</v>
      </c>
      <c r="T15" s="177" t="s">
        <v>81</v>
      </c>
      <c r="U15" s="177" t="s">
        <v>82</v>
      </c>
      <c r="V15" s="177" t="s">
        <v>13</v>
      </c>
      <c r="W15" s="73"/>
      <c r="X15" s="73"/>
      <c r="Y15" s="73"/>
      <c r="Z15" s="73"/>
    </row>
    <row r="16" spans="1:26" ht="18" customHeight="1" thickBot="1">
      <c r="A16" s="66">
        <v>1</v>
      </c>
      <c r="B16" s="66">
        <v>2</v>
      </c>
      <c r="C16" s="66">
        <v>3</v>
      </c>
      <c r="D16" s="66"/>
      <c r="E16" s="66"/>
      <c r="F16" s="66">
        <v>4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67"/>
      <c r="X16" s="67"/>
      <c r="Y16" s="67"/>
      <c r="Z16" s="67"/>
    </row>
    <row r="17" spans="1:26" ht="33" customHeight="1">
      <c r="A17" s="82" t="s">
        <v>189</v>
      </c>
      <c r="B17" s="81"/>
      <c r="C17" s="60" t="s">
        <v>188</v>
      </c>
      <c r="D17" s="82"/>
      <c r="E17" s="82"/>
      <c r="F17" s="67">
        <f>F18+F32+F43</f>
        <v>20444.05408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7">
        <v>9171.5</v>
      </c>
      <c r="R17" s="67"/>
      <c r="S17" s="67"/>
      <c r="T17" s="67"/>
      <c r="U17" s="67"/>
      <c r="V17" s="67">
        <v>7941.5</v>
      </c>
      <c r="W17" s="67"/>
      <c r="X17" s="67"/>
      <c r="Y17" s="67"/>
      <c r="Z17" s="67"/>
    </row>
    <row r="18" spans="1:26" ht="33" customHeight="1">
      <c r="A18" s="82" t="s">
        <v>378</v>
      </c>
      <c r="B18" s="81"/>
      <c r="C18" s="60" t="s">
        <v>377</v>
      </c>
      <c r="D18" s="82"/>
      <c r="E18" s="82"/>
      <c r="F18" s="67">
        <f>F19+F22+F28+F25</f>
        <v>10001.33387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7">
        <v>3023</v>
      </c>
      <c r="R18" s="67"/>
      <c r="S18" s="67"/>
      <c r="T18" s="67"/>
      <c r="U18" s="67"/>
      <c r="V18" s="67">
        <v>2983</v>
      </c>
      <c r="W18" s="67"/>
      <c r="X18" s="67"/>
      <c r="Y18" s="67"/>
      <c r="Z18" s="67"/>
    </row>
    <row r="19" spans="1:26" ht="41.25" customHeight="1">
      <c r="A19" s="82" t="s">
        <v>380</v>
      </c>
      <c r="B19" s="81"/>
      <c r="C19" s="60" t="s">
        <v>381</v>
      </c>
      <c r="D19" s="82"/>
      <c r="E19" s="82"/>
      <c r="F19" s="67">
        <f>F20</f>
        <v>9489.946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7">
        <v>2983</v>
      </c>
      <c r="R19" s="67"/>
      <c r="S19" s="67"/>
      <c r="T19" s="67"/>
      <c r="U19" s="67"/>
      <c r="V19" s="67">
        <v>2983</v>
      </c>
      <c r="W19" s="67"/>
      <c r="X19" s="67"/>
      <c r="Y19" s="67"/>
      <c r="Z19" s="67"/>
    </row>
    <row r="20" spans="1:26" ht="43.5" customHeight="1">
      <c r="A20" s="82" t="s">
        <v>382</v>
      </c>
      <c r="B20" s="81"/>
      <c r="C20" s="60" t="s">
        <v>279</v>
      </c>
      <c r="D20" s="82"/>
      <c r="E20" s="82"/>
      <c r="F20" s="67">
        <f>F21</f>
        <v>9489.946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7">
        <v>2983</v>
      </c>
      <c r="R20" s="67"/>
      <c r="S20" s="67"/>
      <c r="T20" s="67"/>
      <c r="U20" s="67"/>
      <c r="V20" s="67">
        <v>2983</v>
      </c>
      <c r="W20" s="67"/>
      <c r="X20" s="67"/>
      <c r="Y20" s="67"/>
      <c r="Z20" s="67"/>
    </row>
    <row r="21" spans="1:26" ht="49.5" customHeight="1">
      <c r="A21" s="82" t="s">
        <v>382</v>
      </c>
      <c r="B21" s="81" t="s">
        <v>207</v>
      </c>
      <c r="C21" s="60" t="s">
        <v>206</v>
      </c>
      <c r="D21" s="82"/>
      <c r="E21" s="82"/>
      <c r="F21" s="67">
        <v>9489.946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7">
        <v>2983</v>
      </c>
      <c r="R21" s="67"/>
      <c r="S21" s="67"/>
      <c r="T21" s="67"/>
      <c r="U21" s="67"/>
      <c r="V21" s="67">
        <v>2983</v>
      </c>
      <c r="W21" s="67"/>
      <c r="X21" s="67"/>
      <c r="Y21" s="67"/>
      <c r="Z21" s="67"/>
    </row>
    <row r="22" spans="1:26" ht="52.5" customHeight="1">
      <c r="A22" s="82" t="s">
        <v>384</v>
      </c>
      <c r="B22" s="81"/>
      <c r="C22" s="60" t="s">
        <v>383</v>
      </c>
      <c r="D22" s="82"/>
      <c r="E22" s="82"/>
      <c r="F22" s="67">
        <f>F23</f>
        <v>15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7">
        <v>40</v>
      </c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33" customHeight="1">
      <c r="A23" s="82" t="s">
        <v>386</v>
      </c>
      <c r="B23" s="81"/>
      <c r="C23" s="60" t="s">
        <v>385</v>
      </c>
      <c r="D23" s="82"/>
      <c r="E23" s="82"/>
      <c r="F23" s="67">
        <v>15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7">
        <v>15</v>
      </c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45" customHeight="1">
      <c r="A24" s="82" t="s">
        <v>386</v>
      </c>
      <c r="B24" s="81" t="s">
        <v>207</v>
      </c>
      <c r="C24" s="60" t="s">
        <v>206</v>
      </c>
      <c r="D24" s="82"/>
      <c r="E24" s="82"/>
      <c r="F24" s="67">
        <v>15</v>
      </c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7">
        <v>15</v>
      </c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47.25" customHeight="1">
      <c r="A25" s="82" t="s">
        <v>648</v>
      </c>
      <c r="B25" s="81"/>
      <c r="C25" s="60" t="s">
        <v>649</v>
      </c>
      <c r="D25" s="82"/>
      <c r="E25" s="82"/>
      <c r="F25" s="67">
        <f>F26</f>
        <v>274.68787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39.75" customHeight="1">
      <c r="A26" s="82" t="s">
        <v>650</v>
      </c>
      <c r="B26" s="81"/>
      <c r="C26" s="60" t="s">
        <v>651</v>
      </c>
      <c r="D26" s="82"/>
      <c r="E26" s="82"/>
      <c r="F26" s="67">
        <f>F27</f>
        <v>274.68787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47.25" customHeight="1">
      <c r="A27" s="82" t="s">
        <v>650</v>
      </c>
      <c r="B27" s="81" t="s">
        <v>207</v>
      </c>
      <c r="C27" s="60" t="s">
        <v>206</v>
      </c>
      <c r="D27" s="82"/>
      <c r="E27" s="82"/>
      <c r="F27" s="67">
        <v>274.68787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87" customHeight="1">
      <c r="A28" s="82" t="s">
        <v>410</v>
      </c>
      <c r="B28" s="81"/>
      <c r="C28" s="43" t="s">
        <v>409</v>
      </c>
      <c r="D28" s="82"/>
      <c r="E28" s="82"/>
      <c r="F28" s="67">
        <f>F29</f>
        <v>221.7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87" customHeight="1">
      <c r="A29" s="82" t="s">
        <v>412</v>
      </c>
      <c r="B29" s="81"/>
      <c r="C29" s="43" t="s">
        <v>411</v>
      </c>
      <c r="D29" s="82"/>
      <c r="E29" s="82"/>
      <c r="F29" s="67">
        <f>F30+F31</f>
        <v>221.7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27.75" customHeight="1">
      <c r="A30" s="82" t="s">
        <v>412</v>
      </c>
      <c r="B30" s="81" t="s">
        <v>197</v>
      </c>
      <c r="C30" s="60" t="s">
        <v>196</v>
      </c>
      <c r="D30" s="86"/>
      <c r="E30" s="86"/>
      <c r="F30" s="67">
        <v>9</v>
      </c>
      <c r="G30" s="85"/>
      <c r="H30" s="83" t="s">
        <v>196</v>
      </c>
      <c r="I30" s="68"/>
      <c r="J30" s="68"/>
      <c r="K30" s="68"/>
      <c r="L30" s="68"/>
      <c r="M30" s="68"/>
      <c r="N30" s="68"/>
      <c r="O30" s="68"/>
      <c r="P30" s="68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40.5" customHeight="1">
      <c r="A31" s="82" t="s">
        <v>412</v>
      </c>
      <c r="B31" s="81" t="s">
        <v>207</v>
      </c>
      <c r="C31" s="60" t="s">
        <v>206</v>
      </c>
      <c r="D31" s="82"/>
      <c r="E31" s="82"/>
      <c r="F31" s="67">
        <v>212.7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24" customHeight="1">
      <c r="A32" s="82" t="s">
        <v>388</v>
      </c>
      <c r="B32" s="81"/>
      <c r="C32" s="60" t="s">
        <v>387</v>
      </c>
      <c r="D32" s="82"/>
      <c r="E32" s="82"/>
      <c r="F32" s="67">
        <f>F33+F38</f>
        <v>940.2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7">
        <v>905</v>
      </c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41.25" customHeight="1">
      <c r="A33" s="82" t="s">
        <v>390</v>
      </c>
      <c r="B33" s="81"/>
      <c r="C33" s="60" t="s">
        <v>389</v>
      </c>
      <c r="D33" s="82"/>
      <c r="E33" s="82"/>
      <c r="F33" s="67">
        <f>F34+F36</f>
        <v>830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7">
        <v>830</v>
      </c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39.75" customHeight="1">
      <c r="A34" s="82" t="s">
        <v>392</v>
      </c>
      <c r="B34" s="81"/>
      <c r="C34" s="60" t="s">
        <v>391</v>
      </c>
      <c r="D34" s="82"/>
      <c r="E34" s="82"/>
      <c r="F34" s="67">
        <f>F35</f>
        <v>800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7">
        <v>800</v>
      </c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36.75" customHeight="1">
      <c r="A35" s="82" t="s">
        <v>392</v>
      </c>
      <c r="B35" s="81" t="s">
        <v>207</v>
      </c>
      <c r="C35" s="60" t="s">
        <v>206</v>
      </c>
      <c r="D35" s="82"/>
      <c r="E35" s="82"/>
      <c r="F35" s="67">
        <v>800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7">
        <v>800</v>
      </c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40.5" customHeight="1">
      <c r="A36" s="82" t="s">
        <v>394</v>
      </c>
      <c r="B36" s="81"/>
      <c r="C36" s="60" t="s">
        <v>393</v>
      </c>
      <c r="D36" s="82"/>
      <c r="E36" s="82"/>
      <c r="F36" s="67">
        <v>30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7">
        <v>30</v>
      </c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37.5" customHeight="1">
      <c r="A37" s="82" t="s">
        <v>394</v>
      </c>
      <c r="B37" s="81" t="s">
        <v>207</v>
      </c>
      <c r="C37" s="60" t="s">
        <v>206</v>
      </c>
      <c r="D37" s="82"/>
      <c r="E37" s="82"/>
      <c r="F37" s="67">
        <v>30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7">
        <v>30</v>
      </c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39" customHeight="1">
      <c r="A38" s="82" t="s">
        <v>396</v>
      </c>
      <c r="B38" s="81"/>
      <c r="C38" s="60" t="s">
        <v>395</v>
      </c>
      <c r="D38" s="82"/>
      <c r="E38" s="82"/>
      <c r="F38" s="67">
        <f>F39+F41</f>
        <v>110.2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7">
        <v>75</v>
      </c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33" customHeight="1">
      <c r="A39" s="82" t="s">
        <v>398</v>
      </c>
      <c r="B39" s="81"/>
      <c r="C39" s="60" t="s">
        <v>397</v>
      </c>
      <c r="D39" s="82"/>
      <c r="E39" s="82"/>
      <c r="F39" s="67">
        <f>F40</f>
        <v>60.2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7">
        <v>25</v>
      </c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36.75" customHeight="1">
      <c r="A40" s="82" t="s">
        <v>398</v>
      </c>
      <c r="B40" s="81" t="s">
        <v>207</v>
      </c>
      <c r="C40" s="60" t="s">
        <v>206</v>
      </c>
      <c r="D40" s="82"/>
      <c r="E40" s="82"/>
      <c r="F40" s="67">
        <v>60.2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7">
        <v>25</v>
      </c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39" customHeight="1">
      <c r="A41" s="82" t="s">
        <v>400</v>
      </c>
      <c r="B41" s="81"/>
      <c r="C41" s="60" t="s">
        <v>399</v>
      </c>
      <c r="D41" s="82"/>
      <c r="E41" s="82"/>
      <c r="F41" s="67">
        <v>50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7">
        <v>50</v>
      </c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36.75" customHeight="1">
      <c r="A42" s="82" t="s">
        <v>400</v>
      </c>
      <c r="B42" s="81" t="s">
        <v>207</v>
      </c>
      <c r="C42" s="60" t="s">
        <v>206</v>
      </c>
      <c r="D42" s="82"/>
      <c r="E42" s="82"/>
      <c r="F42" s="67">
        <v>50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7">
        <v>50</v>
      </c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33" customHeight="1">
      <c r="A43" s="82" t="s">
        <v>351</v>
      </c>
      <c r="B43" s="81"/>
      <c r="C43" s="60" t="s">
        <v>350</v>
      </c>
      <c r="D43" s="82"/>
      <c r="E43" s="82"/>
      <c r="F43" s="67">
        <f>F44+F49+F54+F59+F66</f>
        <v>9502.52021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7">
        <v>5233.5</v>
      </c>
      <c r="R43" s="67"/>
      <c r="S43" s="67"/>
      <c r="T43" s="67"/>
      <c r="U43" s="67"/>
      <c r="V43" s="67">
        <v>4958.5</v>
      </c>
      <c r="W43" s="67"/>
      <c r="X43" s="67"/>
      <c r="Y43" s="67"/>
      <c r="Z43" s="67"/>
    </row>
    <row r="44" spans="1:26" ht="33" customHeight="1">
      <c r="A44" s="82" t="s">
        <v>353</v>
      </c>
      <c r="B44" s="81"/>
      <c r="C44" s="60" t="s">
        <v>352</v>
      </c>
      <c r="D44" s="82"/>
      <c r="E44" s="82"/>
      <c r="F44" s="67">
        <v>30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7">
        <v>30</v>
      </c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33" customHeight="1">
      <c r="A45" s="82" t="s">
        <v>355</v>
      </c>
      <c r="B45" s="81"/>
      <c r="C45" s="60" t="s">
        <v>354</v>
      </c>
      <c r="D45" s="82"/>
      <c r="E45" s="82"/>
      <c r="F45" s="67">
        <v>20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7">
        <v>20</v>
      </c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39.75" customHeight="1">
      <c r="A46" s="82" t="s">
        <v>355</v>
      </c>
      <c r="B46" s="81" t="s">
        <v>207</v>
      </c>
      <c r="C46" s="60" t="s">
        <v>206</v>
      </c>
      <c r="D46" s="82"/>
      <c r="E46" s="82"/>
      <c r="F46" s="67">
        <v>20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7">
        <v>20</v>
      </c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41.25" customHeight="1">
      <c r="A47" s="82" t="s">
        <v>357</v>
      </c>
      <c r="B47" s="81"/>
      <c r="C47" s="60" t="s">
        <v>356</v>
      </c>
      <c r="D47" s="82"/>
      <c r="E47" s="82"/>
      <c r="F47" s="67">
        <v>10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7">
        <v>10</v>
      </c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37.5" customHeight="1">
      <c r="A48" s="82" t="s">
        <v>357</v>
      </c>
      <c r="B48" s="81" t="s">
        <v>207</v>
      </c>
      <c r="C48" s="60" t="s">
        <v>206</v>
      </c>
      <c r="D48" s="82"/>
      <c r="E48" s="82"/>
      <c r="F48" s="67">
        <v>10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7">
        <v>10</v>
      </c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33" customHeight="1">
      <c r="A49" s="82" t="s">
        <v>359</v>
      </c>
      <c r="B49" s="81"/>
      <c r="C49" s="60" t="s">
        <v>358</v>
      </c>
      <c r="D49" s="82"/>
      <c r="E49" s="82"/>
      <c r="F49" s="67">
        <v>70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7">
        <v>70</v>
      </c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40.5" customHeight="1">
      <c r="A50" s="82" t="s">
        <v>361</v>
      </c>
      <c r="B50" s="81"/>
      <c r="C50" s="60" t="s">
        <v>360</v>
      </c>
      <c r="D50" s="82"/>
      <c r="E50" s="82"/>
      <c r="F50" s="67">
        <v>30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7">
        <v>30</v>
      </c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42.75" customHeight="1">
      <c r="A51" s="82" t="s">
        <v>361</v>
      </c>
      <c r="B51" s="81" t="s">
        <v>207</v>
      </c>
      <c r="C51" s="60" t="s">
        <v>206</v>
      </c>
      <c r="D51" s="82"/>
      <c r="E51" s="82"/>
      <c r="F51" s="67">
        <v>30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7">
        <v>30</v>
      </c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33" customHeight="1">
      <c r="A52" s="82" t="s">
        <v>363</v>
      </c>
      <c r="B52" s="81"/>
      <c r="C52" s="60" t="s">
        <v>362</v>
      </c>
      <c r="D52" s="82"/>
      <c r="E52" s="82"/>
      <c r="F52" s="67">
        <v>40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7">
        <v>40</v>
      </c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40.5" customHeight="1">
      <c r="A53" s="82" t="s">
        <v>363</v>
      </c>
      <c r="B53" s="81" t="s">
        <v>207</v>
      </c>
      <c r="C53" s="60" t="s">
        <v>206</v>
      </c>
      <c r="D53" s="82"/>
      <c r="E53" s="82"/>
      <c r="F53" s="67">
        <v>40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7">
        <v>40</v>
      </c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47.25" customHeight="1">
      <c r="A54" s="82" t="s">
        <v>365</v>
      </c>
      <c r="B54" s="81"/>
      <c r="C54" s="60" t="s">
        <v>364</v>
      </c>
      <c r="D54" s="82"/>
      <c r="E54" s="82"/>
      <c r="F54" s="67">
        <f>F55+F57</f>
        <v>156.054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7">
        <v>175</v>
      </c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49.5" customHeight="1">
      <c r="A55" s="82" t="s">
        <v>367</v>
      </c>
      <c r="B55" s="81"/>
      <c r="C55" s="60" t="s">
        <v>366</v>
      </c>
      <c r="D55" s="82"/>
      <c r="E55" s="82"/>
      <c r="F55" s="67">
        <f>F56</f>
        <v>136.054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7">
        <v>155</v>
      </c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44.25" customHeight="1">
      <c r="A56" s="82" t="s">
        <v>367</v>
      </c>
      <c r="B56" s="81" t="s">
        <v>207</v>
      </c>
      <c r="C56" s="60" t="s">
        <v>206</v>
      </c>
      <c r="D56" s="82"/>
      <c r="E56" s="82"/>
      <c r="F56" s="67">
        <f>155-18.946</f>
        <v>136.054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7">
        <v>155</v>
      </c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33" customHeight="1">
      <c r="A57" s="82" t="s">
        <v>369</v>
      </c>
      <c r="B57" s="81"/>
      <c r="C57" s="60" t="s">
        <v>368</v>
      </c>
      <c r="D57" s="82"/>
      <c r="E57" s="82"/>
      <c r="F57" s="67">
        <v>20</v>
      </c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7">
        <v>20</v>
      </c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39.75" customHeight="1">
      <c r="A58" s="82" t="s">
        <v>369</v>
      </c>
      <c r="B58" s="81" t="s">
        <v>207</v>
      </c>
      <c r="C58" s="60" t="s">
        <v>206</v>
      </c>
      <c r="D58" s="82"/>
      <c r="E58" s="82"/>
      <c r="F58" s="67">
        <v>20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7">
        <v>20</v>
      </c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45" customHeight="1">
      <c r="A59" s="82" t="s">
        <v>414</v>
      </c>
      <c r="B59" s="81"/>
      <c r="C59" s="60" t="s">
        <v>413</v>
      </c>
      <c r="D59" s="82"/>
      <c r="E59" s="82"/>
      <c r="F59" s="67">
        <f>F60+F63</f>
        <v>4664.9662100000005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72.75" customHeight="1">
      <c r="A60" s="82" t="s">
        <v>416</v>
      </c>
      <c r="B60" s="81"/>
      <c r="C60" s="60" t="s">
        <v>415</v>
      </c>
      <c r="D60" s="82"/>
      <c r="E60" s="82"/>
      <c r="F60" s="67">
        <f>F61+F62</f>
        <v>2235.49221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33" customHeight="1">
      <c r="A61" s="82" t="s">
        <v>416</v>
      </c>
      <c r="B61" s="81" t="s">
        <v>197</v>
      </c>
      <c r="C61" s="60" t="s">
        <v>196</v>
      </c>
      <c r="D61" s="82"/>
      <c r="E61" s="82"/>
      <c r="F61" s="67">
        <v>1391.13521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33" customHeight="1">
      <c r="A62" s="82" t="s">
        <v>416</v>
      </c>
      <c r="B62" s="82" t="s">
        <v>141</v>
      </c>
      <c r="C62" s="57" t="s">
        <v>140</v>
      </c>
      <c r="D62" s="86"/>
      <c r="E62" s="86"/>
      <c r="F62" s="86" t="s">
        <v>664</v>
      </c>
      <c r="G62" s="86"/>
      <c r="H62" s="57" t="s">
        <v>140</v>
      </c>
      <c r="I62" s="68"/>
      <c r="J62" s="68"/>
      <c r="K62" s="68"/>
      <c r="L62" s="68"/>
      <c r="M62" s="68"/>
      <c r="N62" s="68"/>
      <c r="O62" s="68"/>
      <c r="P62" s="68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33" customHeight="1">
      <c r="A63" s="82" t="s">
        <v>620</v>
      </c>
      <c r="B63" s="81"/>
      <c r="C63" s="90" t="s">
        <v>619</v>
      </c>
      <c r="D63" s="82"/>
      <c r="E63" s="82"/>
      <c r="F63" s="67">
        <f>F64+F65</f>
        <v>2429.474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33" customHeight="1">
      <c r="A64" s="82" t="s">
        <v>620</v>
      </c>
      <c r="B64" s="81" t="s">
        <v>197</v>
      </c>
      <c r="C64" s="60" t="s">
        <v>196</v>
      </c>
      <c r="D64" s="82"/>
      <c r="E64" s="82"/>
      <c r="F64" s="67">
        <v>1214.737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33" customHeight="1">
      <c r="A65" s="82" t="s">
        <v>620</v>
      </c>
      <c r="B65" s="82" t="s">
        <v>141</v>
      </c>
      <c r="C65" s="57" t="s">
        <v>140</v>
      </c>
      <c r="D65" s="82"/>
      <c r="E65" s="82"/>
      <c r="F65" s="67">
        <v>1214.737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39.75" customHeight="1">
      <c r="A66" s="82" t="s">
        <v>371</v>
      </c>
      <c r="B66" s="81"/>
      <c r="C66" s="60" t="s">
        <v>370</v>
      </c>
      <c r="D66" s="82"/>
      <c r="E66" s="82"/>
      <c r="F66" s="67">
        <f>F67</f>
        <v>4581.5</v>
      </c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7">
        <v>4958.5</v>
      </c>
      <c r="R66" s="67"/>
      <c r="S66" s="67"/>
      <c r="T66" s="67"/>
      <c r="U66" s="67"/>
      <c r="V66" s="67">
        <v>4958.5</v>
      </c>
      <c r="W66" s="67"/>
      <c r="X66" s="67"/>
      <c r="Y66" s="67"/>
      <c r="Z66" s="67"/>
    </row>
    <row r="67" spans="1:26" ht="39" customHeight="1">
      <c r="A67" s="82" t="s">
        <v>372</v>
      </c>
      <c r="B67" s="81"/>
      <c r="C67" s="60" t="s">
        <v>279</v>
      </c>
      <c r="D67" s="82"/>
      <c r="E67" s="82"/>
      <c r="F67" s="67">
        <f>F68</f>
        <v>4581.5</v>
      </c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7">
        <v>4958.5</v>
      </c>
      <c r="R67" s="67"/>
      <c r="S67" s="67"/>
      <c r="T67" s="67"/>
      <c r="U67" s="67"/>
      <c r="V67" s="67">
        <v>4958.5</v>
      </c>
      <c r="W67" s="67"/>
      <c r="X67" s="67"/>
      <c r="Y67" s="67"/>
      <c r="Z67" s="67"/>
    </row>
    <row r="68" spans="1:26" ht="40.5" customHeight="1">
      <c r="A68" s="82" t="s">
        <v>372</v>
      </c>
      <c r="B68" s="81" t="s">
        <v>207</v>
      </c>
      <c r="C68" s="60" t="s">
        <v>206</v>
      </c>
      <c r="D68" s="82"/>
      <c r="E68" s="82"/>
      <c r="F68" s="67">
        <f>4486.5+95</f>
        <v>4581.5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7">
        <v>4958.5</v>
      </c>
      <c r="R68" s="67"/>
      <c r="S68" s="67"/>
      <c r="T68" s="67"/>
      <c r="U68" s="67"/>
      <c r="V68" s="67">
        <v>4958.5</v>
      </c>
      <c r="W68" s="67"/>
      <c r="X68" s="67"/>
      <c r="Y68" s="67"/>
      <c r="Z68" s="67"/>
    </row>
    <row r="69" spans="1:26" ht="42.75" customHeight="1">
      <c r="A69" s="82" t="s">
        <v>426</v>
      </c>
      <c r="B69" s="81"/>
      <c r="C69" s="60" t="s">
        <v>425</v>
      </c>
      <c r="D69" s="82"/>
      <c r="E69" s="82"/>
      <c r="F69" s="67">
        <f>F70+F87+F96</f>
        <v>13058.09872</v>
      </c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7">
        <v>7087.1</v>
      </c>
      <c r="R69" s="67"/>
      <c r="S69" s="67"/>
      <c r="T69" s="67">
        <v>250</v>
      </c>
      <c r="U69" s="67"/>
      <c r="V69" s="67">
        <v>5801.1</v>
      </c>
      <c r="W69" s="67"/>
      <c r="X69" s="67"/>
      <c r="Y69" s="67"/>
      <c r="Z69" s="67"/>
    </row>
    <row r="70" spans="1:26" ht="33" customHeight="1">
      <c r="A70" s="82" t="s">
        <v>428</v>
      </c>
      <c r="B70" s="81"/>
      <c r="C70" s="60" t="s">
        <v>427</v>
      </c>
      <c r="D70" s="82"/>
      <c r="E70" s="82"/>
      <c r="F70" s="67">
        <f>F71+F74+F79+F84</f>
        <v>12472.09872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7">
        <v>6476.1</v>
      </c>
      <c r="R70" s="67"/>
      <c r="S70" s="67"/>
      <c r="T70" s="67">
        <v>250</v>
      </c>
      <c r="U70" s="67"/>
      <c r="V70" s="67">
        <v>5801.1</v>
      </c>
      <c r="W70" s="67"/>
      <c r="X70" s="67"/>
      <c r="Y70" s="67"/>
      <c r="Z70" s="67"/>
    </row>
    <row r="71" spans="1:26" ht="42" customHeight="1">
      <c r="A71" s="82" t="s">
        <v>430</v>
      </c>
      <c r="B71" s="81"/>
      <c r="C71" s="60" t="s">
        <v>429</v>
      </c>
      <c r="D71" s="82"/>
      <c r="E71" s="82"/>
      <c r="F71" s="67">
        <f>F72</f>
        <v>6224.61</v>
      </c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7">
        <v>5801.1</v>
      </c>
      <c r="R71" s="67"/>
      <c r="S71" s="67"/>
      <c r="T71" s="67"/>
      <c r="U71" s="67"/>
      <c r="V71" s="67">
        <v>5801.1</v>
      </c>
      <c r="W71" s="67"/>
      <c r="X71" s="67"/>
      <c r="Y71" s="67"/>
      <c r="Z71" s="67"/>
    </row>
    <row r="72" spans="1:26" ht="39" customHeight="1">
      <c r="A72" s="82" t="s">
        <v>431</v>
      </c>
      <c r="B72" s="81"/>
      <c r="C72" s="60" t="s">
        <v>279</v>
      </c>
      <c r="D72" s="82"/>
      <c r="E72" s="82"/>
      <c r="F72" s="67">
        <f>F73</f>
        <v>6224.61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7">
        <v>5801.1</v>
      </c>
      <c r="R72" s="67"/>
      <c r="S72" s="67"/>
      <c r="T72" s="67"/>
      <c r="U72" s="67"/>
      <c r="V72" s="67">
        <v>5801.1</v>
      </c>
      <c r="W72" s="67"/>
      <c r="X72" s="67"/>
      <c r="Y72" s="67"/>
      <c r="Z72" s="67"/>
    </row>
    <row r="73" spans="1:26" ht="49.5" customHeight="1">
      <c r="A73" s="82" t="s">
        <v>431</v>
      </c>
      <c r="B73" s="81" t="s">
        <v>207</v>
      </c>
      <c r="C73" s="60" t="s">
        <v>206</v>
      </c>
      <c r="D73" s="82"/>
      <c r="E73" s="82"/>
      <c r="F73" s="67">
        <v>6224.61</v>
      </c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7">
        <v>5801.1</v>
      </c>
      <c r="R73" s="67"/>
      <c r="S73" s="67"/>
      <c r="T73" s="67"/>
      <c r="U73" s="67"/>
      <c r="V73" s="67">
        <v>5801.1</v>
      </c>
      <c r="W73" s="67"/>
      <c r="X73" s="67"/>
      <c r="Y73" s="67"/>
      <c r="Z73" s="67"/>
    </row>
    <row r="74" spans="1:26" ht="36.75" customHeight="1">
      <c r="A74" s="82" t="s">
        <v>433</v>
      </c>
      <c r="B74" s="81"/>
      <c r="C74" s="60" t="s">
        <v>432</v>
      </c>
      <c r="D74" s="82"/>
      <c r="E74" s="82"/>
      <c r="F74" s="67">
        <f>F75+F77</f>
        <v>375</v>
      </c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7">
        <v>380</v>
      </c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36" customHeight="1">
      <c r="A75" s="82" t="s">
        <v>435</v>
      </c>
      <c r="B75" s="81"/>
      <c r="C75" s="60" t="s">
        <v>434</v>
      </c>
      <c r="D75" s="82"/>
      <c r="E75" s="82"/>
      <c r="F75" s="67">
        <f>F76</f>
        <v>355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7">
        <v>380</v>
      </c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36" customHeight="1">
      <c r="A76" s="82" t="s">
        <v>435</v>
      </c>
      <c r="B76" s="81" t="s">
        <v>207</v>
      </c>
      <c r="C76" s="60" t="s">
        <v>206</v>
      </c>
      <c r="D76" s="82"/>
      <c r="E76" s="82"/>
      <c r="F76" s="67">
        <v>355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7">
        <v>380</v>
      </c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49.5" customHeight="1">
      <c r="A77" s="82" t="s">
        <v>436</v>
      </c>
      <c r="B77" s="82"/>
      <c r="C77" s="60" t="s">
        <v>437</v>
      </c>
      <c r="D77" s="82"/>
      <c r="E77" s="82"/>
      <c r="F77" s="67">
        <f>F78</f>
        <v>20</v>
      </c>
      <c r="G77" s="82"/>
      <c r="H77" s="82"/>
      <c r="I77" s="82"/>
      <c r="J77" s="82"/>
      <c r="K77" s="82"/>
      <c r="L77" s="82"/>
      <c r="M77" s="82"/>
      <c r="N77" s="82"/>
      <c r="O77" s="82"/>
      <c r="P77" s="81"/>
      <c r="Q77" s="82"/>
      <c r="R77" s="82"/>
      <c r="S77" s="60" t="s">
        <v>437</v>
      </c>
      <c r="T77" s="67">
        <v>70</v>
      </c>
      <c r="U77" s="67"/>
      <c r="V77" s="67"/>
      <c r="W77" s="67"/>
      <c r="X77" s="67"/>
      <c r="Y77" s="67"/>
      <c r="Z77" s="67"/>
    </row>
    <row r="78" spans="1:26" ht="49.5" customHeight="1">
      <c r="A78" s="82" t="s">
        <v>436</v>
      </c>
      <c r="B78" s="81" t="s">
        <v>207</v>
      </c>
      <c r="C78" s="60" t="s">
        <v>206</v>
      </c>
      <c r="D78" s="82"/>
      <c r="E78" s="82"/>
      <c r="F78" s="67">
        <f>25-5</f>
        <v>20</v>
      </c>
      <c r="G78" s="82"/>
      <c r="H78" s="82"/>
      <c r="I78" s="82"/>
      <c r="J78" s="82"/>
      <c r="K78" s="82"/>
      <c r="L78" s="82"/>
      <c r="M78" s="82"/>
      <c r="N78" s="82"/>
      <c r="O78" s="82"/>
      <c r="P78" s="81" t="s">
        <v>207</v>
      </c>
      <c r="Q78" s="82"/>
      <c r="R78" s="82"/>
      <c r="S78" s="60" t="s">
        <v>206</v>
      </c>
      <c r="T78" s="67">
        <v>70</v>
      </c>
      <c r="U78" s="67"/>
      <c r="V78" s="67"/>
      <c r="W78" s="67"/>
      <c r="X78" s="67"/>
      <c r="Y78" s="67"/>
      <c r="Z78" s="67"/>
    </row>
    <row r="79" spans="1:26" ht="54" customHeight="1">
      <c r="A79" s="82" t="s">
        <v>439</v>
      </c>
      <c r="B79" s="81"/>
      <c r="C79" s="60" t="s">
        <v>438</v>
      </c>
      <c r="D79" s="82"/>
      <c r="E79" s="82"/>
      <c r="F79" s="67">
        <f>F80+F82</f>
        <v>3915.10572</v>
      </c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7">
        <v>295</v>
      </c>
      <c r="R79" s="67"/>
      <c r="S79" s="67"/>
      <c r="T79" s="67">
        <v>250</v>
      </c>
      <c r="U79" s="67"/>
      <c r="V79" s="67"/>
      <c r="W79" s="67"/>
      <c r="X79" s="67"/>
      <c r="Y79" s="67"/>
      <c r="Z79" s="67"/>
    </row>
    <row r="80" spans="1:26" ht="33" customHeight="1">
      <c r="A80" s="82" t="s">
        <v>441</v>
      </c>
      <c r="B80" s="81"/>
      <c r="C80" s="60" t="s">
        <v>440</v>
      </c>
      <c r="D80" s="82"/>
      <c r="E80" s="82"/>
      <c r="F80" s="67">
        <v>45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7">
        <v>45</v>
      </c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42" customHeight="1">
      <c r="A81" s="82" t="s">
        <v>441</v>
      </c>
      <c r="B81" s="81" t="s">
        <v>207</v>
      </c>
      <c r="C81" s="60" t="s">
        <v>206</v>
      </c>
      <c r="D81" s="82"/>
      <c r="E81" s="82"/>
      <c r="F81" s="67">
        <v>45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7">
        <v>45</v>
      </c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46.5" customHeight="1">
      <c r="A82" s="82" t="s">
        <v>563</v>
      </c>
      <c r="B82" s="81"/>
      <c r="C82" s="60" t="s">
        <v>562</v>
      </c>
      <c r="D82" s="82"/>
      <c r="E82" s="82"/>
      <c r="F82" s="67">
        <f>F83</f>
        <v>3870.10572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7">
        <v>250</v>
      </c>
      <c r="R82" s="67"/>
      <c r="S82" s="67"/>
      <c r="T82" s="67">
        <v>250</v>
      </c>
      <c r="U82" s="67"/>
      <c r="V82" s="67"/>
      <c r="W82" s="67"/>
      <c r="X82" s="67"/>
      <c r="Y82" s="67"/>
      <c r="Z82" s="67"/>
    </row>
    <row r="83" spans="1:26" ht="44.25" customHeight="1">
      <c r="A83" s="82" t="s">
        <v>563</v>
      </c>
      <c r="B83" s="81" t="s">
        <v>207</v>
      </c>
      <c r="C83" s="60" t="s">
        <v>206</v>
      </c>
      <c r="D83" s="82"/>
      <c r="E83" s="82"/>
      <c r="F83" s="132">
        <v>3870.10572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7">
        <v>250</v>
      </c>
      <c r="R83" s="67"/>
      <c r="S83" s="67"/>
      <c r="T83" s="67">
        <v>250</v>
      </c>
      <c r="U83" s="67"/>
      <c r="V83" s="67"/>
      <c r="W83" s="67"/>
      <c r="X83" s="67"/>
      <c r="Y83" s="67"/>
      <c r="Z83" s="67"/>
    </row>
    <row r="84" spans="1:26" ht="40.5" customHeight="1">
      <c r="A84" s="82" t="s">
        <v>634</v>
      </c>
      <c r="B84" s="81"/>
      <c r="C84" s="60" t="s">
        <v>635</v>
      </c>
      <c r="D84" s="82"/>
      <c r="E84" s="82"/>
      <c r="F84" s="67">
        <f>F85</f>
        <v>1957.383</v>
      </c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39" customHeight="1">
      <c r="A85" s="82" t="s">
        <v>637</v>
      </c>
      <c r="B85" s="81"/>
      <c r="C85" s="60" t="s">
        <v>636</v>
      </c>
      <c r="D85" s="82"/>
      <c r="E85" s="82"/>
      <c r="F85" s="67">
        <f>F86</f>
        <v>1957.383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36" customHeight="1">
      <c r="A86" s="82" t="s">
        <v>637</v>
      </c>
      <c r="B86" s="81" t="s">
        <v>207</v>
      </c>
      <c r="C86" s="60" t="s">
        <v>206</v>
      </c>
      <c r="D86" s="82"/>
      <c r="E86" s="82"/>
      <c r="F86" s="67">
        <v>1957.383</v>
      </c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48" customHeight="1">
      <c r="A87" s="82" t="s">
        <v>443</v>
      </c>
      <c r="B87" s="81"/>
      <c r="C87" s="60" t="s">
        <v>442</v>
      </c>
      <c r="D87" s="82"/>
      <c r="E87" s="82"/>
      <c r="F87" s="67">
        <f>F88+F93</f>
        <v>520.742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7">
        <v>525</v>
      </c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48" customHeight="1">
      <c r="A88" s="82" t="s">
        <v>445</v>
      </c>
      <c r="B88" s="81"/>
      <c r="C88" s="60" t="s">
        <v>444</v>
      </c>
      <c r="D88" s="82"/>
      <c r="E88" s="82"/>
      <c r="F88" s="67">
        <f>F89+F91</f>
        <v>465</v>
      </c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7">
        <v>495</v>
      </c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33" customHeight="1">
      <c r="A89" s="82" t="s">
        <v>447</v>
      </c>
      <c r="B89" s="81"/>
      <c r="C89" s="60" t="s">
        <v>446</v>
      </c>
      <c r="D89" s="82"/>
      <c r="E89" s="82"/>
      <c r="F89" s="67">
        <f>F90</f>
        <v>420</v>
      </c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7">
        <v>450</v>
      </c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41.25" customHeight="1">
      <c r="A90" s="82" t="s">
        <v>447</v>
      </c>
      <c r="B90" s="81" t="s">
        <v>207</v>
      </c>
      <c r="C90" s="60" t="s">
        <v>206</v>
      </c>
      <c r="D90" s="82"/>
      <c r="E90" s="82"/>
      <c r="F90" s="67">
        <v>420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7">
        <v>450</v>
      </c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33" customHeight="1">
      <c r="A91" s="82" t="s">
        <v>449</v>
      </c>
      <c r="B91" s="81"/>
      <c r="C91" s="60" t="s">
        <v>448</v>
      </c>
      <c r="D91" s="82"/>
      <c r="E91" s="82"/>
      <c r="F91" s="67">
        <v>45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7">
        <v>45</v>
      </c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33" customHeight="1">
      <c r="A92" s="82" t="s">
        <v>449</v>
      </c>
      <c r="B92" s="81" t="s">
        <v>207</v>
      </c>
      <c r="C92" s="60" t="s">
        <v>206</v>
      </c>
      <c r="D92" s="82"/>
      <c r="E92" s="82"/>
      <c r="F92" s="67">
        <v>45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7">
        <v>45</v>
      </c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36.75" customHeight="1">
      <c r="A93" s="82" t="s">
        <v>451</v>
      </c>
      <c r="B93" s="81"/>
      <c r="C93" s="60" t="s">
        <v>450</v>
      </c>
      <c r="D93" s="82"/>
      <c r="E93" s="82"/>
      <c r="F93" s="67">
        <f>F94</f>
        <v>55.742000000000004</v>
      </c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7">
        <v>30</v>
      </c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41.25" customHeight="1">
      <c r="A94" s="82" t="s">
        <v>453</v>
      </c>
      <c r="B94" s="81"/>
      <c r="C94" s="60" t="s">
        <v>452</v>
      </c>
      <c r="D94" s="82"/>
      <c r="E94" s="82"/>
      <c r="F94" s="67">
        <f>F95</f>
        <v>55.742000000000004</v>
      </c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7">
        <v>30</v>
      </c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39" customHeight="1">
      <c r="A95" s="82" t="s">
        <v>453</v>
      </c>
      <c r="B95" s="81" t="s">
        <v>207</v>
      </c>
      <c r="C95" s="60" t="s">
        <v>206</v>
      </c>
      <c r="D95" s="82"/>
      <c r="E95" s="82"/>
      <c r="F95" s="67">
        <f>30+25.742</f>
        <v>55.742000000000004</v>
      </c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7">
        <v>30</v>
      </c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49.5" customHeight="1">
      <c r="A96" s="82" t="s">
        <v>455</v>
      </c>
      <c r="B96" s="81"/>
      <c r="C96" s="60" t="s">
        <v>454</v>
      </c>
      <c r="D96" s="82"/>
      <c r="E96" s="82"/>
      <c r="F96" s="67">
        <f>F97+F102</f>
        <v>65.25800000000001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7">
        <v>86</v>
      </c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51" customHeight="1">
      <c r="A97" s="82" t="s">
        <v>457</v>
      </c>
      <c r="B97" s="81"/>
      <c r="C97" s="60" t="s">
        <v>456</v>
      </c>
      <c r="D97" s="82"/>
      <c r="E97" s="82"/>
      <c r="F97" s="67">
        <f>F99+F101</f>
        <v>30.258000000000003</v>
      </c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7">
        <v>46</v>
      </c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33" customHeight="1">
      <c r="A98" s="82" t="s">
        <v>459</v>
      </c>
      <c r="B98" s="81"/>
      <c r="C98" s="60" t="s">
        <v>458</v>
      </c>
      <c r="D98" s="82"/>
      <c r="E98" s="82"/>
      <c r="F98" s="67">
        <f>F99</f>
        <v>3.448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7">
        <v>5</v>
      </c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42.75" customHeight="1">
      <c r="A99" s="82" t="s">
        <v>459</v>
      </c>
      <c r="B99" s="81" t="s">
        <v>207</v>
      </c>
      <c r="C99" s="60" t="s">
        <v>206</v>
      </c>
      <c r="D99" s="82"/>
      <c r="E99" s="82"/>
      <c r="F99" s="67">
        <f>5-1.552</f>
        <v>3.448</v>
      </c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7">
        <v>5</v>
      </c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33" customHeight="1">
      <c r="A100" s="82" t="s">
        <v>461</v>
      </c>
      <c r="B100" s="81"/>
      <c r="C100" s="60" t="s">
        <v>460</v>
      </c>
      <c r="D100" s="82"/>
      <c r="E100" s="82"/>
      <c r="F100" s="67">
        <f>F101</f>
        <v>26.810000000000002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7">
        <v>41</v>
      </c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49.5" customHeight="1">
      <c r="A101" s="82" t="s">
        <v>461</v>
      </c>
      <c r="B101" s="81" t="s">
        <v>207</v>
      </c>
      <c r="C101" s="60" t="s">
        <v>206</v>
      </c>
      <c r="D101" s="82"/>
      <c r="E101" s="82"/>
      <c r="F101" s="67">
        <f>41-14.19</f>
        <v>26.810000000000002</v>
      </c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7">
        <v>41</v>
      </c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44.25" customHeight="1">
      <c r="A102" s="82" t="s">
        <v>463</v>
      </c>
      <c r="B102" s="81"/>
      <c r="C102" s="60" t="s">
        <v>462</v>
      </c>
      <c r="D102" s="82"/>
      <c r="E102" s="82"/>
      <c r="F102" s="67">
        <f>F103</f>
        <v>35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7">
        <v>40</v>
      </c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39.75" customHeight="1">
      <c r="A103" s="82" t="s">
        <v>465</v>
      </c>
      <c r="B103" s="81"/>
      <c r="C103" s="60" t="s">
        <v>464</v>
      </c>
      <c r="D103" s="82"/>
      <c r="E103" s="82"/>
      <c r="F103" s="67">
        <f>F104</f>
        <v>35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7">
        <v>40</v>
      </c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37.5" customHeight="1">
      <c r="A104" s="82" t="s">
        <v>465</v>
      </c>
      <c r="B104" s="81" t="s">
        <v>207</v>
      </c>
      <c r="C104" s="60" t="s">
        <v>206</v>
      </c>
      <c r="D104" s="82"/>
      <c r="E104" s="82"/>
      <c r="F104" s="67">
        <v>35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7">
        <v>40</v>
      </c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33" customHeight="1">
      <c r="A105" s="82" t="s">
        <v>199</v>
      </c>
      <c r="B105" s="81"/>
      <c r="C105" s="60" t="s">
        <v>198</v>
      </c>
      <c r="D105" s="82"/>
      <c r="E105" s="82"/>
      <c r="F105" s="157">
        <f>F106+F110+F126</f>
        <v>2599</v>
      </c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7">
        <v>599</v>
      </c>
      <c r="R105" s="67"/>
      <c r="S105" s="67"/>
      <c r="T105" s="67"/>
      <c r="U105" s="67"/>
      <c r="V105" s="67">
        <v>599</v>
      </c>
      <c r="W105" s="67"/>
      <c r="X105" s="67"/>
      <c r="Y105" s="67"/>
      <c r="Z105" s="67"/>
    </row>
    <row r="106" spans="1:26" ht="33" customHeight="1">
      <c r="A106" s="82" t="s">
        <v>492</v>
      </c>
      <c r="B106" s="81"/>
      <c r="C106" s="60" t="s">
        <v>491</v>
      </c>
      <c r="D106" s="82"/>
      <c r="E106" s="82"/>
      <c r="F106" s="67">
        <f>F107</f>
        <v>2000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33" customHeight="1">
      <c r="A107" s="82" t="s">
        <v>494</v>
      </c>
      <c r="B107" s="81"/>
      <c r="C107" s="60" t="s">
        <v>493</v>
      </c>
      <c r="D107" s="82"/>
      <c r="E107" s="82"/>
      <c r="F107" s="67">
        <f>F108</f>
        <v>2000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43.5" customHeight="1">
      <c r="A108" s="82" t="s">
        <v>496</v>
      </c>
      <c r="B108" s="81"/>
      <c r="C108" s="60" t="s">
        <v>495</v>
      </c>
      <c r="D108" s="82"/>
      <c r="E108" s="82"/>
      <c r="F108" s="67">
        <f>F109</f>
        <v>2000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39.75" customHeight="1">
      <c r="A109" s="82" t="s">
        <v>496</v>
      </c>
      <c r="B109" s="81" t="s">
        <v>207</v>
      </c>
      <c r="C109" s="60" t="s">
        <v>206</v>
      </c>
      <c r="D109" s="82"/>
      <c r="E109" s="82"/>
      <c r="F109" s="67">
        <v>2000</v>
      </c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33" customHeight="1">
      <c r="A110" s="82" t="s">
        <v>201</v>
      </c>
      <c r="B110" s="81"/>
      <c r="C110" s="60" t="s">
        <v>200</v>
      </c>
      <c r="D110" s="82"/>
      <c r="E110" s="82"/>
      <c r="F110" s="67">
        <v>378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7">
        <v>378</v>
      </c>
      <c r="R110" s="67"/>
      <c r="S110" s="67"/>
      <c r="T110" s="67"/>
      <c r="U110" s="67"/>
      <c r="V110" s="67">
        <v>378</v>
      </c>
      <c r="W110" s="67"/>
      <c r="X110" s="67"/>
      <c r="Y110" s="67"/>
      <c r="Z110" s="67"/>
    </row>
    <row r="111" spans="1:26" ht="33" customHeight="1">
      <c r="A111" s="82" t="s">
        <v>203</v>
      </c>
      <c r="B111" s="81"/>
      <c r="C111" s="60" t="s">
        <v>202</v>
      </c>
      <c r="D111" s="82"/>
      <c r="E111" s="82"/>
      <c r="F111" s="67">
        <v>220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7">
        <v>220</v>
      </c>
      <c r="R111" s="67"/>
      <c r="S111" s="67"/>
      <c r="T111" s="67"/>
      <c r="U111" s="67"/>
      <c r="V111" s="67">
        <v>220</v>
      </c>
      <c r="W111" s="67"/>
      <c r="X111" s="67"/>
      <c r="Y111" s="67"/>
      <c r="Z111" s="67"/>
    </row>
    <row r="112" spans="1:26" ht="33" customHeight="1">
      <c r="A112" s="82" t="s">
        <v>205</v>
      </c>
      <c r="B112" s="81"/>
      <c r="C112" s="60" t="s">
        <v>204</v>
      </c>
      <c r="D112" s="82"/>
      <c r="E112" s="82"/>
      <c r="F112" s="67">
        <v>220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7">
        <v>220</v>
      </c>
      <c r="R112" s="67"/>
      <c r="S112" s="67"/>
      <c r="T112" s="67"/>
      <c r="U112" s="67"/>
      <c r="V112" s="67">
        <v>220</v>
      </c>
      <c r="W112" s="67"/>
      <c r="X112" s="67"/>
      <c r="Y112" s="67"/>
      <c r="Z112" s="67"/>
    </row>
    <row r="113" spans="1:26" ht="39" customHeight="1">
      <c r="A113" s="82" t="s">
        <v>205</v>
      </c>
      <c r="B113" s="81" t="s">
        <v>207</v>
      </c>
      <c r="C113" s="60" t="s">
        <v>206</v>
      </c>
      <c r="D113" s="82"/>
      <c r="E113" s="82"/>
      <c r="F113" s="67">
        <v>220</v>
      </c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7">
        <v>220</v>
      </c>
      <c r="R113" s="67"/>
      <c r="S113" s="67"/>
      <c r="T113" s="67"/>
      <c r="U113" s="67"/>
      <c r="V113" s="67">
        <v>220</v>
      </c>
      <c r="W113" s="67"/>
      <c r="X113" s="67"/>
      <c r="Y113" s="67"/>
      <c r="Z113" s="67"/>
    </row>
    <row r="114" spans="1:26" ht="39.75" customHeight="1">
      <c r="A114" s="82" t="s">
        <v>209</v>
      </c>
      <c r="B114" s="81"/>
      <c r="C114" s="60" t="s">
        <v>208</v>
      </c>
      <c r="D114" s="82"/>
      <c r="E114" s="82"/>
      <c r="F114" s="67">
        <v>110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7">
        <v>110</v>
      </c>
      <c r="R114" s="67"/>
      <c r="S114" s="67"/>
      <c r="T114" s="67"/>
      <c r="U114" s="67"/>
      <c r="V114" s="67">
        <v>110</v>
      </c>
      <c r="W114" s="67"/>
      <c r="X114" s="67"/>
      <c r="Y114" s="67"/>
      <c r="Z114" s="67"/>
    </row>
    <row r="115" spans="1:26" ht="40.5" customHeight="1">
      <c r="A115" s="82" t="s">
        <v>211</v>
      </c>
      <c r="B115" s="81"/>
      <c r="C115" s="60" t="s">
        <v>210</v>
      </c>
      <c r="D115" s="82"/>
      <c r="E115" s="82"/>
      <c r="F115" s="67">
        <v>110</v>
      </c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7">
        <v>110</v>
      </c>
      <c r="R115" s="67"/>
      <c r="S115" s="67"/>
      <c r="T115" s="67"/>
      <c r="U115" s="67"/>
      <c r="V115" s="67">
        <v>110</v>
      </c>
      <c r="W115" s="67"/>
      <c r="X115" s="67"/>
      <c r="Y115" s="67"/>
      <c r="Z115" s="67"/>
    </row>
    <row r="116" spans="1:26" ht="45" customHeight="1">
      <c r="A116" s="82" t="s">
        <v>211</v>
      </c>
      <c r="B116" s="81" t="s">
        <v>207</v>
      </c>
      <c r="C116" s="60" t="s">
        <v>206</v>
      </c>
      <c r="D116" s="82"/>
      <c r="E116" s="82"/>
      <c r="F116" s="67">
        <v>110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7">
        <v>110</v>
      </c>
      <c r="R116" s="67"/>
      <c r="S116" s="67"/>
      <c r="T116" s="67"/>
      <c r="U116" s="67"/>
      <c r="V116" s="67">
        <v>110</v>
      </c>
      <c r="W116" s="67"/>
      <c r="X116" s="67"/>
      <c r="Y116" s="67"/>
      <c r="Z116" s="67"/>
    </row>
    <row r="117" spans="1:26" ht="37.5" customHeight="1">
      <c r="A117" s="82" t="s">
        <v>213</v>
      </c>
      <c r="B117" s="81"/>
      <c r="C117" s="60" t="s">
        <v>212</v>
      </c>
      <c r="D117" s="82"/>
      <c r="E117" s="82"/>
      <c r="F117" s="67">
        <v>48</v>
      </c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7">
        <v>48</v>
      </c>
      <c r="R117" s="67"/>
      <c r="S117" s="67"/>
      <c r="T117" s="67"/>
      <c r="U117" s="67"/>
      <c r="V117" s="67">
        <v>48</v>
      </c>
      <c r="W117" s="67"/>
      <c r="X117" s="67"/>
      <c r="Y117" s="67"/>
      <c r="Z117" s="67"/>
    </row>
    <row r="118" spans="1:26" ht="33" customHeight="1">
      <c r="A118" s="82" t="s">
        <v>215</v>
      </c>
      <c r="B118" s="81"/>
      <c r="C118" s="60" t="s">
        <v>214</v>
      </c>
      <c r="D118" s="82"/>
      <c r="E118" s="82"/>
      <c r="F118" s="67">
        <v>10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7">
        <v>10</v>
      </c>
      <c r="R118" s="67"/>
      <c r="S118" s="67"/>
      <c r="T118" s="67"/>
      <c r="U118" s="67"/>
      <c r="V118" s="67">
        <v>10</v>
      </c>
      <c r="W118" s="67"/>
      <c r="X118" s="67"/>
      <c r="Y118" s="67"/>
      <c r="Z118" s="67"/>
    </row>
    <row r="119" spans="1:26" ht="39" customHeight="1">
      <c r="A119" s="82" t="s">
        <v>215</v>
      </c>
      <c r="B119" s="81" t="s">
        <v>207</v>
      </c>
      <c r="C119" s="60" t="s">
        <v>206</v>
      </c>
      <c r="D119" s="82"/>
      <c r="E119" s="82"/>
      <c r="F119" s="67">
        <v>10</v>
      </c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7">
        <v>10</v>
      </c>
      <c r="R119" s="67"/>
      <c r="S119" s="67"/>
      <c r="T119" s="67"/>
      <c r="U119" s="67"/>
      <c r="V119" s="67">
        <v>10</v>
      </c>
      <c r="W119" s="67"/>
      <c r="X119" s="67"/>
      <c r="Y119" s="67"/>
      <c r="Z119" s="67"/>
    </row>
    <row r="120" spans="1:26" ht="33" customHeight="1">
      <c r="A120" s="82" t="s">
        <v>217</v>
      </c>
      <c r="B120" s="81"/>
      <c r="C120" s="60" t="s">
        <v>216</v>
      </c>
      <c r="D120" s="82"/>
      <c r="E120" s="82"/>
      <c r="F120" s="67">
        <v>30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7">
        <v>30</v>
      </c>
      <c r="R120" s="67"/>
      <c r="S120" s="67"/>
      <c r="T120" s="67"/>
      <c r="U120" s="67"/>
      <c r="V120" s="67">
        <v>30</v>
      </c>
      <c r="W120" s="67"/>
      <c r="X120" s="67"/>
      <c r="Y120" s="67"/>
      <c r="Z120" s="67"/>
    </row>
    <row r="121" spans="1:26" ht="40.5" customHeight="1">
      <c r="A121" s="82" t="s">
        <v>217</v>
      </c>
      <c r="B121" s="81" t="s">
        <v>207</v>
      </c>
      <c r="C121" s="60" t="s">
        <v>206</v>
      </c>
      <c r="D121" s="82"/>
      <c r="E121" s="82"/>
      <c r="F121" s="67">
        <v>30</v>
      </c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7">
        <v>30</v>
      </c>
      <c r="R121" s="67"/>
      <c r="S121" s="67"/>
      <c r="T121" s="67"/>
      <c r="U121" s="67"/>
      <c r="V121" s="67">
        <v>30</v>
      </c>
      <c r="W121" s="67"/>
      <c r="X121" s="67"/>
      <c r="Y121" s="67"/>
      <c r="Z121" s="67"/>
    </row>
    <row r="122" spans="1:26" ht="33" customHeight="1">
      <c r="A122" s="82" t="s">
        <v>219</v>
      </c>
      <c r="B122" s="81"/>
      <c r="C122" s="60" t="s">
        <v>218</v>
      </c>
      <c r="D122" s="82"/>
      <c r="E122" s="82"/>
      <c r="F122" s="67">
        <v>3</v>
      </c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7">
        <v>3</v>
      </c>
      <c r="R122" s="67"/>
      <c r="S122" s="67"/>
      <c r="T122" s="67"/>
      <c r="U122" s="67"/>
      <c r="V122" s="67">
        <v>3</v>
      </c>
      <c r="W122" s="67"/>
      <c r="X122" s="67"/>
      <c r="Y122" s="67"/>
      <c r="Z122" s="67"/>
    </row>
    <row r="123" spans="1:26" ht="49.5" customHeight="1">
      <c r="A123" s="82" t="s">
        <v>219</v>
      </c>
      <c r="B123" s="81" t="s">
        <v>207</v>
      </c>
      <c r="C123" s="60" t="s">
        <v>206</v>
      </c>
      <c r="D123" s="82"/>
      <c r="E123" s="82"/>
      <c r="F123" s="67">
        <v>3</v>
      </c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7">
        <v>3</v>
      </c>
      <c r="R123" s="67"/>
      <c r="S123" s="67"/>
      <c r="T123" s="67"/>
      <c r="U123" s="67"/>
      <c r="V123" s="67">
        <v>3</v>
      </c>
      <c r="W123" s="67"/>
      <c r="X123" s="67"/>
      <c r="Y123" s="67"/>
      <c r="Z123" s="67"/>
    </row>
    <row r="124" spans="1:26" ht="54.75" customHeight="1">
      <c r="A124" s="82" t="s">
        <v>221</v>
      </c>
      <c r="B124" s="81"/>
      <c r="C124" s="60" t="s">
        <v>220</v>
      </c>
      <c r="D124" s="82"/>
      <c r="E124" s="82"/>
      <c r="F124" s="67">
        <v>5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7">
        <v>5</v>
      </c>
      <c r="R124" s="67"/>
      <c r="S124" s="67"/>
      <c r="T124" s="67"/>
      <c r="U124" s="67"/>
      <c r="V124" s="67">
        <v>5</v>
      </c>
      <c r="W124" s="67"/>
      <c r="X124" s="67"/>
      <c r="Y124" s="67"/>
      <c r="Z124" s="67"/>
    </row>
    <row r="125" spans="1:26" ht="52.5" customHeight="1">
      <c r="A125" s="82" t="s">
        <v>221</v>
      </c>
      <c r="B125" s="81" t="s">
        <v>207</v>
      </c>
      <c r="C125" s="60" t="s">
        <v>206</v>
      </c>
      <c r="D125" s="82"/>
      <c r="E125" s="82"/>
      <c r="F125" s="67">
        <v>5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7">
        <v>5</v>
      </c>
      <c r="R125" s="67"/>
      <c r="S125" s="67"/>
      <c r="T125" s="67"/>
      <c r="U125" s="67"/>
      <c r="V125" s="67">
        <v>5</v>
      </c>
      <c r="W125" s="67"/>
      <c r="X125" s="67"/>
      <c r="Y125" s="67"/>
      <c r="Z125" s="67"/>
    </row>
    <row r="126" spans="1:26" ht="42.75" customHeight="1">
      <c r="A126" s="82" t="s">
        <v>223</v>
      </c>
      <c r="B126" s="81"/>
      <c r="C126" s="60" t="s">
        <v>222</v>
      </c>
      <c r="D126" s="82"/>
      <c r="E126" s="82"/>
      <c r="F126" s="67">
        <v>221</v>
      </c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7">
        <v>221</v>
      </c>
      <c r="R126" s="67"/>
      <c r="S126" s="67"/>
      <c r="T126" s="67"/>
      <c r="U126" s="67"/>
      <c r="V126" s="67">
        <v>221</v>
      </c>
      <c r="W126" s="67"/>
      <c r="X126" s="67"/>
      <c r="Y126" s="67"/>
      <c r="Z126" s="67"/>
    </row>
    <row r="127" spans="1:26" ht="45.75" customHeight="1">
      <c r="A127" s="82" t="s">
        <v>225</v>
      </c>
      <c r="B127" s="81"/>
      <c r="C127" s="60" t="s">
        <v>224</v>
      </c>
      <c r="D127" s="82"/>
      <c r="E127" s="82"/>
      <c r="F127" s="67">
        <v>66</v>
      </c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7">
        <v>66</v>
      </c>
      <c r="R127" s="67"/>
      <c r="S127" s="67"/>
      <c r="T127" s="67"/>
      <c r="U127" s="67"/>
      <c r="V127" s="67">
        <v>66</v>
      </c>
      <c r="W127" s="67"/>
      <c r="X127" s="67"/>
      <c r="Y127" s="67"/>
      <c r="Z127" s="67"/>
    </row>
    <row r="128" spans="1:26" ht="42.75" customHeight="1">
      <c r="A128" s="82" t="s">
        <v>227</v>
      </c>
      <c r="B128" s="81"/>
      <c r="C128" s="60" t="s">
        <v>226</v>
      </c>
      <c r="D128" s="82"/>
      <c r="E128" s="82"/>
      <c r="F128" s="67">
        <v>66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7">
        <v>66</v>
      </c>
      <c r="R128" s="67"/>
      <c r="S128" s="67"/>
      <c r="T128" s="67"/>
      <c r="U128" s="67"/>
      <c r="V128" s="67">
        <v>66</v>
      </c>
      <c r="W128" s="67"/>
      <c r="X128" s="67"/>
      <c r="Y128" s="67"/>
      <c r="Z128" s="67"/>
    </row>
    <row r="129" spans="1:26" ht="49.5" customHeight="1">
      <c r="A129" s="82" t="s">
        <v>227</v>
      </c>
      <c r="B129" s="81" t="s">
        <v>207</v>
      </c>
      <c r="C129" s="60" t="s">
        <v>206</v>
      </c>
      <c r="D129" s="82"/>
      <c r="E129" s="82"/>
      <c r="F129" s="67">
        <v>66</v>
      </c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7">
        <v>66</v>
      </c>
      <c r="R129" s="67"/>
      <c r="S129" s="67"/>
      <c r="T129" s="67"/>
      <c r="U129" s="67"/>
      <c r="V129" s="67">
        <v>66</v>
      </c>
      <c r="W129" s="67"/>
      <c r="X129" s="67"/>
      <c r="Y129" s="67"/>
      <c r="Z129" s="67"/>
    </row>
    <row r="130" spans="1:26" ht="52.5" customHeight="1">
      <c r="A130" s="82" t="s">
        <v>229</v>
      </c>
      <c r="B130" s="81"/>
      <c r="C130" s="60" t="s">
        <v>228</v>
      </c>
      <c r="D130" s="82"/>
      <c r="E130" s="82"/>
      <c r="F130" s="67">
        <v>155</v>
      </c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7">
        <v>155</v>
      </c>
      <c r="R130" s="67"/>
      <c r="S130" s="67"/>
      <c r="T130" s="67"/>
      <c r="U130" s="67"/>
      <c r="V130" s="67">
        <v>155</v>
      </c>
      <c r="W130" s="67"/>
      <c r="X130" s="67"/>
      <c r="Y130" s="67"/>
      <c r="Z130" s="67"/>
    </row>
    <row r="131" spans="1:26" ht="33" customHeight="1">
      <c r="A131" s="82" t="s">
        <v>231</v>
      </c>
      <c r="B131" s="81"/>
      <c r="C131" s="60" t="s">
        <v>230</v>
      </c>
      <c r="D131" s="82"/>
      <c r="E131" s="82"/>
      <c r="F131" s="67">
        <v>115</v>
      </c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7">
        <v>115</v>
      </c>
      <c r="R131" s="67"/>
      <c r="S131" s="67"/>
      <c r="T131" s="67"/>
      <c r="U131" s="67"/>
      <c r="V131" s="67">
        <v>115</v>
      </c>
      <c r="W131" s="67"/>
      <c r="X131" s="67"/>
      <c r="Y131" s="67"/>
      <c r="Z131" s="67"/>
    </row>
    <row r="132" spans="1:26" ht="39" customHeight="1">
      <c r="A132" s="82" t="s">
        <v>231</v>
      </c>
      <c r="B132" s="81" t="s">
        <v>207</v>
      </c>
      <c r="C132" s="60" t="s">
        <v>206</v>
      </c>
      <c r="D132" s="82"/>
      <c r="E132" s="82"/>
      <c r="F132" s="67">
        <v>115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7">
        <v>115</v>
      </c>
      <c r="R132" s="67"/>
      <c r="S132" s="67"/>
      <c r="T132" s="67"/>
      <c r="U132" s="67"/>
      <c r="V132" s="67">
        <v>115</v>
      </c>
      <c r="W132" s="67"/>
      <c r="X132" s="67"/>
      <c r="Y132" s="67"/>
      <c r="Z132" s="67"/>
    </row>
    <row r="133" spans="1:26" ht="41.25" customHeight="1">
      <c r="A133" s="82" t="s">
        <v>233</v>
      </c>
      <c r="B133" s="81"/>
      <c r="C133" s="60" t="s">
        <v>232</v>
      </c>
      <c r="D133" s="82"/>
      <c r="E133" s="82"/>
      <c r="F133" s="67">
        <v>40</v>
      </c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7">
        <v>40</v>
      </c>
      <c r="R133" s="67"/>
      <c r="S133" s="67"/>
      <c r="T133" s="67"/>
      <c r="U133" s="67"/>
      <c r="V133" s="67">
        <v>40</v>
      </c>
      <c r="W133" s="67"/>
      <c r="X133" s="67"/>
      <c r="Y133" s="67"/>
      <c r="Z133" s="67"/>
    </row>
    <row r="134" spans="1:26" ht="41.25" customHeight="1">
      <c r="A134" s="82" t="s">
        <v>233</v>
      </c>
      <c r="B134" s="81" t="s">
        <v>207</v>
      </c>
      <c r="C134" s="60" t="s">
        <v>206</v>
      </c>
      <c r="D134" s="82"/>
      <c r="E134" s="82"/>
      <c r="F134" s="67">
        <v>40</v>
      </c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7">
        <v>40</v>
      </c>
      <c r="R134" s="67"/>
      <c r="S134" s="67"/>
      <c r="T134" s="67"/>
      <c r="U134" s="67"/>
      <c r="V134" s="67">
        <v>40</v>
      </c>
      <c r="W134" s="67">
        <v>4.9</v>
      </c>
      <c r="X134" s="67">
        <v>2.4</v>
      </c>
      <c r="Y134" s="67"/>
      <c r="Z134" s="67"/>
    </row>
    <row r="135" spans="1:26" ht="33" customHeight="1">
      <c r="A135" s="82" t="s">
        <v>300</v>
      </c>
      <c r="B135" s="81"/>
      <c r="C135" s="60" t="s">
        <v>299</v>
      </c>
      <c r="D135" s="82"/>
      <c r="E135" s="82"/>
      <c r="F135" s="132">
        <f>F136</f>
        <v>45.105</v>
      </c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7">
        <v>122.2</v>
      </c>
      <c r="R135" s="67">
        <v>14.8</v>
      </c>
      <c r="S135" s="67">
        <v>7.4</v>
      </c>
      <c r="T135" s="67"/>
      <c r="U135" s="67"/>
      <c r="V135" s="67">
        <v>7.3</v>
      </c>
      <c r="W135" s="67">
        <v>4.9</v>
      </c>
      <c r="X135" s="67">
        <v>2.4</v>
      </c>
      <c r="Y135" s="67"/>
      <c r="Z135" s="67"/>
    </row>
    <row r="136" spans="1:26" ht="33" customHeight="1">
      <c r="A136" s="82" t="s">
        <v>302</v>
      </c>
      <c r="B136" s="81"/>
      <c r="C136" s="60" t="s">
        <v>301</v>
      </c>
      <c r="D136" s="82"/>
      <c r="E136" s="82"/>
      <c r="F136" s="67">
        <f>F137</f>
        <v>45.105</v>
      </c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7">
        <v>22.2</v>
      </c>
      <c r="R136" s="67">
        <v>14.8</v>
      </c>
      <c r="S136" s="67">
        <v>7.4</v>
      </c>
      <c r="T136" s="67"/>
      <c r="U136" s="67"/>
      <c r="V136" s="67">
        <v>7.3</v>
      </c>
      <c r="W136" s="67">
        <v>4.9</v>
      </c>
      <c r="X136" s="67">
        <v>2.4</v>
      </c>
      <c r="Y136" s="67"/>
      <c r="Z136" s="67"/>
    </row>
    <row r="137" spans="1:26" ht="37.5" customHeight="1">
      <c r="A137" s="82" t="s">
        <v>304</v>
      </c>
      <c r="B137" s="81"/>
      <c r="C137" s="60" t="s">
        <v>303</v>
      </c>
      <c r="D137" s="82"/>
      <c r="E137" s="82"/>
      <c r="F137" s="67">
        <f>F138+F140</f>
        <v>45.105</v>
      </c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7">
        <v>22.2</v>
      </c>
      <c r="R137" s="67">
        <v>14.8</v>
      </c>
      <c r="S137" s="67">
        <v>7.4</v>
      </c>
      <c r="T137" s="67"/>
      <c r="U137" s="67"/>
      <c r="V137" s="67">
        <v>7.3</v>
      </c>
      <c r="W137" s="67"/>
      <c r="X137" s="67">
        <v>0.6</v>
      </c>
      <c r="Y137" s="67"/>
      <c r="Z137" s="67"/>
    </row>
    <row r="138" spans="1:26" ht="54" customHeight="1">
      <c r="A138" s="82" t="s">
        <v>306</v>
      </c>
      <c r="B138" s="81"/>
      <c r="C138" s="60" t="s">
        <v>305</v>
      </c>
      <c r="D138" s="82"/>
      <c r="E138" s="82"/>
      <c r="F138" s="67">
        <f>F139</f>
        <v>3.894</v>
      </c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7">
        <v>1.9</v>
      </c>
      <c r="R138" s="67"/>
      <c r="S138" s="67">
        <v>1.9</v>
      </c>
      <c r="T138" s="67"/>
      <c r="U138" s="67"/>
      <c r="V138" s="67">
        <v>0.6</v>
      </c>
      <c r="W138" s="67"/>
      <c r="X138" s="67">
        <v>0.6</v>
      </c>
      <c r="Y138" s="67"/>
      <c r="Z138" s="67"/>
    </row>
    <row r="139" spans="1:26" ht="27.75" customHeight="1">
      <c r="A139" s="82" t="s">
        <v>306</v>
      </c>
      <c r="B139" s="81" t="s">
        <v>161</v>
      </c>
      <c r="C139" s="60" t="s">
        <v>160</v>
      </c>
      <c r="D139" s="82"/>
      <c r="E139" s="82"/>
      <c r="F139" s="67">
        <v>3.894</v>
      </c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7">
        <v>1.9</v>
      </c>
      <c r="R139" s="67"/>
      <c r="S139" s="67">
        <v>1.9</v>
      </c>
      <c r="T139" s="67"/>
      <c r="U139" s="67"/>
      <c r="V139" s="67">
        <v>0.6</v>
      </c>
      <c r="W139" s="67">
        <v>4.9</v>
      </c>
      <c r="X139" s="67">
        <v>1.8</v>
      </c>
      <c r="Y139" s="67"/>
      <c r="Z139" s="67"/>
    </row>
    <row r="140" spans="1:26" ht="33" customHeight="1">
      <c r="A140" s="82" t="s">
        <v>308</v>
      </c>
      <c r="B140" s="81"/>
      <c r="C140" s="60" t="s">
        <v>307</v>
      </c>
      <c r="D140" s="82"/>
      <c r="E140" s="82"/>
      <c r="F140" s="67">
        <f>F141</f>
        <v>41.211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7">
        <v>20.3</v>
      </c>
      <c r="R140" s="67">
        <v>14.8</v>
      </c>
      <c r="S140" s="67">
        <v>5.5</v>
      </c>
      <c r="T140" s="67"/>
      <c r="U140" s="67"/>
      <c r="V140" s="67">
        <v>6.7</v>
      </c>
      <c r="W140" s="67">
        <v>4.9</v>
      </c>
      <c r="X140" s="67">
        <v>1.8</v>
      </c>
      <c r="Y140" s="67"/>
      <c r="Z140" s="67"/>
    </row>
    <row r="141" spans="1:26" ht="33" customHeight="1">
      <c r="A141" s="82" t="s">
        <v>308</v>
      </c>
      <c r="B141" s="81" t="s">
        <v>161</v>
      </c>
      <c r="C141" s="60" t="s">
        <v>160</v>
      </c>
      <c r="D141" s="82"/>
      <c r="E141" s="82"/>
      <c r="F141" s="67">
        <v>41.211</v>
      </c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7">
        <v>20.3</v>
      </c>
      <c r="R141" s="67">
        <v>14.8</v>
      </c>
      <c r="S141" s="67">
        <v>5.5</v>
      </c>
      <c r="T141" s="67"/>
      <c r="U141" s="67"/>
      <c r="V141" s="67">
        <v>6.7</v>
      </c>
      <c r="W141" s="67"/>
      <c r="X141" s="67"/>
      <c r="Y141" s="67"/>
      <c r="Z141" s="67"/>
    </row>
    <row r="142" spans="1:26" ht="48.75" customHeight="1">
      <c r="A142" s="82" t="s">
        <v>122</v>
      </c>
      <c r="B142" s="81"/>
      <c r="C142" s="60" t="s">
        <v>6</v>
      </c>
      <c r="D142" s="82"/>
      <c r="E142" s="82"/>
      <c r="F142" s="67">
        <f>F143+F179+F190</f>
        <v>156816.77346</v>
      </c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7">
        <v>32451.56</v>
      </c>
      <c r="R142" s="67"/>
      <c r="S142" s="67"/>
      <c r="T142" s="67">
        <v>4989.76</v>
      </c>
      <c r="U142" s="67">
        <v>1513.7</v>
      </c>
      <c r="V142" s="67">
        <v>26993.8</v>
      </c>
      <c r="W142" s="67"/>
      <c r="X142" s="67"/>
      <c r="Y142" s="67"/>
      <c r="Z142" s="67"/>
    </row>
    <row r="143" spans="1:26" ht="45.75" customHeight="1">
      <c r="A143" s="82" t="s">
        <v>131</v>
      </c>
      <c r="B143" s="81"/>
      <c r="C143" s="60" t="s">
        <v>130</v>
      </c>
      <c r="D143" s="82"/>
      <c r="E143" s="82"/>
      <c r="F143" s="67">
        <f>F144+F149+F160+F168+F173+F176</f>
        <v>153727.67346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7">
        <v>29785.26</v>
      </c>
      <c r="R143" s="67"/>
      <c r="S143" s="67"/>
      <c r="T143" s="67">
        <v>4989.76</v>
      </c>
      <c r="U143" s="67">
        <v>1513.7</v>
      </c>
      <c r="V143" s="67">
        <v>24457.5</v>
      </c>
      <c r="W143" s="67"/>
      <c r="X143" s="67"/>
      <c r="Y143" s="67"/>
      <c r="Z143" s="67"/>
    </row>
    <row r="144" spans="1:26" ht="49.5" customHeight="1">
      <c r="A144" s="82" t="s">
        <v>345</v>
      </c>
      <c r="B144" s="81"/>
      <c r="C144" s="60" t="s">
        <v>344</v>
      </c>
      <c r="D144" s="82"/>
      <c r="E144" s="82"/>
      <c r="F144" s="67">
        <f>F145+F147</f>
        <v>5984.181189999999</v>
      </c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58.5" customHeight="1">
      <c r="A145" s="82" t="s">
        <v>347</v>
      </c>
      <c r="B145" s="81"/>
      <c r="C145" s="60" t="s">
        <v>346</v>
      </c>
      <c r="D145" s="82"/>
      <c r="E145" s="82"/>
      <c r="F145" s="67">
        <f>F146</f>
        <v>1460.09672</v>
      </c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42" customHeight="1">
      <c r="A146" s="82" t="s">
        <v>347</v>
      </c>
      <c r="B146" s="81" t="s">
        <v>155</v>
      </c>
      <c r="C146" s="60" t="s">
        <v>154</v>
      </c>
      <c r="D146" s="82"/>
      <c r="E146" s="82"/>
      <c r="F146" s="67">
        <v>1460.09672</v>
      </c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93.75" customHeight="1">
      <c r="A147" s="133" t="s">
        <v>639</v>
      </c>
      <c r="B147" s="134"/>
      <c r="C147" s="135" t="s">
        <v>638</v>
      </c>
      <c r="D147" s="82"/>
      <c r="E147" s="82"/>
      <c r="F147" s="67">
        <f>F148</f>
        <v>4524.08447</v>
      </c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37.5" customHeight="1">
      <c r="A148" s="133" t="s">
        <v>639</v>
      </c>
      <c r="B148" s="81" t="s">
        <v>155</v>
      </c>
      <c r="C148" s="60" t="s">
        <v>154</v>
      </c>
      <c r="D148" s="82"/>
      <c r="E148" s="82"/>
      <c r="F148" s="67">
        <v>4524.08447</v>
      </c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45" customHeight="1">
      <c r="A149" s="82" t="s">
        <v>133</v>
      </c>
      <c r="B149" s="81"/>
      <c r="C149" s="60" t="s">
        <v>132</v>
      </c>
      <c r="D149" s="82"/>
      <c r="E149" s="82"/>
      <c r="F149" s="67">
        <f>F150+F152+F156+F158+F154</f>
        <v>83860.46578</v>
      </c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7">
        <v>22457.06</v>
      </c>
      <c r="R149" s="67"/>
      <c r="S149" s="67"/>
      <c r="T149" s="67">
        <v>1661.56</v>
      </c>
      <c r="U149" s="67">
        <v>1513.7</v>
      </c>
      <c r="V149" s="67">
        <v>19457.5</v>
      </c>
      <c r="W149" s="67"/>
      <c r="X149" s="67"/>
      <c r="Y149" s="67"/>
      <c r="Z149" s="67"/>
    </row>
    <row r="150" spans="1:26" ht="24.75" customHeight="1">
      <c r="A150" s="82" t="s">
        <v>135</v>
      </c>
      <c r="B150" s="81"/>
      <c r="C150" s="60" t="s">
        <v>134</v>
      </c>
      <c r="D150" s="82"/>
      <c r="E150" s="82"/>
      <c r="F150" s="67">
        <f>F151</f>
        <v>735.67592</v>
      </c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7">
        <v>644.4</v>
      </c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39.75" customHeight="1">
      <c r="A151" s="82" t="s">
        <v>135</v>
      </c>
      <c r="B151" s="81" t="s">
        <v>103</v>
      </c>
      <c r="C151" s="60" t="s">
        <v>102</v>
      </c>
      <c r="D151" s="82"/>
      <c r="E151" s="82"/>
      <c r="F151" s="67">
        <v>735.67592</v>
      </c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7">
        <v>644.4</v>
      </c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33" customHeight="1">
      <c r="A152" s="82" t="s">
        <v>137</v>
      </c>
      <c r="B152" s="81"/>
      <c r="C152" s="60" t="s">
        <v>136</v>
      </c>
      <c r="D152" s="82"/>
      <c r="E152" s="82"/>
      <c r="F152" s="67">
        <f>F153</f>
        <v>19351.81642</v>
      </c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7">
        <v>18637.4</v>
      </c>
      <c r="R152" s="67"/>
      <c r="S152" s="67"/>
      <c r="T152" s="67"/>
      <c r="U152" s="67"/>
      <c r="V152" s="67">
        <v>19457.5</v>
      </c>
      <c r="W152" s="67"/>
      <c r="X152" s="67"/>
      <c r="Y152" s="67"/>
      <c r="Z152" s="67"/>
    </row>
    <row r="153" spans="1:26" ht="42.75" customHeight="1">
      <c r="A153" s="82" t="s">
        <v>137</v>
      </c>
      <c r="B153" s="81" t="s">
        <v>103</v>
      </c>
      <c r="C153" s="60" t="s">
        <v>102</v>
      </c>
      <c r="D153" s="82"/>
      <c r="E153" s="82"/>
      <c r="F153" s="67">
        <v>19351.81642</v>
      </c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7">
        <v>18637.4</v>
      </c>
      <c r="R153" s="67"/>
      <c r="S153" s="67"/>
      <c r="T153" s="67"/>
      <c r="U153" s="67"/>
      <c r="V153" s="67">
        <v>19457.5</v>
      </c>
      <c r="W153" s="67"/>
      <c r="X153" s="67"/>
      <c r="Y153" s="67"/>
      <c r="Z153" s="67"/>
    </row>
    <row r="154" spans="1:26" ht="31.5" customHeight="1">
      <c r="A154" s="82" t="s">
        <v>622</v>
      </c>
      <c r="B154" s="81"/>
      <c r="C154" s="136" t="s">
        <v>623</v>
      </c>
      <c r="D154" s="82"/>
      <c r="E154" s="82"/>
      <c r="F154" s="67">
        <f>F155</f>
        <v>239.10000000000002</v>
      </c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41.25" customHeight="1">
      <c r="A155" s="82" t="s">
        <v>622</v>
      </c>
      <c r="B155" s="81" t="s">
        <v>103</v>
      </c>
      <c r="C155" s="60" t="s">
        <v>102</v>
      </c>
      <c r="D155" s="82"/>
      <c r="E155" s="82"/>
      <c r="F155" s="67">
        <f>629.1-390</f>
        <v>239.10000000000002</v>
      </c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61.5" customHeight="1">
      <c r="A156" s="82" t="s">
        <v>139</v>
      </c>
      <c r="B156" s="81"/>
      <c r="C156" s="60" t="s">
        <v>138</v>
      </c>
      <c r="D156" s="82"/>
      <c r="E156" s="82"/>
      <c r="F156" s="67">
        <f>F157</f>
        <v>509.8</v>
      </c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27.75" customHeight="1">
      <c r="A157" s="82" t="s">
        <v>139</v>
      </c>
      <c r="B157" s="81" t="s">
        <v>141</v>
      </c>
      <c r="C157" s="60" t="s">
        <v>140</v>
      </c>
      <c r="D157" s="82"/>
      <c r="E157" s="82"/>
      <c r="F157" s="67">
        <v>509.8</v>
      </c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44.25" customHeight="1">
      <c r="A158" s="82" t="s">
        <v>143</v>
      </c>
      <c r="B158" s="81"/>
      <c r="C158" s="60" t="s">
        <v>142</v>
      </c>
      <c r="D158" s="82"/>
      <c r="E158" s="82"/>
      <c r="F158" s="67">
        <f>F159</f>
        <v>63024.07344</v>
      </c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7">
        <v>3175.26</v>
      </c>
      <c r="R158" s="67"/>
      <c r="S158" s="67"/>
      <c r="T158" s="67">
        <v>1661.56</v>
      </c>
      <c r="U158" s="67">
        <v>1513.7</v>
      </c>
      <c r="V158" s="67"/>
      <c r="W158" s="67"/>
      <c r="X158" s="67"/>
      <c r="Y158" s="67"/>
      <c r="Z158" s="67"/>
    </row>
    <row r="159" spans="1:26" ht="42" customHeight="1">
      <c r="A159" s="82" t="s">
        <v>143</v>
      </c>
      <c r="B159" s="81" t="s">
        <v>103</v>
      </c>
      <c r="C159" s="60" t="s">
        <v>102</v>
      </c>
      <c r="D159" s="82"/>
      <c r="E159" s="82"/>
      <c r="F159" s="67">
        <v>63024.07344</v>
      </c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7">
        <v>3175.26</v>
      </c>
      <c r="R159" s="67"/>
      <c r="S159" s="67"/>
      <c r="T159" s="67">
        <v>1661.56</v>
      </c>
      <c r="U159" s="67">
        <v>1513.7</v>
      </c>
      <c r="V159" s="67"/>
      <c r="W159" s="67"/>
      <c r="X159" s="67"/>
      <c r="Y159" s="67"/>
      <c r="Z159" s="67"/>
    </row>
    <row r="160" spans="1:26" ht="33" customHeight="1">
      <c r="A160" s="82" t="s">
        <v>149</v>
      </c>
      <c r="B160" s="81"/>
      <c r="C160" s="60" t="s">
        <v>148</v>
      </c>
      <c r="D160" s="82"/>
      <c r="E160" s="82"/>
      <c r="F160" s="67">
        <f>F161+F163+F166</f>
        <v>7469.55328</v>
      </c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7">
        <v>4000</v>
      </c>
      <c r="R160" s="67"/>
      <c r="S160" s="67"/>
      <c r="T160" s="67"/>
      <c r="U160" s="67"/>
      <c r="V160" s="67">
        <v>5000</v>
      </c>
      <c r="W160" s="67"/>
      <c r="X160" s="67"/>
      <c r="Y160" s="67"/>
      <c r="Z160" s="67"/>
    </row>
    <row r="161" spans="1:26" ht="33" customHeight="1">
      <c r="A161" s="82" t="s">
        <v>151</v>
      </c>
      <c r="B161" s="81"/>
      <c r="C161" s="60" t="s">
        <v>150</v>
      </c>
      <c r="D161" s="82"/>
      <c r="E161" s="82"/>
      <c r="F161" s="67">
        <f>F162</f>
        <v>1483.7884</v>
      </c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37.5" customHeight="1">
      <c r="A162" s="82" t="s">
        <v>151</v>
      </c>
      <c r="B162" s="81" t="s">
        <v>103</v>
      </c>
      <c r="C162" s="60" t="s">
        <v>102</v>
      </c>
      <c r="D162" s="82"/>
      <c r="E162" s="82"/>
      <c r="F162" s="67">
        <v>1483.7884</v>
      </c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39" customHeight="1">
      <c r="A163" s="82" t="s">
        <v>153</v>
      </c>
      <c r="B163" s="81"/>
      <c r="C163" s="60" t="s">
        <v>152</v>
      </c>
      <c r="D163" s="82"/>
      <c r="E163" s="82"/>
      <c r="F163" s="67">
        <f>F165+F164</f>
        <v>1585.7648800000002</v>
      </c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7">
        <v>4000</v>
      </c>
      <c r="R163" s="67"/>
      <c r="S163" s="67"/>
      <c r="T163" s="67"/>
      <c r="U163" s="67"/>
      <c r="V163" s="67">
        <v>5000</v>
      </c>
      <c r="W163" s="67"/>
      <c r="X163" s="67"/>
      <c r="Y163" s="67"/>
      <c r="Z163" s="67"/>
    </row>
    <row r="164" spans="1:26" s="115" customFormat="1" ht="39" customHeight="1">
      <c r="A164" s="82" t="s">
        <v>153</v>
      </c>
      <c r="B164" s="81" t="s">
        <v>103</v>
      </c>
      <c r="C164" s="60" t="s">
        <v>102</v>
      </c>
      <c r="D164" s="82"/>
      <c r="E164" s="82"/>
      <c r="F164" s="67">
        <v>16.4</v>
      </c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36" customHeight="1">
      <c r="A165" s="82" t="s">
        <v>153</v>
      </c>
      <c r="B165" s="81" t="s">
        <v>155</v>
      </c>
      <c r="C165" s="60" t="s">
        <v>154</v>
      </c>
      <c r="D165" s="82"/>
      <c r="E165" s="82"/>
      <c r="F165" s="67">
        <v>1569.36488</v>
      </c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7">
        <v>4000</v>
      </c>
      <c r="R165" s="67"/>
      <c r="S165" s="67"/>
      <c r="T165" s="67"/>
      <c r="U165" s="67"/>
      <c r="V165" s="67">
        <v>5000</v>
      </c>
      <c r="W165" s="67"/>
      <c r="X165" s="67"/>
      <c r="Y165" s="67"/>
      <c r="Z165" s="67"/>
    </row>
    <row r="166" spans="1:26" ht="57" customHeight="1">
      <c r="A166" s="82" t="s">
        <v>643</v>
      </c>
      <c r="B166" s="81"/>
      <c r="C166" s="60" t="s">
        <v>699</v>
      </c>
      <c r="D166" s="82"/>
      <c r="E166" s="82"/>
      <c r="F166" s="67">
        <f>F167</f>
        <v>4400</v>
      </c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36" customHeight="1">
      <c r="A167" s="82" t="s">
        <v>643</v>
      </c>
      <c r="B167" s="81" t="s">
        <v>155</v>
      </c>
      <c r="C167" s="60" t="s">
        <v>154</v>
      </c>
      <c r="D167" s="82"/>
      <c r="E167" s="82"/>
      <c r="F167" s="67">
        <v>4400</v>
      </c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49.5" customHeight="1">
      <c r="A168" s="82" t="s">
        <v>312</v>
      </c>
      <c r="B168" s="81"/>
      <c r="C168" s="60" t="s">
        <v>311</v>
      </c>
      <c r="D168" s="82"/>
      <c r="E168" s="82"/>
      <c r="F168" s="67">
        <f>F171+F169</f>
        <v>8968.662999999999</v>
      </c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7">
        <v>3328.2</v>
      </c>
      <c r="R168" s="67"/>
      <c r="S168" s="67"/>
      <c r="T168" s="67">
        <v>3328.2</v>
      </c>
      <c r="U168" s="67"/>
      <c r="V168" s="67"/>
      <c r="W168" s="67"/>
      <c r="X168" s="67"/>
      <c r="Y168" s="67"/>
      <c r="Z168" s="67"/>
    </row>
    <row r="169" spans="1:26" ht="49.5" customHeight="1">
      <c r="A169" s="82" t="s">
        <v>671</v>
      </c>
      <c r="B169" s="81"/>
      <c r="C169" s="60" t="s">
        <v>670</v>
      </c>
      <c r="D169" s="82"/>
      <c r="E169" s="82"/>
      <c r="F169" s="67">
        <f>F170</f>
        <v>14.363</v>
      </c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49.5" customHeight="1">
      <c r="A170" s="82" t="s">
        <v>671</v>
      </c>
      <c r="B170" s="81" t="s">
        <v>103</v>
      </c>
      <c r="C170" s="60" t="s">
        <v>102</v>
      </c>
      <c r="D170" s="82"/>
      <c r="E170" s="82"/>
      <c r="F170" s="67">
        <v>14.363</v>
      </c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41.25" customHeight="1">
      <c r="A171" s="82" t="s">
        <v>314</v>
      </c>
      <c r="B171" s="81"/>
      <c r="C171" s="60" t="s">
        <v>313</v>
      </c>
      <c r="D171" s="82"/>
      <c r="E171" s="82"/>
      <c r="F171" s="67">
        <f>F172</f>
        <v>8954.3</v>
      </c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7">
        <v>3328.2</v>
      </c>
      <c r="R171" s="67"/>
      <c r="S171" s="67"/>
      <c r="T171" s="67">
        <v>3328.2</v>
      </c>
      <c r="U171" s="67"/>
      <c r="V171" s="67"/>
      <c r="W171" s="67"/>
      <c r="X171" s="67"/>
      <c r="Y171" s="67"/>
      <c r="Z171" s="67"/>
    </row>
    <row r="172" spans="1:26" ht="41.25" customHeight="1">
      <c r="A172" s="82" t="s">
        <v>314</v>
      </c>
      <c r="B172" s="81" t="s">
        <v>103</v>
      </c>
      <c r="C172" s="60" t="s">
        <v>102</v>
      </c>
      <c r="D172" s="82"/>
      <c r="E172" s="82"/>
      <c r="F172" s="67">
        <v>8954.3</v>
      </c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7">
        <v>3328.2</v>
      </c>
      <c r="R172" s="67"/>
      <c r="S172" s="67"/>
      <c r="T172" s="67">
        <v>3328.2</v>
      </c>
      <c r="U172" s="67"/>
      <c r="V172" s="67"/>
      <c r="W172" s="67"/>
      <c r="X172" s="67"/>
      <c r="Y172" s="67"/>
      <c r="Z172" s="67"/>
    </row>
    <row r="173" spans="1:26" ht="49.5" customHeight="1">
      <c r="A173" s="82" t="s">
        <v>157</v>
      </c>
      <c r="B173" s="81"/>
      <c r="C173" s="60" t="s">
        <v>156</v>
      </c>
      <c r="D173" s="82"/>
      <c r="E173" s="82"/>
      <c r="F173" s="67">
        <f>F174</f>
        <v>9399.72802</v>
      </c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44.25" customHeight="1">
      <c r="A174" s="82" t="s">
        <v>159</v>
      </c>
      <c r="B174" s="81"/>
      <c r="C174" s="60" t="s">
        <v>158</v>
      </c>
      <c r="D174" s="82"/>
      <c r="E174" s="82"/>
      <c r="F174" s="67">
        <f>F175</f>
        <v>9399.72802</v>
      </c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34.5" customHeight="1">
      <c r="A175" s="82" t="s">
        <v>159</v>
      </c>
      <c r="B175" s="81" t="s">
        <v>161</v>
      </c>
      <c r="C175" s="60" t="s">
        <v>160</v>
      </c>
      <c r="D175" s="82"/>
      <c r="E175" s="82"/>
      <c r="F175" s="67">
        <v>9399.72802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51" customHeight="1">
      <c r="A176" s="82" t="s">
        <v>628</v>
      </c>
      <c r="B176" s="81"/>
      <c r="C176" s="137" t="s">
        <v>626</v>
      </c>
      <c r="D176" s="82"/>
      <c r="E176" s="82"/>
      <c r="F176" s="67">
        <f>F177</f>
        <v>38045.08219</v>
      </c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69.75" customHeight="1">
      <c r="A177" s="138" t="s">
        <v>640</v>
      </c>
      <c r="B177" s="81"/>
      <c r="C177" s="137" t="s">
        <v>633</v>
      </c>
      <c r="D177" s="82"/>
      <c r="E177" s="82"/>
      <c r="F177" s="67">
        <f>F178</f>
        <v>38045.08219</v>
      </c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43.5" customHeight="1">
      <c r="A178" s="138" t="s">
        <v>640</v>
      </c>
      <c r="B178" s="81" t="s">
        <v>155</v>
      </c>
      <c r="C178" s="60" t="s">
        <v>154</v>
      </c>
      <c r="D178" s="82"/>
      <c r="E178" s="82"/>
      <c r="F178" s="67">
        <v>38045.08219</v>
      </c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33" customHeight="1">
      <c r="A179" s="82" t="s">
        <v>335</v>
      </c>
      <c r="B179" s="81"/>
      <c r="C179" s="60" t="s">
        <v>334</v>
      </c>
      <c r="D179" s="82"/>
      <c r="E179" s="82"/>
      <c r="F179" s="67">
        <v>130</v>
      </c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7">
        <v>130</v>
      </c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33" customHeight="1">
      <c r="A180" s="82" t="s">
        <v>337</v>
      </c>
      <c r="B180" s="81"/>
      <c r="C180" s="60" t="s">
        <v>336</v>
      </c>
      <c r="D180" s="82"/>
      <c r="E180" s="82"/>
      <c r="F180" s="67">
        <v>100</v>
      </c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7">
        <v>100</v>
      </c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40.5" customHeight="1">
      <c r="A181" s="82" t="s">
        <v>339</v>
      </c>
      <c r="B181" s="81"/>
      <c r="C181" s="60" t="s">
        <v>338</v>
      </c>
      <c r="D181" s="82"/>
      <c r="E181" s="82"/>
      <c r="F181" s="67">
        <v>100</v>
      </c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7">
        <v>100</v>
      </c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36.75" customHeight="1">
      <c r="A182" s="82" t="s">
        <v>339</v>
      </c>
      <c r="B182" s="81" t="s">
        <v>103</v>
      </c>
      <c r="C182" s="60" t="s">
        <v>102</v>
      </c>
      <c r="D182" s="82"/>
      <c r="E182" s="82"/>
      <c r="F182" s="67">
        <v>100</v>
      </c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7">
        <v>100</v>
      </c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33" customHeight="1">
      <c r="A183" s="82" t="s">
        <v>469</v>
      </c>
      <c r="B183" s="81"/>
      <c r="C183" s="60" t="s">
        <v>468</v>
      </c>
      <c r="D183" s="82"/>
      <c r="E183" s="82"/>
      <c r="F183" s="67">
        <v>30</v>
      </c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7">
        <v>30</v>
      </c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33" customHeight="1">
      <c r="A184" s="82" t="s">
        <v>471</v>
      </c>
      <c r="B184" s="81"/>
      <c r="C184" s="60" t="s">
        <v>470</v>
      </c>
      <c r="D184" s="82"/>
      <c r="E184" s="82"/>
      <c r="F184" s="67">
        <v>3</v>
      </c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7">
        <v>3</v>
      </c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49.5" customHeight="1">
      <c r="A185" s="82" t="s">
        <v>471</v>
      </c>
      <c r="B185" s="81" t="s">
        <v>207</v>
      </c>
      <c r="C185" s="60" t="s">
        <v>206</v>
      </c>
      <c r="D185" s="82"/>
      <c r="E185" s="82"/>
      <c r="F185" s="67">
        <v>3</v>
      </c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7">
        <v>3</v>
      </c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58.5" customHeight="1">
      <c r="A186" s="82" t="s">
        <v>473</v>
      </c>
      <c r="B186" s="81"/>
      <c r="C186" s="60" t="s">
        <v>472</v>
      </c>
      <c r="D186" s="82"/>
      <c r="E186" s="82"/>
      <c r="F186" s="67">
        <v>22</v>
      </c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7">
        <v>22</v>
      </c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47.25" customHeight="1">
      <c r="A187" s="82" t="s">
        <v>473</v>
      </c>
      <c r="B187" s="81" t="s">
        <v>207</v>
      </c>
      <c r="C187" s="60" t="s">
        <v>206</v>
      </c>
      <c r="D187" s="82"/>
      <c r="E187" s="82"/>
      <c r="F187" s="67">
        <v>22</v>
      </c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7">
        <v>22</v>
      </c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37.5" customHeight="1">
      <c r="A188" s="82" t="s">
        <v>475</v>
      </c>
      <c r="B188" s="81"/>
      <c r="C188" s="60" t="s">
        <v>474</v>
      </c>
      <c r="D188" s="82"/>
      <c r="E188" s="82"/>
      <c r="F188" s="67">
        <v>5</v>
      </c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7">
        <v>5</v>
      </c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37.5" customHeight="1">
      <c r="A189" s="82" t="s">
        <v>475</v>
      </c>
      <c r="B189" s="81" t="s">
        <v>207</v>
      </c>
      <c r="C189" s="60" t="s">
        <v>206</v>
      </c>
      <c r="D189" s="82"/>
      <c r="E189" s="82"/>
      <c r="F189" s="67">
        <v>5</v>
      </c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7">
        <v>5</v>
      </c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33.75" customHeight="1">
      <c r="A190" s="82" t="s">
        <v>124</v>
      </c>
      <c r="B190" s="81"/>
      <c r="C190" s="60" t="s">
        <v>123</v>
      </c>
      <c r="D190" s="82"/>
      <c r="E190" s="82"/>
      <c r="F190" s="67">
        <f>F191</f>
        <v>2959.1</v>
      </c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7">
        <v>2536.3</v>
      </c>
      <c r="R190" s="67"/>
      <c r="S190" s="67"/>
      <c r="T190" s="67"/>
      <c r="U190" s="67"/>
      <c r="V190" s="67">
        <v>2536.3</v>
      </c>
      <c r="W190" s="67"/>
      <c r="X190" s="67"/>
      <c r="Y190" s="67"/>
      <c r="Z190" s="67"/>
    </row>
    <row r="191" spans="1:26" ht="51.75" customHeight="1">
      <c r="A191" s="82" t="s">
        <v>126</v>
      </c>
      <c r="B191" s="81"/>
      <c r="C191" s="60" t="s">
        <v>125</v>
      </c>
      <c r="D191" s="82"/>
      <c r="E191" s="82"/>
      <c r="F191" s="67">
        <f>F192</f>
        <v>2959.1</v>
      </c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7">
        <v>2536.3</v>
      </c>
      <c r="R191" s="67"/>
      <c r="S191" s="67"/>
      <c r="T191" s="67"/>
      <c r="U191" s="67"/>
      <c r="V191" s="67">
        <v>2536.3</v>
      </c>
      <c r="W191" s="67"/>
      <c r="X191" s="67"/>
      <c r="Y191" s="67"/>
      <c r="Z191" s="67"/>
    </row>
    <row r="192" spans="1:26" ht="32.25" customHeight="1">
      <c r="A192" s="82" t="s">
        <v>127</v>
      </c>
      <c r="B192" s="81"/>
      <c r="C192" s="60" t="s">
        <v>100</v>
      </c>
      <c r="D192" s="82"/>
      <c r="E192" s="82"/>
      <c r="F192" s="67">
        <f>F193+F194</f>
        <v>2959.1</v>
      </c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7">
        <v>2536.3</v>
      </c>
      <c r="R192" s="67"/>
      <c r="S192" s="67"/>
      <c r="T192" s="67"/>
      <c r="U192" s="67"/>
      <c r="V192" s="67">
        <v>2536.3</v>
      </c>
      <c r="W192" s="67"/>
      <c r="X192" s="67"/>
      <c r="Y192" s="67"/>
      <c r="Z192" s="67"/>
    </row>
    <row r="193" spans="1:26" ht="55.5" customHeight="1">
      <c r="A193" s="82" t="s">
        <v>127</v>
      </c>
      <c r="B193" s="81" t="s">
        <v>99</v>
      </c>
      <c r="C193" s="60" t="s">
        <v>98</v>
      </c>
      <c r="D193" s="82"/>
      <c r="E193" s="82"/>
      <c r="F193" s="67">
        <v>2859.1</v>
      </c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7">
        <v>2436.3</v>
      </c>
      <c r="R193" s="67"/>
      <c r="S193" s="67"/>
      <c r="T193" s="67"/>
      <c r="U193" s="67"/>
      <c r="V193" s="67">
        <v>2436.3</v>
      </c>
      <c r="W193" s="67"/>
      <c r="X193" s="67"/>
      <c r="Y193" s="67"/>
      <c r="Z193" s="67"/>
    </row>
    <row r="194" spans="1:26" ht="36.75" customHeight="1">
      <c r="A194" s="82" t="s">
        <v>127</v>
      </c>
      <c r="B194" s="81" t="s">
        <v>103</v>
      </c>
      <c r="C194" s="60" t="s">
        <v>102</v>
      </c>
      <c r="D194" s="82"/>
      <c r="E194" s="82"/>
      <c r="F194" s="67">
        <v>100</v>
      </c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7">
        <v>100</v>
      </c>
      <c r="R194" s="67"/>
      <c r="S194" s="67"/>
      <c r="T194" s="67"/>
      <c r="U194" s="67"/>
      <c r="V194" s="67">
        <v>100</v>
      </c>
      <c r="W194" s="67"/>
      <c r="X194" s="67">
        <v>242164.7</v>
      </c>
      <c r="Y194" s="67">
        <v>412.44</v>
      </c>
      <c r="Z194" s="67"/>
    </row>
    <row r="195" spans="1:26" ht="33" customHeight="1">
      <c r="A195" s="82" t="s">
        <v>477</v>
      </c>
      <c r="B195" s="81"/>
      <c r="C195" s="60" t="s">
        <v>476</v>
      </c>
      <c r="D195" s="82"/>
      <c r="E195" s="82"/>
      <c r="F195" s="67">
        <f>F196+F207+F225+F232+F239</f>
        <v>388439.26466999995</v>
      </c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7">
        <v>334780.93</v>
      </c>
      <c r="R195" s="67"/>
      <c r="S195" s="67">
        <v>238708.9</v>
      </c>
      <c r="T195" s="67">
        <v>419.15</v>
      </c>
      <c r="U195" s="67"/>
      <c r="V195" s="67">
        <v>337916.4</v>
      </c>
      <c r="W195" s="67"/>
      <c r="X195" s="67">
        <v>70374.5</v>
      </c>
      <c r="Y195" s="67"/>
      <c r="Z195" s="67"/>
    </row>
    <row r="196" spans="1:26" ht="45.75" customHeight="1">
      <c r="A196" s="82" t="s">
        <v>479</v>
      </c>
      <c r="B196" s="81"/>
      <c r="C196" s="60" t="s">
        <v>478</v>
      </c>
      <c r="D196" s="82"/>
      <c r="E196" s="82"/>
      <c r="F196" s="67">
        <f>F197+F200+F203</f>
        <v>114216.20936000001</v>
      </c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7">
        <v>105802.4</v>
      </c>
      <c r="R196" s="67"/>
      <c r="S196" s="67">
        <v>70956.4</v>
      </c>
      <c r="T196" s="67"/>
      <c r="U196" s="67"/>
      <c r="V196" s="67">
        <v>104526.3</v>
      </c>
      <c r="W196" s="67"/>
      <c r="X196" s="67"/>
      <c r="Y196" s="67"/>
      <c r="Z196" s="67"/>
    </row>
    <row r="197" spans="1:26" ht="42" customHeight="1">
      <c r="A197" s="82" t="s">
        <v>481</v>
      </c>
      <c r="B197" s="81"/>
      <c r="C197" s="60" t="s">
        <v>480</v>
      </c>
      <c r="D197" s="82"/>
      <c r="E197" s="82"/>
      <c r="F197" s="67">
        <f>F198</f>
        <v>35433.51536</v>
      </c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7">
        <v>34846</v>
      </c>
      <c r="R197" s="67"/>
      <c r="S197" s="67"/>
      <c r="T197" s="67"/>
      <c r="U197" s="67"/>
      <c r="V197" s="67">
        <v>34151.8</v>
      </c>
      <c r="W197" s="67"/>
      <c r="X197" s="67"/>
      <c r="Y197" s="67"/>
      <c r="Z197" s="67"/>
    </row>
    <row r="198" spans="1:26" ht="46.5" customHeight="1">
      <c r="A198" s="82" t="s">
        <v>482</v>
      </c>
      <c r="B198" s="81"/>
      <c r="C198" s="60" t="s">
        <v>279</v>
      </c>
      <c r="D198" s="82"/>
      <c r="E198" s="82"/>
      <c r="F198" s="67">
        <f>F199</f>
        <v>35433.51536</v>
      </c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7">
        <v>34846</v>
      </c>
      <c r="R198" s="67"/>
      <c r="S198" s="67"/>
      <c r="T198" s="67"/>
      <c r="U198" s="67"/>
      <c r="V198" s="67">
        <v>34151.8</v>
      </c>
      <c r="W198" s="67"/>
      <c r="X198" s="67"/>
      <c r="Y198" s="67"/>
      <c r="Z198" s="67"/>
    </row>
    <row r="199" spans="1:26" ht="44.25" customHeight="1">
      <c r="A199" s="82" t="s">
        <v>482</v>
      </c>
      <c r="B199" s="81" t="s">
        <v>207</v>
      </c>
      <c r="C199" s="60" t="s">
        <v>206</v>
      </c>
      <c r="D199" s="82"/>
      <c r="E199" s="82"/>
      <c r="F199" s="67">
        <v>35433.51536</v>
      </c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7">
        <v>34846</v>
      </c>
      <c r="R199" s="67"/>
      <c r="S199" s="67"/>
      <c r="T199" s="67"/>
      <c r="U199" s="67"/>
      <c r="V199" s="67">
        <v>34151.8</v>
      </c>
      <c r="W199" s="67"/>
      <c r="X199" s="67"/>
      <c r="Y199" s="67"/>
      <c r="Z199" s="67"/>
    </row>
    <row r="200" spans="1:26" ht="48" customHeight="1">
      <c r="A200" s="82" t="s">
        <v>484</v>
      </c>
      <c r="B200" s="81"/>
      <c r="C200" s="60" t="s">
        <v>483</v>
      </c>
      <c r="D200" s="82"/>
      <c r="E200" s="82"/>
      <c r="F200" s="67">
        <f>F201</f>
        <v>482.394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33" customHeight="1">
      <c r="A201" s="82" t="s">
        <v>652</v>
      </c>
      <c r="B201" s="81"/>
      <c r="C201" s="60" t="s">
        <v>625</v>
      </c>
      <c r="D201" s="82"/>
      <c r="E201" s="82"/>
      <c r="F201" s="67">
        <f>F202</f>
        <v>482.394</v>
      </c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40.5" customHeight="1">
      <c r="A202" s="82" t="s">
        <v>652</v>
      </c>
      <c r="B202" s="81" t="s">
        <v>207</v>
      </c>
      <c r="C202" s="60" t="s">
        <v>206</v>
      </c>
      <c r="D202" s="82"/>
      <c r="E202" s="82"/>
      <c r="F202" s="67">
        <v>482.394</v>
      </c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44.25" customHeight="1">
      <c r="A203" s="82" t="s">
        <v>486</v>
      </c>
      <c r="B203" s="81"/>
      <c r="C203" s="60" t="s">
        <v>485</v>
      </c>
      <c r="D203" s="82"/>
      <c r="E203" s="82"/>
      <c r="F203" s="67">
        <f>F204</f>
        <v>78300.3</v>
      </c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7">
        <v>70956.4</v>
      </c>
      <c r="R203" s="67"/>
      <c r="S203" s="67">
        <v>70956.4</v>
      </c>
      <c r="T203" s="67"/>
      <c r="U203" s="67"/>
      <c r="V203" s="67">
        <v>70374.5</v>
      </c>
      <c r="W203" s="67"/>
      <c r="X203" s="67">
        <v>70374.5</v>
      </c>
      <c r="Y203" s="67"/>
      <c r="Z203" s="67"/>
    </row>
    <row r="204" spans="1:26" ht="42.75" customHeight="1">
      <c r="A204" s="82" t="s">
        <v>488</v>
      </c>
      <c r="B204" s="81"/>
      <c r="C204" s="60" t="s">
        <v>487</v>
      </c>
      <c r="D204" s="82"/>
      <c r="E204" s="82"/>
      <c r="F204" s="67">
        <f>F205+F206</f>
        <v>78300.3</v>
      </c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7">
        <v>70956.4</v>
      </c>
      <c r="R204" s="67"/>
      <c r="S204" s="67">
        <v>70956.4</v>
      </c>
      <c r="T204" s="67"/>
      <c r="U204" s="67"/>
      <c r="V204" s="67">
        <v>70374.5</v>
      </c>
      <c r="W204" s="67"/>
      <c r="X204" s="67">
        <v>673.7</v>
      </c>
      <c r="Y204" s="67"/>
      <c r="Z204" s="67"/>
    </row>
    <row r="205" spans="1:26" ht="33" customHeight="1">
      <c r="A205" s="82" t="s">
        <v>488</v>
      </c>
      <c r="B205" s="81" t="s">
        <v>197</v>
      </c>
      <c r="C205" s="60" t="s">
        <v>196</v>
      </c>
      <c r="D205" s="82"/>
      <c r="E205" s="82"/>
      <c r="F205" s="67">
        <v>45</v>
      </c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7">
        <v>290.1</v>
      </c>
      <c r="R205" s="67"/>
      <c r="S205" s="67">
        <v>290.1</v>
      </c>
      <c r="T205" s="67"/>
      <c r="U205" s="67"/>
      <c r="V205" s="67">
        <v>673.7</v>
      </c>
      <c r="W205" s="67"/>
      <c r="X205" s="67">
        <v>69700.8</v>
      </c>
      <c r="Y205" s="67"/>
      <c r="Z205" s="67"/>
    </row>
    <row r="206" spans="1:26" ht="49.5" customHeight="1">
      <c r="A206" s="82" t="s">
        <v>488</v>
      </c>
      <c r="B206" s="81" t="s">
        <v>207</v>
      </c>
      <c r="C206" s="60" t="s">
        <v>206</v>
      </c>
      <c r="D206" s="82"/>
      <c r="E206" s="82"/>
      <c r="F206" s="67">
        <v>78255.3</v>
      </c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7">
        <v>70666.3</v>
      </c>
      <c r="R206" s="67"/>
      <c r="S206" s="67">
        <v>70666.3</v>
      </c>
      <c r="T206" s="67"/>
      <c r="U206" s="67"/>
      <c r="V206" s="67">
        <v>69700.8</v>
      </c>
      <c r="W206" s="67"/>
      <c r="X206" s="67">
        <v>163903.3</v>
      </c>
      <c r="Y206" s="67">
        <v>412.44</v>
      </c>
      <c r="Z206" s="67"/>
    </row>
    <row r="207" spans="1:26" ht="47.25" customHeight="1">
      <c r="A207" s="82" t="s">
        <v>498</v>
      </c>
      <c r="B207" s="81"/>
      <c r="C207" s="60" t="s">
        <v>497</v>
      </c>
      <c r="D207" s="82"/>
      <c r="E207" s="82"/>
      <c r="F207" s="67">
        <f>F208+F211+F219+F222</f>
        <v>239056.93831</v>
      </c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7">
        <v>196487.53</v>
      </c>
      <c r="R207" s="67"/>
      <c r="S207" s="67">
        <v>159882.6</v>
      </c>
      <c r="T207" s="67">
        <v>419.15</v>
      </c>
      <c r="U207" s="67"/>
      <c r="V207" s="67">
        <v>200804</v>
      </c>
      <c r="W207" s="67"/>
      <c r="X207" s="67"/>
      <c r="Y207" s="67"/>
      <c r="Z207" s="67"/>
    </row>
    <row r="208" spans="1:26" ht="84" customHeight="1">
      <c r="A208" s="82" t="s">
        <v>500</v>
      </c>
      <c r="B208" s="81"/>
      <c r="C208" s="60" t="s">
        <v>499</v>
      </c>
      <c r="D208" s="82"/>
      <c r="E208" s="82"/>
      <c r="F208" s="67">
        <f>F209</f>
        <v>38168.93743</v>
      </c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7">
        <v>36185.78</v>
      </c>
      <c r="R208" s="67"/>
      <c r="S208" s="67"/>
      <c r="T208" s="67"/>
      <c r="U208" s="67"/>
      <c r="V208" s="67">
        <v>36488.26</v>
      </c>
      <c r="W208" s="67"/>
      <c r="X208" s="67"/>
      <c r="Y208" s="67"/>
      <c r="Z208" s="67"/>
    </row>
    <row r="209" spans="1:26" ht="36.75" customHeight="1">
      <c r="A209" s="82" t="s">
        <v>501</v>
      </c>
      <c r="B209" s="81"/>
      <c r="C209" s="60" t="s">
        <v>279</v>
      </c>
      <c r="D209" s="82"/>
      <c r="E209" s="82"/>
      <c r="F209" s="67">
        <f>F210</f>
        <v>38168.93743</v>
      </c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7">
        <v>36185.78</v>
      </c>
      <c r="R209" s="67"/>
      <c r="S209" s="67"/>
      <c r="T209" s="67"/>
      <c r="U209" s="67"/>
      <c r="V209" s="67">
        <v>36488.26</v>
      </c>
      <c r="W209" s="67"/>
      <c r="X209" s="67"/>
      <c r="Y209" s="67"/>
      <c r="Z209" s="67"/>
    </row>
    <row r="210" spans="1:26" ht="45.75" customHeight="1">
      <c r="A210" s="82" t="s">
        <v>501</v>
      </c>
      <c r="B210" s="81" t="s">
        <v>207</v>
      </c>
      <c r="C210" s="60" t="s">
        <v>206</v>
      </c>
      <c r="D210" s="82"/>
      <c r="E210" s="82"/>
      <c r="F210" s="67">
        <v>38168.93743</v>
      </c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7">
        <v>36185.78</v>
      </c>
      <c r="R210" s="67"/>
      <c r="S210" s="67"/>
      <c r="T210" s="67"/>
      <c r="U210" s="67"/>
      <c r="V210" s="67">
        <v>36488.26</v>
      </c>
      <c r="W210" s="67"/>
      <c r="X210" s="67"/>
      <c r="Y210" s="67"/>
      <c r="Z210" s="67"/>
    </row>
    <row r="211" spans="1:26" ht="42" customHeight="1">
      <c r="A211" s="82" t="s">
        <v>503</v>
      </c>
      <c r="B211" s="81"/>
      <c r="C211" s="60" t="s">
        <v>502</v>
      </c>
      <c r="D211" s="82"/>
      <c r="E211" s="82"/>
      <c r="F211" s="67">
        <f>F212+F215+F217</f>
        <v>28288.56488</v>
      </c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39.75" customHeight="1">
      <c r="A212" s="82" t="s">
        <v>505</v>
      </c>
      <c r="B212" s="81"/>
      <c r="C212" s="60" t="s">
        <v>504</v>
      </c>
      <c r="D212" s="82"/>
      <c r="E212" s="82"/>
      <c r="F212" s="67">
        <f>F213+F214</f>
        <v>1117.683</v>
      </c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39.75" customHeight="1">
      <c r="A213" s="82" t="s">
        <v>505</v>
      </c>
      <c r="B213" s="81" t="s">
        <v>207</v>
      </c>
      <c r="C213" s="60" t="s">
        <v>206</v>
      </c>
      <c r="D213" s="82"/>
      <c r="E213" s="82"/>
      <c r="F213" s="67">
        <v>1106.87403</v>
      </c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35.25" customHeight="1">
      <c r="A214" s="82" t="s">
        <v>505</v>
      </c>
      <c r="B214" s="81" t="s">
        <v>161</v>
      </c>
      <c r="C214" s="60" t="s">
        <v>160</v>
      </c>
      <c r="D214" s="82"/>
      <c r="E214" s="82"/>
      <c r="F214" s="67">
        <v>10.80897</v>
      </c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33" customHeight="1">
      <c r="A215" s="82" t="s">
        <v>624</v>
      </c>
      <c r="B215" s="81"/>
      <c r="C215" s="136" t="s">
        <v>625</v>
      </c>
      <c r="D215" s="82"/>
      <c r="E215" s="82"/>
      <c r="F215" s="67">
        <f>F216</f>
        <v>807.32635</v>
      </c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48.75" customHeight="1">
      <c r="A216" s="82" t="s">
        <v>624</v>
      </c>
      <c r="B216" s="81" t="s">
        <v>207</v>
      </c>
      <c r="C216" s="60" t="s">
        <v>206</v>
      </c>
      <c r="D216" s="82"/>
      <c r="E216" s="82"/>
      <c r="F216" s="67">
        <v>807.32635</v>
      </c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58.5" customHeight="1">
      <c r="A217" s="82" t="s">
        <v>507</v>
      </c>
      <c r="B217" s="81"/>
      <c r="C217" s="60" t="s">
        <v>506</v>
      </c>
      <c r="D217" s="82"/>
      <c r="E217" s="82"/>
      <c r="F217" s="67">
        <f>F218</f>
        <v>26363.55553</v>
      </c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44.25" customHeight="1">
      <c r="A218" s="82" t="s">
        <v>507</v>
      </c>
      <c r="B218" s="81" t="s">
        <v>207</v>
      </c>
      <c r="C218" s="60" t="s">
        <v>206</v>
      </c>
      <c r="D218" s="82"/>
      <c r="E218" s="82"/>
      <c r="F218" s="67">
        <f>26518.55553-155</f>
        <v>26363.55553</v>
      </c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7"/>
      <c r="R218" s="67"/>
      <c r="S218" s="67"/>
      <c r="T218" s="67"/>
      <c r="U218" s="67"/>
      <c r="V218" s="67"/>
      <c r="W218" s="67"/>
      <c r="X218" s="67">
        <v>158461.7</v>
      </c>
      <c r="Y218" s="67"/>
      <c r="Z218" s="67"/>
    </row>
    <row r="219" spans="1:26" ht="48" customHeight="1">
      <c r="A219" s="82" t="s">
        <v>508</v>
      </c>
      <c r="B219" s="81"/>
      <c r="C219" s="60" t="s">
        <v>485</v>
      </c>
      <c r="D219" s="82"/>
      <c r="E219" s="82"/>
      <c r="F219" s="67">
        <f>F220</f>
        <v>166705.49</v>
      </c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7">
        <v>154441</v>
      </c>
      <c r="R219" s="67"/>
      <c r="S219" s="67">
        <v>154441</v>
      </c>
      <c r="T219" s="67"/>
      <c r="U219" s="67"/>
      <c r="V219" s="67">
        <v>158461.7</v>
      </c>
      <c r="W219" s="67"/>
      <c r="X219" s="67">
        <v>158461.7</v>
      </c>
      <c r="Y219" s="67"/>
      <c r="Z219" s="67"/>
    </row>
    <row r="220" spans="1:26" ht="43.5" customHeight="1">
      <c r="A220" s="82" t="s">
        <v>509</v>
      </c>
      <c r="B220" s="81"/>
      <c r="C220" s="60" t="s">
        <v>487</v>
      </c>
      <c r="D220" s="82"/>
      <c r="E220" s="82"/>
      <c r="F220" s="67">
        <f>F221</f>
        <v>166705.49</v>
      </c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7">
        <v>154441</v>
      </c>
      <c r="R220" s="67"/>
      <c r="S220" s="67">
        <v>154441</v>
      </c>
      <c r="T220" s="67"/>
      <c r="U220" s="67"/>
      <c r="V220" s="67">
        <v>158461.7</v>
      </c>
      <c r="W220" s="67"/>
      <c r="X220" s="67">
        <v>158461.7</v>
      </c>
      <c r="Y220" s="67"/>
      <c r="Z220" s="67"/>
    </row>
    <row r="221" spans="1:26" ht="47.25" customHeight="1">
      <c r="A221" s="82" t="s">
        <v>509</v>
      </c>
      <c r="B221" s="81" t="s">
        <v>207</v>
      </c>
      <c r="C221" s="60" t="s">
        <v>206</v>
      </c>
      <c r="D221" s="82"/>
      <c r="E221" s="82"/>
      <c r="F221" s="67">
        <v>166705.49</v>
      </c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7">
        <v>154441</v>
      </c>
      <c r="R221" s="67"/>
      <c r="S221" s="67">
        <v>154441</v>
      </c>
      <c r="T221" s="67"/>
      <c r="U221" s="67"/>
      <c r="V221" s="67">
        <v>158461.7</v>
      </c>
      <c r="W221" s="67"/>
      <c r="X221" s="67">
        <v>5441.6</v>
      </c>
      <c r="Y221" s="67">
        <v>412.44</v>
      </c>
      <c r="Z221" s="67"/>
    </row>
    <row r="222" spans="1:26" ht="170.25" customHeight="1">
      <c r="A222" s="82" t="s">
        <v>511</v>
      </c>
      <c r="B222" s="81"/>
      <c r="C222" s="43" t="s">
        <v>510</v>
      </c>
      <c r="D222" s="82"/>
      <c r="E222" s="82"/>
      <c r="F222" s="67">
        <f>F223</f>
        <v>5893.946</v>
      </c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7">
        <v>5860.75</v>
      </c>
      <c r="R222" s="67"/>
      <c r="S222" s="67">
        <v>5441.6</v>
      </c>
      <c r="T222" s="67">
        <v>419.15</v>
      </c>
      <c r="U222" s="67"/>
      <c r="V222" s="67">
        <v>5854.04</v>
      </c>
      <c r="W222" s="67"/>
      <c r="X222" s="67">
        <v>5441.6</v>
      </c>
      <c r="Y222" s="67">
        <v>412.44</v>
      </c>
      <c r="Z222" s="67"/>
    </row>
    <row r="223" spans="1:26" ht="169.5" customHeight="1">
      <c r="A223" s="82" t="s">
        <v>513</v>
      </c>
      <c r="B223" s="81"/>
      <c r="C223" s="43" t="s">
        <v>512</v>
      </c>
      <c r="D223" s="82"/>
      <c r="E223" s="82"/>
      <c r="F223" s="67">
        <f>F224</f>
        <v>5893.946</v>
      </c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7">
        <v>5860.75</v>
      </c>
      <c r="R223" s="67"/>
      <c r="S223" s="67">
        <v>5441.6</v>
      </c>
      <c r="T223" s="67">
        <v>419.15</v>
      </c>
      <c r="U223" s="67"/>
      <c r="V223" s="67">
        <v>5854.04</v>
      </c>
      <c r="W223" s="67"/>
      <c r="X223" s="67">
        <v>5441.6</v>
      </c>
      <c r="Y223" s="67">
        <v>412.44</v>
      </c>
      <c r="Z223" s="67"/>
    </row>
    <row r="224" spans="1:26" ht="40.5" customHeight="1">
      <c r="A224" s="82" t="s">
        <v>513</v>
      </c>
      <c r="B224" s="81" t="s">
        <v>207</v>
      </c>
      <c r="C224" s="60" t="s">
        <v>206</v>
      </c>
      <c r="D224" s="82"/>
      <c r="E224" s="82"/>
      <c r="F224" s="67">
        <v>5893.946</v>
      </c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7">
        <v>5860.75</v>
      </c>
      <c r="R224" s="67"/>
      <c r="S224" s="67">
        <v>5441.6</v>
      </c>
      <c r="T224" s="67">
        <v>419.15</v>
      </c>
      <c r="U224" s="67"/>
      <c r="V224" s="67">
        <v>5854.04</v>
      </c>
      <c r="W224" s="67"/>
      <c r="X224" s="67"/>
      <c r="Y224" s="67"/>
      <c r="Z224" s="67"/>
    </row>
    <row r="225" spans="1:26" ht="33" customHeight="1">
      <c r="A225" s="82" t="s">
        <v>523</v>
      </c>
      <c r="B225" s="81"/>
      <c r="C225" s="60" t="s">
        <v>522</v>
      </c>
      <c r="D225" s="82"/>
      <c r="E225" s="82"/>
      <c r="F225" s="67">
        <f>F226+F229</f>
        <v>19603.317</v>
      </c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7">
        <v>18578</v>
      </c>
      <c r="R225" s="67"/>
      <c r="S225" s="67"/>
      <c r="T225" s="67"/>
      <c r="U225" s="67"/>
      <c r="V225" s="67">
        <v>18656.1</v>
      </c>
      <c r="W225" s="67"/>
      <c r="X225" s="67"/>
      <c r="Y225" s="67"/>
      <c r="Z225" s="67"/>
    </row>
    <row r="226" spans="1:26" ht="33" customHeight="1">
      <c r="A226" s="82" t="s">
        <v>525</v>
      </c>
      <c r="B226" s="81"/>
      <c r="C226" s="60" t="s">
        <v>524</v>
      </c>
      <c r="D226" s="82"/>
      <c r="E226" s="82"/>
      <c r="F226" s="67">
        <v>19401</v>
      </c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7">
        <v>18578</v>
      </c>
      <c r="R226" s="67"/>
      <c r="S226" s="67"/>
      <c r="T226" s="67"/>
      <c r="U226" s="67"/>
      <c r="V226" s="67">
        <v>18656.1</v>
      </c>
      <c r="W226" s="67"/>
      <c r="X226" s="67"/>
      <c r="Y226" s="67"/>
      <c r="Z226" s="67"/>
    </row>
    <row r="227" spans="1:26" ht="39" customHeight="1">
      <c r="A227" s="82" t="s">
        <v>526</v>
      </c>
      <c r="B227" s="81"/>
      <c r="C227" s="60" t="s">
        <v>279</v>
      </c>
      <c r="D227" s="82"/>
      <c r="E227" s="82"/>
      <c r="F227" s="67">
        <v>19401</v>
      </c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7">
        <v>18578</v>
      </c>
      <c r="R227" s="67"/>
      <c r="S227" s="67"/>
      <c r="T227" s="67"/>
      <c r="U227" s="67"/>
      <c r="V227" s="67">
        <v>18656.1</v>
      </c>
      <c r="W227" s="67"/>
      <c r="X227" s="67"/>
      <c r="Y227" s="67"/>
      <c r="Z227" s="67"/>
    </row>
    <row r="228" spans="1:26" ht="33" customHeight="1">
      <c r="A228" s="82" t="s">
        <v>526</v>
      </c>
      <c r="B228" s="81" t="s">
        <v>207</v>
      </c>
      <c r="C228" s="60" t="s">
        <v>206</v>
      </c>
      <c r="D228" s="82"/>
      <c r="E228" s="82"/>
      <c r="F228" s="67">
        <v>19401</v>
      </c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7">
        <v>18578</v>
      </c>
      <c r="R228" s="67"/>
      <c r="S228" s="67"/>
      <c r="T228" s="67"/>
      <c r="U228" s="67"/>
      <c r="V228" s="67">
        <v>18656.1</v>
      </c>
      <c r="W228" s="67"/>
      <c r="X228" s="67"/>
      <c r="Y228" s="67"/>
      <c r="Z228" s="67"/>
    </row>
    <row r="229" spans="1:26" ht="37.5" customHeight="1">
      <c r="A229" s="82" t="s">
        <v>528</v>
      </c>
      <c r="B229" s="81"/>
      <c r="C229" s="60" t="s">
        <v>659</v>
      </c>
      <c r="D229" s="82"/>
      <c r="E229" s="82"/>
      <c r="F229" s="67">
        <f>F230</f>
        <v>202.317</v>
      </c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39" customHeight="1">
      <c r="A230" s="82" t="s">
        <v>530</v>
      </c>
      <c r="B230" s="81"/>
      <c r="C230" s="60" t="s">
        <v>529</v>
      </c>
      <c r="D230" s="82"/>
      <c r="E230" s="82"/>
      <c r="F230" s="67">
        <f>F231</f>
        <v>202.317</v>
      </c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39" customHeight="1">
      <c r="A231" s="82" t="s">
        <v>530</v>
      </c>
      <c r="B231" s="81" t="s">
        <v>207</v>
      </c>
      <c r="C231" s="60" t="s">
        <v>206</v>
      </c>
      <c r="D231" s="82"/>
      <c r="E231" s="82"/>
      <c r="F231" s="67">
        <v>202.317</v>
      </c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33" customHeight="1">
      <c r="A232" s="82" t="s">
        <v>538</v>
      </c>
      <c r="B232" s="81"/>
      <c r="C232" s="60" t="s">
        <v>537</v>
      </c>
      <c r="D232" s="82"/>
      <c r="E232" s="82"/>
      <c r="F232" s="67">
        <f>F233+F236</f>
        <v>132</v>
      </c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7">
        <v>153</v>
      </c>
      <c r="R232" s="67"/>
      <c r="S232" s="67"/>
      <c r="T232" s="67"/>
      <c r="U232" s="67"/>
      <c r="V232" s="67">
        <v>153</v>
      </c>
      <c r="W232" s="67"/>
      <c r="X232" s="67"/>
      <c r="Y232" s="67"/>
      <c r="Z232" s="67"/>
    </row>
    <row r="233" spans="1:26" ht="33" customHeight="1">
      <c r="A233" s="82" t="s">
        <v>540</v>
      </c>
      <c r="B233" s="81"/>
      <c r="C233" s="60" t="s">
        <v>539</v>
      </c>
      <c r="D233" s="82"/>
      <c r="E233" s="82"/>
      <c r="F233" s="67">
        <v>45</v>
      </c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7">
        <v>45</v>
      </c>
      <c r="R233" s="67"/>
      <c r="S233" s="67"/>
      <c r="T233" s="67"/>
      <c r="U233" s="67"/>
      <c r="V233" s="67">
        <v>45</v>
      </c>
      <c r="W233" s="67"/>
      <c r="X233" s="67"/>
      <c r="Y233" s="67"/>
      <c r="Z233" s="67"/>
    </row>
    <row r="234" spans="1:26" ht="24.75" customHeight="1">
      <c r="A234" s="82" t="s">
        <v>542</v>
      </c>
      <c r="B234" s="81"/>
      <c r="C234" s="60" t="s">
        <v>541</v>
      </c>
      <c r="D234" s="82"/>
      <c r="E234" s="82"/>
      <c r="F234" s="67">
        <v>45</v>
      </c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7">
        <v>45</v>
      </c>
      <c r="R234" s="67"/>
      <c r="S234" s="67"/>
      <c r="T234" s="67"/>
      <c r="U234" s="67"/>
      <c r="V234" s="67">
        <v>45</v>
      </c>
      <c r="W234" s="67"/>
      <c r="X234" s="67"/>
      <c r="Y234" s="67"/>
      <c r="Z234" s="67"/>
    </row>
    <row r="235" spans="1:26" ht="39.75" customHeight="1">
      <c r="A235" s="82" t="s">
        <v>542</v>
      </c>
      <c r="B235" s="81" t="s">
        <v>103</v>
      </c>
      <c r="C235" s="60" t="s">
        <v>102</v>
      </c>
      <c r="D235" s="82"/>
      <c r="E235" s="82"/>
      <c r="F235" s="67">
        <v>45</v>
      </c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7">
        <v>45</v>
      </c>
      <c r="R235" s="67"/>
      <c r="S235" s="67"/>
      <c r="T235" s="67"/>
      <c r="U235" s="67"/>
      <c r="V235" s="67">
        <v>45</v>
      </c>
      <c r="W235" s="67"/>
      <c r="X235" s="67"/>
      <c r="Y235" s="67"/>
      <c r="Z235" s="67"/>
    </row>
    <row r="236" spans="1:26" ht="41.25" customHeight="1">
      <c r="A236" s="82" t="s">
        <v>544</v>
      </c>
      <c r="B236" s="81"/>
      <c r="C236" s="60" t="s">
        <v>543</v>
      </c>
      <c r="D236" s="82"/>
      <c r="E236" s="82"/>
      <c r="F236" s="67">
        <f>F237</f>
        <v>87</v>
      </c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7">
        <v>108</v>
      </c>
      <c r="R236" s="67"/>
      <c r="S236" s="67"/>
      <c r="T236" s="67"/>
      <c r="U236" s="67"/>
      <c r="V236" s="67">
        <v>108</v>
      </c>
      <c r="W236" s="67"/>
      <c r="X236" s="67"/>
      <c r="Y236" s="67"/>
      <c r="Z236" s="67"/>
    </row>
    <row r="237" spans="1:26" ht="33" customHeight="1">
      <c r="A237" s="82" t="s">
        <v>546</v>
      </c>
      <c r="B237" s="81"/>
      <c r="C237" s="60" t="s">
        <v>545</v>
      </c>
      <c r="D237" s="82"/>
      <c r="E237" s="82"/>
      <c r="F237" s="67">
        <f>F238</f>
        <v>87</v>
      </c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7">
        <v>108</v>
      </c>
      <c r="R237" s="67"/>
      <c r="S237" s="67"/>
      <c r="T237" s="67"/>
      <c r="U237" s="67"/>
      <c r="V237" s="67">
        <v>108</v>
      </c>
      <c r="W237" s="67"/>
      <c r="X237" s="67"/>
      <c r="Y237" s="67"/>
      <c r="Z237" s="67"/>
    </row>
    <row r="238" spans="1:26" ht="40.5" customHeight="1">
      <c r="A238" s="82" t="s">
        <v>546</v>
      </c>
      <c r="B238" s="81" t="s">
        <v>207</v>
      </c>
      <c r="C238" s="60" t="s">
        <v>206</v>
      </c>
      <c r="D238" s="82"/>
      <c r="E238" s="82"/>
      <c r="F238" s="67">
        <v>87</v>
      </c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7">
        <v>108</v>
      </c>
      <c r="R238" s="67"/>
      <c r="S238" s="67"/>
      <c r="T238" s="67"/>
      <c r="U238" s="67"/>
      <c r="V238" s="67">
        <v>108</v>
      </c>
      <c r="W238" s="67"/>
      <c r="X238" s="67">
        <v>7886.9</v>
      </c>
      <c r="Y238" s="67"/>
      <c r="Z238" s="67"/>
    </row>
    <row r="239" spans="1:26" ht="40.5" customHeight="1">
      <c r="A239" s="82" t="s">
        <v>548</v>
      </c>
      <c r="B239" s="81"/>
      <c r="C239" s="60" t="s">
        <v>547</v>
      </c>
      <c r="D239" s="82"/>
      <c r="E239" s="82"/>
      <c r="F239" s="67">
        <f>F240+F245+F250</f>
        <v>15430.800000000001</v>
      </c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7">
        <v>13760</v>
      </c>
      <c r="R239" s="67"/>
      <c r="S239" s="67">
        <v>7869.9</v>
      </c>
      <c r="T239" s="67"/>
      <c r="U239" s="67"/>
      <c r="V239" s="67">
        <v>13777</v>
      </c>
      <c r="W239" s="67"/>
      <c r="X239" s="67"/>
      <c r="Y239" s="67"/>
      <c r="Z239" s="67"/>
    </row>
    <row r="240" spans="1:26" ht="40.5" customHeight="1">
      <c r="A240" s="82" t="s">
        <v>550</v>
      </c>
      <c r="B240" s="81"/>
      <c r="C240" s="60" t="s">
        <v>549</v>
      </c>
      <c r="D240" s="82"/>
      <c r="E240" s="82"/>
      <c r="F240" s="67">
        <f>F241</f>
        <v>6670.000000000001</v>
      </c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7">
        <v>5890.1</v>
      </c>
      <c r="R240" s="67"/>
      <c r="S240" s="67"/>
      <c r="T240" s="67"/>
      <c r="U240" s="67"/>
      <c r="V240" s="67">
        <v>5890.1</v>
      </c>
      <c r="W240" s="67"/>
      <c r="X240" s="67"/>
      <c r="Y240" s="67"/>
      <c r="Z240" s="67"/>
    </row>
    <row r="241" spans="1:26" ht="30" customHeight="1">
      <c r="A241" s="82" t="s">
        <v>551</v>
      </c>
      <c r="B241" s="81"/>
      <c r="C241" s="60" t="s">
        <v>100</v>
      </c>
      <c r="D241" s="82"/>
      <c r="E241" s="82"/>
      <c r="F241" s="67">
        <f>F242+F243+F244</f>
        <v>6670.000000000001</v>
      </c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7">
        <v>5890.1</v>
      </c>
      <c r="R241" s="67"/>
      <c r="S241" s="67"/>
      <c r="T241" s="67"/>
      <c r="U241" s="67"/>
      <c r="V241" s="67">
        <v>5890.1</v>
      </c>
      <c r="W241" s="67"/>
      <c r="X241" s="67"/>
      <c r="Y241" s="67"/>
      <c r="Z241" s="67"/>
    </row>
    <row r="242" spans="1:26" ht="60.75" customHeight="1">
      <c r="A242" s="82" t="s">
        <v>551</v>
      </c>
      <c r="B242" s="81" t="s">
        <v>99</v>
      </c>
      <c r="C242" s="60" t="s">
        <v>98</v>
      </c>
      <c r="D242" s="82"/>
      <c r="E242" s="82"/>
      <c r="F242" s="67">
        <v>5336.06</v>
      </c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7">
        <v>5335.66</v>
      </c>
      <c r="R242" s="67"/>
      <c r="S242" s="67"/>
      <c r="T242" s="67"/>
      <c r="U242" s="67"/>
      <c r="V242" s="67">
        <v>5335.66</v>
      </c>
      <c r="W242" s="67"/>
      <c r="X242" s="67"/>
      <c r="Y242" s="67"/>
      <c r="Z242" s="67"/>
    </row>
    <row r="243" spans="1:26" ht="36.75" customHeight="1">
      <c r="A243" s="82" t="s">
        <v>551</v>
      </c>
      <c r="B243" s="81" t="s">
        <v>103</v>
      </c>
      <c r="C243" s="60" t="s">
        <v>102</v>
      </c>
      <c r="D243" s="82"/>
      <c r="E243" s="82"/>
      <c r="F243" s="67">
        <v>1332.34</v>
      </c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7">
        <v>552.84</v>
      </c>
      <c r="R243" s="67"/>
      <c r="S243" s="67"/>
      <c r="T243" s="67"/>
      <c r="U243" s="67"/>
      <c r="V243" s="67">
        <v>552.84</v>
      </c>
      <c r="W243" s="67"/>
      <c r="X243" s="67"/>
      <c r="Y243" s="67"/>
      <c r="Z243" s="67"/>
    </row>
    <row r="244" spans="1:26" ht="33" customHeight="1">
      <c r="A244" s="82" t="s">
        <v>551</v>
      </c>
      <c r="B244" s="81" t="s">
        <v>161</v>
      </c>
      <c r="C244" s="60" t="s">
        <v>160</v>
      </c>
      <c r="D244" s="82"/>
      <c r="E244" s="82"/>
      <c r="F244" s="67">
        <v>1.6</v>
      </c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7">
        <v>1.6</v>
      </c>
      <c r="R244" s="67"/>
      <c r="S244" s="67"/>
      <c r="T244" s="67"/>
      <c r="U244" s="67"/>
      <c r="V244" s="67">
        <v>1.6</v>
      </c>
      <c r="W244" s="67"/>
      <c r="X244" s="67">
        <v>440.4</v>
      </c>
      <c r="Y244" s="67"/>
      <c r="Z244" s="67"/>
    </row>
    <row r="245" spans="1:26" ht="42.75" customHeight="1">
      <c r="A245" s="82" t="s">
        <v>552</v>
      </c>
      <c r="B245" s="81"/>
      <c r="C245" s="60" t="s">
        <v>485</v>
      </c>
      <c r="D245" s="82"/>
      <c r="E245" s="82"/>
      <c r="F245" s="67">
        <f>F246</f>
        <v>272.3</v>
      </c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7">
        <v>423.4</v>
      </c>
      <c r="R245" s="67"/>
      <c r="S245" s="67">
        <v>423.4</v>
      </c>
      <c r="T245" s="67"/>
      <c r="U245" s="67"/>
      <c r="V245" s="67">
        <v>440.4</v>
      </c>
      <c r="W245" s="67"/>
      <c r="X245" s="67">
        <v>440.4</v>
      </c>
      <c r="Y245" s="67"/>
      <c r="Z245" s="67"/>
    </row>
    <row r="246" spans="1:26" ht="48.75" customHeight="1">
      <c r="A246" s="82" t="s">
        <v>553</v>
      </c>
      <c r="B246" s="81"/>
      <c r="C246" s="60" t="s">
        <v>487</v>
      </c>
      <c r="D246" s="82"/>
      <c r="E246" s="82"/>
      <c r="F246" s="67">
        <f>F247+F248+F249</f>
        <v>272.3</v>
      </c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7">
        <v>423.4</v>
      </c>
      <c r="R246" s="67"/>
      <c r="S246" s="67">
        <v>423.4</v>
      </c>
      <c r="T246" s="67"/>
      <c r="U246" s="67"/>
      <c r="V246" s="67">
        <v>440.4</v>
      </c>
      <c r="W246" s="67"/>
      <c r="X246" s="67">
        <v>130.5</v>
      </c>
      <c r="Y246" s="67"/>
      <c r="Z246" s="67"/>
    </row>
    <row r="247" spans="1:26" ht="59.25" customHeight="1">
      <c r="A247" s="82" t="s">
        <v>553</v>
      </c>
      <c r="B247" s="81" t="s">
        <v>99</v>
      </c>
      <c r="C247" s="60" t="s">
        <v>98</v>
      </c>
      <c r="D247" s="82"/>
      <c r="E247" s="82"/>
      <c r="F247" s="67">
        <v>121.05</v>
      </c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7">
        <v>127.8</v>
      </c>
      <c r="R247" s="67"/>
      <c r="S247" s="67">
        <v>127.8</v>
      </c>
      <c r="T247" s="67"/>
      <c r="U247" s="67"/>
      <c r="V247" s="67">
        <v>130.5</v>
      </c>
      <c r="W247" s="67"/>
      <c r="X247" s="67">
        <v>85</v>
      </c>
      <c r="Y247" s="67"/>
      <c r="Z247" s="67"/>
    </row>
    <row r="248" spans="1:26" ht="45" customHeight="1">
      <c r="A248" s="82" t="s">
        <v>553</v>
      </c>
      <c r="B248" s="81" t="s">
        <v>103</v>
      </c>
      <c r="C248" s="60" t="s">
        <v>102</v>
      </c>
      <c r="D248" s="82"/>
      <c r="E248" s="82"/>
      <c r="F248" s="67">
        <v>38.75</v>
      </c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7">
        <v>70.7</v>
      </c>
      <c r="R248" s="67"/>
      <c r="S248" s="67">
        <v>70.7</v>
      </c>
      <c r="T248" s="67"/>
      <c r="U248" s="67"/>
      <c r="V248" s="67">
        <v>85</v>
      </c>
      <c r="W248" s="67"/>
      <c r="X248" s="67">
        <v>224.9</v>
      </c>
      <c r="Y248" s="67"/>
      <c r="Z248" s="67"/>
    </row>
    <row r="249" spans="1:26" ht="45" customHeight="1">
      <c r="A249" s="82" t="s">
        <v>553</v>
      </c>
      <c r="B249" s="81" t="s">
        <v>207</v>
      </c>
      <c r="C249" s="60" t="s">
        <v>206</v>
      </c>
      <c r="D249" s="82"/>
      <c r="E249" s="82"/>
      <c r="F249" s="67">
        <v>112.5</v>
      </c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7">
        <v>224.9</v>
      </c>
      <c r="R249" s="67"/>
      <c r="S249" s="67">
        <v>224.9</v>
      </c>
      <c r="T249" s="67"/>
      <c r="U249" s="67"/>
      <c r="V249" s="67">
        <v>224.9</v>
      </c>
      <c r="W249" s="67"/>
      <c r="X249" s="67">
        <v>7446.5</v>
      </c>
      <c r="Y249" s="67"/>
      <c r="Z249" s="67"/>
    </row>
    <row r="250" spans="1:26" ht="83.25" customHeight="1">
      <c r="A250" s="82" t="s">
        <v>555</v>
      </c>
      <c r="B250" s="81"/>
      <c r="C250" s="43" t="s">
        <v>554</v>
      </c>
      <c r="D250" s="82"/>
      <c r="E250" s="82"/>
      <c r="F250" s="67">
        <f>F251</f>
        <v>8488.5</v>
      </c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7">
        <v>7446.5</v>
      </c>
      <c r="R250" s="67"/>
      <c r="S250" s="67">
        <v>7446.5</v>
      </c>
      <c r="T250" s="67"/>
      <c r="U250" s="67"/>
      <c r="V250" s="67">
        <v>7446.5</v>
      </c>
      <c r="W250" s="67"/>
      <c r="X250" s="67">
        <v>7446.5</v>
      </c>
      <c r="Y250" s="67"/>
      <c r="Z250" s="67"/>
    </row>
    <row r="251" spans="1:26" ht="91.5" customHeight="1">
      <c r="A251" s="82" t="s">
        <v>557</v>
      </c>
      <c r="B251" s="81"/>
      <c r="C251" s="43" t="s">
        <v>556</v>
      </c>
      <c r="D251" s="82"/>
      <c r="E251" s="82"/>
      <c r="F251" s="67">
        <f>F252+F253</f>
        <v>8488.5</v>
      </c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7">
        <v>7446.5</v>
      </c>
      <c r="R251" s="67"/>
      <c r="S251" s="67">
        <v>7446.5</v>
      </c>
      <c r="T251" s="67"/>
      <c r="U251" s="67"/>
      <c r="V251" s="67">
        <v>7446.5</v>
      </c>
      <c r="W251" s="67"/>
      <c r="X251" s="67">
        <v>2000</v>
      </c>
      <c r="Y251" s="67"/>
      <c r="Z251" s="67"/>
    </row>
    <row r="252" spans="1:26" ht="33" customHeight="1">
      <c r="A252" s="82" t="s">
        <v>557</v>
      </c>
      <c r="B252" s="81" t="s">
        <v>197</v>
      </c>
      <c r="C252" s="60" t="s">
        <v>196</v>
      </c>
      <c r="D252" s="82"/>
      <c r="E252" s="82"/>
      <c r="F252" s="67">
        <v>2304</v>
      </c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7">
        <v>2000</v>
      </c>
      <c r="R252" s="67"/>
      <c r="S252" s="67">
        <v>2000</v>
      </c>
      <c r="T252" s="67"/>
      <c r="U252" s="67"/>
      <c r="V252" s="67">
        <v>2000</v>
      </c>
      <c r="W252" s="67"/>
      <c r="X252" s="67">
        <v>5446.5</v>
      </c>
      <c r="Y252" s="67"/>
      <c r="Z252" s="67"/>
    </row>
    <row r="253" spans="1:26" ht="49.5" customHeight="1">
      <c r="A253" s="82" t="s">
        <v>557</v>
      </c>
      <c r="B253" s="81" t="s">
        <v>207</v>
      </c>
      <c r="C253" s="60" t="s">
        <v>206</v>
      </c>
      <c r="D253" s="82"/>
      <c r="E253" s="82"/>
      <c r="F253" s="67">
        <v>6184.5</v>
      </c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7">
        <v>5446.5</v>
      </c>
      <c r="R253" s="67"/>
      <c r="S253" s="67">
        <v>5446.5</v>
      </c>
      <c r="T253" s="67"/>
      <c r="U253" s="67"/>
      <c r="V253" s="67">
        <v>5446.5</v>
      </c>
      <c r="W253" s="67"/>
      <c r="X253" s="67"/>
      <c r="Y253" s="67"/>
      <c r="Z253" s="67">
        <v>154</v>
      </c>
    </row>
    <row r="254" spans="1:26" ht="43.5" customHeight="1">
      <c r="A254" s="82" t="s">
        <v>575</v>
      </c>
      <c r="B254" s="81"/>
      <c r="C254" s="60" t="s">
        <v>574</v>
      </c>
      <c r="D254" s="82"/>
      <c r="E254" s="82"/>
      <c r="F254" s="67">
        <f>F255+F259+F265</f>
        <v>53332.172999999995</v>
      </c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7">
        <v>45341.4</v>
      </c>
      <c r="R254" s="67"/>
      <c r="S254" s="67"/>
      <c r="T254" s="67"/>
      <c r="U254" s="67">
        <v>154</v>
      </c>
      <c r="V254" s="67">
        <v>43767.2</v>
      </c>
      <c r="W254" s="67"/>
      <c r="X254" s="67"/>
      <c r="Y254" s="67"/>
      <c r="Z254" s="67"/>
    </row>
    <row r="255" spans="1:26" ht="30" customHeight="1">
      <c r="A255" s="82" t="s">
        <v>586</v>
      </c>
      <c r="B255" s="81"/>
      <c r="C255" s="60" t="s">
        <v>585</v>
      </c>
      <c r="D255" s="82"/>
      <c r="E255" s="82"/>
      <c r="F255" s="67">
        <v>700</v>
      </c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7">
        <v>800</v>
      </c>
      <c r="R255" s="67"/>
      <c r="S255" s="67"/>
      <c r="T255" s="67"/>
      <c r="U255" s="67"/>
      <c r="V255" s="67">
        <v>800</v>
      </c>
      <c r="W255" s="67"/>
      <c r="X255" s="67"/>
      <c r="Y255" s="67"/>
      <c r="Z255" s="67"/>
    </row>
    <row r="256" spans="1:26" ht="57.75" customHeight="1">
      <c r="A256" s="82" t="s">
        <v>588</v>
      </c>
      <c r="B256" s="81"/>
      <c r="C256" s="60" t="s">
        <v>587</v>
      </c>
      <c r="D256" s="82"/>
      <c r="E256" s="82"/>
      <c r="F256" s="67">
        <v>700</v>
      </c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7">
        <v>800</v>
      </c>
      <c r="R256" s="67"/>
      <c r="S256" s="67"/>
      <c r="T256" s="67"/>
      <c r="U256" s="67"/>
      <c r="V256" s="67">
        <v>800</v>
      </c>
      <c r="W256" s="67"/>
      <c r="X256" s="67"/>
      <c r="Y256" s="67"/>
      <c r="Z256" s="67"/>
    </row>
    <row r="257" spans="1:26" ht="33" customHeight="1">
      <c r="A257" s="82" t="s">
        <v>590</v>
      </c>
      <c r="B257" s="81"/>
      <c r="C257" s="60" t="s">
        <v>589</v>
      </c>
      <c r="D257" s="82"/>
      <c r="E257" s="82"/>
      <c r="F257" s="67">
        <v>700</v>
      </c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7">
        <v>800</v>
      </c>
      <c r="R257" s="67"/>
      <c r="S257" s="67"/>
      <c r="T257" s="67"/>
      <c r="U257" s="67"/>
      <c r="V257" s="67">
        <v>800</v>
      </c>
      <c r="W257" s="67"/>
      <c r="X257" s="67"/>
      <c r="Y257" s="67"/>
      <c r="Z257" s="67"/>
    </row>
    <row r="258" spans="1:26" ht="33" customHeight="1">
      <c r="A258" s="82" t="s">
        <v>590</v>
      </c>
      <c r="B258" s="81" t="s">
        <v>161</v>
      </c>
      <c r="C258" s="60" t="s">
        <v>160</v>
      </c>
      <c r="D258" s="82"/>
      <c r="E258" s="82"/>
      <c r="F258" s="67">
        <v>700</v>
      </c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7">
        <v>800</v>
      </c>
      <c r="R258" s="67"/>
      <c r="S258" s="67"/>
      <c r="T258" s="67"/>
      <c r="U258" s="67"/>
      <c r="V258" s="67">
        <v>800</v>
      </c>
      <c r="W258" s="67"/>
      <c r="X258" s="67"/>
      <c r="Y258" s="67"/>
      <c r="Z258" s="67"/>
    </row>
    <row r="259" spans="1:26" ht="33" customHeight="1">
      <c r="A259" s="82" t="s">
        <v>596</v>
      </c>
      <c r="B259" s="81"/>
      <c r="C259" s="60" t="s">
        <v>595</v>
      </c>
      <c r="D259" s="82"/>
      <c r="E259" s="82"/>
      <c r="F259" s="67">
        <v>44901.6</v>
      </c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7">
        <v>38571.1</v>
      </c>
      <c r="R259" s="67"/>
      <c r="S259" s="67"/>
      <c r="T259" s="67"/>
      <c r="U259" s="67"/>
      <c r="V259" s="67">
        <v>36996.9</v>
      </c>
      <c r="W259" s="67"/>
      <c r="X259" s="67"/>
      <c r="Y259" s="67"/>
      <c r="Z259" s="67"/>
    </row>
    <row r="260" spans="1:26" ht="33" customHeight="1">
      <c r="A260" s="82" t="s">
        <v>598</v>
      </c>
      <c r="B260" s="81"/>
      <c r="C260" s="60" t="s">
        <v>597</v>
      </c>
      <c r="D260" s="82"/>
      <c r="E260" s="82"/>
      <c r="F260" s="67">
        <v>44901.6</v>
      </c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7">
        <v>38571.1</v>
      </c>
      <c r="R260" s="67"/>
      <c r="S260" s="67"/>
      <c r="T260" s="67"/>
      <c r="U260" s="67"/>
      <c r="V260" s="67">
        <v>36996.9</v>
      </c>
      <c r="W260" s="67"/>
      <c r="X260" s="67"/>
      <c r="Y260" s="67"/>
      <c r="Z260" s="67"/>
    </row>
    <row r="261" spans="1:26" ht="33" customHeight="1">
      <c r="A261" s="82" t="s">
        <v>600</v>
      </c>
      <c r="B261" s="81"/>
      <c r="C261" s="60" t="s">
        <v>599</v>
      </c>
      <c r="D261" s="82"/>
      <c r="E261" s="82"/>
      <c r="F261" s="67">
        <v>38527.6</v>
      </c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7">
        <v>32197.1</v>
      </c>
      <c r="R261" s="67"/>
      <c r="S261" s="67"/>
      <c r="T261" s="67"/>
      <c r="U261" s="67"/>
      <c r="V261" s="67">
        <v>30622.9</v>
      </c>
      <c r="W261" s="67"/>
      <c r="X261" s="67"/>
      <c r="Y261" s="67"/>
      <c r="Z261" s="67"/>
    </row>
    <row r="262" spans="1:26" ht="30.75" customHeight="1">
      <c r="A262" s="82" t="s">
        <v>600</v>
      </c>
      <c r="B262" s="81" t="s">
        <v>141</v>
      </c>
      <c r="C262" s="60" t="s">
        <v>140</v>
      </c>
      <c r="D262" s="82"/>
      <c r="E262" s="82"/>
      <c r="F262" s="67">
        <v>38527.6</v>
      </c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7">
        <v>32197.1</v>
      </c>
      <c r="R262" s="67"/>
      <c r="S262" s="67"/>
      <c r="T262" s="67"/>
      <c r="U262" s="67"/>
      <c r="V262" s="67">
        <v>30622.9</v>
      </c>
      <c r="W262" s="67"/>
      <c r="X262" s="67"/>
      <c r="Y262" s="67"/>
      <c r="Z262" s="67"/>
    </row>
    <row r="263" spans="1:26" ht="52.5" customHeight="1">
      <c r="A263" s="82" t="s">
        <v>602</v>
      </c>
      <c r="B263" s="81"/>
      <c r="C263" s="60" t="s">
        <v>601</v>
      </c>
      <c r="D263" s="82"/>
      <c r="E263" s="82"/>
      <c r="F263" s="67">
        <v>6374</v>
      </c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7">
        <v>6374</v>
      </c>
      <c r="R263" s="67"/>
      <c r="S263" s="67"/>
      <c r="T263" s="67"/>
      <c r="U263" s="67"/>
      <c r="V263" s="67">
        <v>6374</v>
      </c>
      <c r="W263" s="67"/>
      <c r="X263" s="67"/>
      <c r="Y263" s="67"/>
      <c r="Z263" s="67"/>
    </row>
    <row r="264" spans="1:26" ht="33" customHeight="1">
      <c r="A264" s="82" t="s">
        <v>602</v>
      </c>
      <c r="B264" s="81" t="s">
        <v>141</v>
      </c>
      <c r="C264" s="60" t="s">
        <v>140</v>
      </c>
      <c r="D264" s="82"/>
      <c r="E264" s="82"/>
      <c r="F264" s="67">
        <v>6374</v>
      </c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7">
        <v>6374</v>
      </c>
      <c r="R264" s="67"/>
      <c r="S264" s="67"/>
      <c r="T264" s="67"/>
      <c r="U264" s="67"/>
      <c r="V264" s="67">
        <v>6374</v>
      </c>
      <c r="W264" s="67"/>
      <c r="X264" s="67"/>
      <c r="Y264" s="67"/>
      <c r="Z264" s="67">
        <v>154</v>
      </c>
    </row>
    <row r="265" spans="1:26" ht="33" customHeight="1">
      <c r="A265" s="82" t="s">
        <v>577</v>
      </c>
      <c r="B265" s="81"/>
      <c r="C265" s="60" t="s">
        <v>576</v>
      </c>
      <c r="D265" s="82"/>
      <c r="E265" s="82"/>
      <c r="F265" s="67">
        <f>F266</f>
        <v>7730.573</v>
      </c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7">
        <v>5970.3</v>
      </c>
      <c r="R265" s="67"/>
      <c r="S265" s="67"/>
      <c r="T265" s="67"/>
      <c r="U265" s="67">
        <v>154</v>
      </c>
      <c r="V265" s="67">
        <v>5970.3</v>
      </c>
      <c r="W265" s="67"/>
      <c r="X265" s="67"/>
      <c r="Y265" s="67"/>
      <c r="Z265" s="67">
        <v>154</v>
      </c>
    </row>
    <row r="266" spans="1:26" ht="33" customHeight="1">
      <c r="A266" s="82" t="s">
        <v>579</v>
      </c>
      <c r="B266" s="81"/>
      <c r="C266" s="60" t="s">
        <v>578</v>
      </c>
      <c r="D266" s="82"/>
      <c r="E266" s="82"/>
      <c r="F266" s="67">
        <f>F267+F270</f>
        <v>7730.573</v>
      </c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7">
        <v>5970.3</v>
      </c>
      <c r="R266" s="67"/>
      <c r="S266" s="67"/>
      <c r="T266" s="67"/>
      <c r="U266" s="67">
        <v>154</v>
      </c>
      <c r="V266" s="67">
        <v>5970.3</v>
      </c>
      <c r="W266" s="67"/>
      <c r="X266" s="67"/>
      <c r="Y266" s="67"/>
      <c r="Z266" s="67"/>
    </row>
    <row r="267" spans="1:26" ht="33" customHeight="1">
      <c r="A267" s="82" t="s">
        <v>580</v>
      </c>
      <c r="B267" s="81"/>
      <c r="C267" s="60" t="s">
        <v>100</v>
      </c>
      <c r="D267" s="82"/>
      <c r="E267" s="82"/>
      <c r="F267" s="67">
        <f>F268+F269</f>
        <v>7576.573</v>
      </c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7">
        <v>5816.3</v>
      </c>
      <c r="R267" s="67"/>
      <c r="S267" s="67"/>
      <c r="T267" s="67"/>
      <c r="U267" s="67"/>
      <c r="V267" s="67">
        <v>5816.3</v>
      </c>
      <c r="W267" s="67"/>
      <c r="X267" s="67"/>
      <c r="Y267" s="67"/>
      <c r="Z267" s="67"/>
    </row>
    <row r="268" spans="1:26" ht="52.5" customHeight="1">
      <c r="A268" s="82" t="s">
        <v>580</v>
      </c>
      <c r="B268" s="81" t="s">
        <v>99</v>
      </c>
      <c r="C268" s="60" t="s">
        <v>98</v>
      </c>
      <c r="D268" s="82"/>
      <c r="E268" s="82"/>
      <c r="F268" s="58">
        <f>6306.674+770</f>
        <v>7076.674</v>
      </c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7">
        <v>5416.3</v>
      </c>
      <c r="R268" s="67"/>
      <c r="S268" s="67"/>
      <c r="T268" s="67"/>
      <c r="U268" s="67"/>
      <c r="V268" s="67">
        <v>5416.3</v>
      </c>
      <c r="W268" s="67"/>
      <c r="X268" s="67"/>
      <c r="Y268" s="67"/>
      <c r="Z268" s="67"/>
    </row>
    <row r="269" spans="1:26" ht="41.25" customHeight="1">
      <c r="A269" s="82" t="s">
        <v>580</v>
      </c>
      <c r="B269" s="81" t="s">
        <v>103</v>
      </c>
      <c r="C269" s="60" t="s">
        <v>102</v>
      </c>
      <c r="D269" s="82"/>
      <c r="E269" s="82"/>
      <c r="F269" s="58">
        <v>499.899</v>
      </c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7">
        <v>400</v>
      </c>
      <c r="R269" s="67"/>
      <c r="S269" s="67"/>
      <c r="T269" s="67"/>
      <c r="U269" s="67"/>
      <c r="V269" s="67">
        <v>400</v>
      </c>
      <c r="W269" s="67"/>
      <c r="X269" s="67"/>
      <c r="Y269" s="67"/>
      <c r="Z269" s="67">
        <v>154</v>
      </c>
    </row>
    <row r="270" spans="1:26" ht="29.25" customHeight="1">
      <c r="A270" s="82" t="s">
        <v>582</v>
      </c>
      <c r="B270" s="81"/>
      <c r="C270" s="60" t="s">
        <v>581</v>
      </c>
      <c r="D270" s="82"/>
      <c r="E270" s="82"/>
      <c r="F270" s="67">
        <v>154</v>
      </c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7">
        <v>154</v>
      </c>
      <c r="R270" s="67"/>
      <c r="S270" s="67"/>
      <c r="T270" s="67"/>
      <c r="U270" s="67">
        <v>154</v>
      </c>
      <c r="V270" s="67">
        <v>154</v>
      </c>
      <c r="W270" s="67"/>
      <c r="X270" s="67"/>
      <c r="Y270" s="67"/>
      <c r="Z270" s="67">
        <v>124.3</v>
      </c>
    </row>
    <row r="271" spans="1:26" ht="65.25" customHeight="1">
      <c r="A271" s="82" t="s">
        <v>582</v>
      </c>
      <c r="B271" s="81" t="s">
        <v>99</v>
      </c>
      <c r="C271" s="60" t="s">
        <v>98</v>
      </c>
      <c r="D271" s="82"/>
      <c r="E271" s="82"/>
      <c r="F271" s="67">
        <v>124.3</v>
      </c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7">
        <v>124.3</v>
      </c>
      <c r="R271" s="67"/>
      <c r="S271" s="67"/>
      <c r="T271" s="67"/>
      <c r="U271" s="67">
        <v>124.3</v>
      </c>
      <c r="V271" s="67">
        <v>124.3</v>
      </c>
      <c r="W271" s="67"/>
      <c r="X271" s="67"/>
      <c r="Y271" s="67"/>
      <c r="Z271" s="67">
        <v>29.7</v>
      </c>
    </row>
    <row r="272" spans="1:26" ht="33" customHeight="1">
      <c r="A272" s="82" t="s">
        <v>582</v>
      </c>
      <c r="B272" s="81" t="s">
        <v>103</v>
      </c>
      <c r="C272" s="60" t="s">
        <v>102</v>
      </c>
      <c r="D272" s="82"/>
      <c r="E272" s="82"/>
      <c r="F272" s="67">
        <v>29.7</v>
      </c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7">
        <v>29.7</v>
      </c>
      <c r="R272" s="67"/>
      <c r="S272" s="67"/>
      <c r="T272" s="67"/>
      <c r="U272" s="67">
        <v>29.7</v>
      </c>
      <c r="V272" s="67">
        <v>29.7</v>
      </c>
      <c r="W272" s="67"/>
      <c r="X272" s="67"/>
      <c r="Y272" s="67"/>
      <c r="Z272" s="67"/>
    </row>
    <row r="273" spans="1:26" ht="42.75" customHeight="1">
      <c r="A273" s="82" t="s">
        <v>290</v>
      </c>
      <c r="B273" s="81"/>
      <c r="C273" s="60" t="s">
        <v>289</v>
      </c>
      <c r="D273" s="82"/>
      <c r="E273" s="82"/>
      <c r="F273" s="67">
        <f>F274+F278</f>
        <v>3897.6</v>
      </c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7">
        <v>168</v>
      </c>
      <c r="R273" s="67"/>
      <c r="S273" s="67"/>
      <c r="T273" s="67"/>
      <c r="U273" s="67"/>
      <c r="V273" s="67">
        <v>68</v>
      </c>
      <c r="W273" s="67"/>
      <c r="X273" s="67"/>
      <c r="Y273" s="67"/>
      <c r="Z273" s="67"/>
    </row>
    <row r="274" spans="1:26" ht="33" customHeight="1">
      <c r="A274" s="82" t="s">
        <v>515</v>
      </c>
      <c r="B274" s="81"/>
      <c r="C274" s="60" t="s">
        <v>660</v>
      </c>
      <c r="D274" s="82"/>
      <c r="E274" s="82"/>
      <c r="F274" s="67">
        <v>50</v>
      </c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7">
        <v>50</v>
      </c>
      <c r="R274" s="67"/>
      <c r="S274" s="67"/>
      <c r="T274" s="67"/>
      <c r="U274" s="67"/>
      <c r="V274" s="67">
        <v>50</v>
      </c>
      <c r="W274" s="67"/>
      <c r="X274" s="67"/>
      <c r="Y274" s="67"/>
      <c r="Z274" s="67"/>
    </row>
    <row r="275" spans="1:26" ht="37.5" customHeight="1">
      <c r="A275" s="82" t="s">
        <v>517</v>
      </c>
      <c r="B275" s="81"/>
      <c r="C275" s="60" t="s">
        <v>661</v>
      </c>
      <c r="D275" s="82"/>
      <c r="E275" s="82"/>
      <c r="F275" s="67">
        <v>50</v>
      </c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7">
        <v>50</v>
      </c>
      <c r="R275" s="67"/>
      <c r="S275" s="67"/>
      <c r="T275" s="67"/>
      <c r="U275" s="67"/>
      <c r="V275" s="67">
        <v>50</v>
      </c>
      <c r="W275" s="67"/>
      <c r="X275" s="67"/>
      <c r="Y275" s="67"/>
      <c r="Z275" s="67"/>
    </row>
    <row r="276" spans="1:26" ht="37.5" customHeight="1">
      <c r="A276" s="82" t="s">
        <v>519</v>
      </c>
      <c r="B276" s="81"/>
      <c r="C276" s="60" t="s">
        <v>518</v>
      </c>
      <c r="D276" s="82"/>
      <c r="E276" s="82"/>
      <c r="F276" s="67">
        <v>50</v>
      </c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7">
        <v>50</v>
      </c>
      <c r="R276" s="67"/>
      <c r="S276" s="67"/>
      <c r="T276" s="67"/>
      <c r="U276" s="67"/>
      <c r="V276" s="67">
        <v>50</v>
      </c>
      <c r="W276" s="67"/>
      <c r="X276" s="67"/>
      <c r="Y276" s="67"/>
      <c r="Z276" s="67"/>
    </row>
    <row r="277" spans="1:26" ht="49.5" customHeight="1">
      <c r="A277" s="82" t="s">
        <v>519</v>
      </c>
      <c r="B277" s="81" t="s">
        <v>207</v>
      </c>
      <c r="C277" s="60" t="s">
        <v>206</v>
      </c>
      <c r="D277" s="82"/>
      <c r="E277" s="82"/>
      <c r="F277" s="67">
        <v>50</v>
      </c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7">
        <v>50</v>
      </c>
      <c r="R277" s="67"/>
      <c r="S277" s="67"/>
      <c r="T277" s="67"/>
      <c r="U277" s="67"/>
      <c r="V277" s="67">
        <v>50</v>
      </c>
      <c r="W277" s="67"/>
      <c r="X277" s="67"/>
      <c r="Y277" s="67"/>
      <c r="Z277" s="67"/>
    </row>
    <row r="278" spans="1:26" ht="52.5" customHeight="1">
      <c r="A278" s="82" t="s">
        <v>292</v>
      </c>
      <c r="B278" s="81"/>
      <c r="C278" s="60" t="s">
        <v>662</v>
      </c>
      <c r="D278" s="82"/>
      <c r="E278" s="82"/>
      <c r="F278" s="67">
        <f>F279+F282</f>
        <v>3847.6</v>
      </c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39.75" customHeight="1">
      <c r="A279" s="82" t="s">
        <v>294</v>
      </c>
      <c r="B279" s="81"/>
      <c r="C279" s="60" t="s">
        <v>663</v>
      </c>
      <c r="D279" s="82"/>
      <c r="E279" s="82"/>
      <c r="F279" s="67">
        <v>40</v>
      </c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65.25" customHeight="1">
      <c r="A280" s="82" t="s">
        <v>296</v>
      </c>
      <c r="B280" s="81"/>
      <c r="C280" s="60" t="s">
        <v>295</v>
      </c>
      <c r="D280" s="82"/>
      <c r="E280" s="82"/>
      <c r="F280" s="67">
        <v>40</v>
      </c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41.25" customHeight="1">
      <c r="A281" s="82" t="s">
        <v>296</v>
      </c>
      <c r="B281" s="81" t="s">
        <v>103</v>
      </c>
      <c r="C281" s="60" t="s">
        <v>102</v>
      </c>
      <c r="D281" s="82"/>
      <c r="E281" s="82"/>
      <c r="F281" s="67">
        <v>40</v>
      </c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7"/>
      <c r="R281" s="67"/>
      <c r="S281" s="67"/>
      <c r="T281" s="67"/>
      <c r="U281" s="67"/>
      <c r="V281" s="67"/>
      <c r="W281" s="67"/>
      <c r="X281" s="67"/>
      <c r="Y281" s="67">
        <v>250</v>
      </c>
      <c r="Z281" s="67"/>
    </row>
    <row r="282" spans="1:26" ht="40.5" customHeight="1">
      <c r="A282" s="82" t="s">
        <v>653</v>
      </c>
      <c r="B282" s="81"/>
      <c r="C282" s="60" t="s">
        <v>654</v>
      </c>
      <c r="D282" s="82"/>
      <c r="E282" s="82"/>
      <c r="F282" s="67">
        <f>F283</f>
        <v>3807.6</v>
      </c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9.5" customHeight="1">
      <c r="A283" s="82" t="s">
        <v>655</v>
      </c>
      <c r="B283" s="81"/>
      <c r="C283" s="60" t="s">
        <v>656</v>
      </c>
      <c r="D283" s="82"/>
      <c r="E283" s="82"/>
      <c r="F283" s="67">
        <f>F284+F285+F286</f>
        <v>3807.6</v>
      </c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57" customHeight="1">
      <c r="A284" s="82" t="s">
        <v>655</v>
      </c>
      <c r="B284" s="81" t="s">
        <v>99</v>
      </c>
      <c r="C284" s="60" t="s">
        <v>98</v>
      </c>
      <c r="D284" s="82"/>
      <c r="E284" s="82"/>
      <c r="F284" s="67">
        <f>3537.25+25</f>
        <v>3562.25</v>
      </c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47.25" customHeight="1">
      <c r="A285" s="82" t="s">
        <v>655</v>
      </c>
      <c r="B285" s="81" t="s">
        <v>103</v>
      </c>
      <c r="C285" s="60" t="s">
        <v>102</v>
      </c>
      <c r="D285" s="82"/>
      <c r="E285" s="82"/>
      <c r="F285" s="67">
        <f>150.7+91.8</f>
        <v>242.5</v>
      </c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35.25" customHeight="1">
      <c r="A286" s="82" t="s">
        <v>655</v>
      </c>
      <c r="B286" s="81" t="s">
        <v>161</v>
      </c>
      <c r="C286" s="60" t="s">
        <v>160</v>
      </c>
      <c r="D286" s="82"/>
      <c r="E286" s="82"/>
      <c r="F286" s="67">
        <v>2.85</v>
      </c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39" customHeight="1">
      <c r="A287" s="82" t="s">
        <v>235</v>
      </c>
      <c r="B287" s="81"/>
      <c r="C287" s="60" t="s">
        <v>234</v>
      </c>
      <c r="D287" s="82"/>
      <c r="E287" s="82"/>
      <c r="F287" s="67">
        <f>F288+F308</f>
        <v>3294.0398799999994</v>
      </c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7">
        <v>2145</v>
      </c>
      <c r="R287" s="67"/>
      <c r="S287" s="67"/>
      <c r="T287" s="67">
        <v>200</v>
      </c>
      <c r="U287" s="67"/>
      <c r="V287" s="67">
        <v>2269</v>
      </c>
      <c r="W287" s="67"/>
      <c r="X287" s="67"/>
      <c r="Y287" s="67"/>
      <c r="Z287" s="67"/>
    </row>
    <row r="288" spans="1:26" ht="33" customHeight="1">
      <c r="A288" s="82" t="s">
        <v>237</v>
      </c>
      <c r="B288" s="81"/>
      <c r="C288" s="60" t="s">
        <v>236</v>
      </c>
      <c r="D288" s="82"/>
      <c r="E288" s="82"/>
      <c r="F288" s="67">
        <f>F289+F294+F301</f>
        <v>1692.1199999999997</v>
      </c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7">
        <v>1365</v>
      </c>
      <c r="R288" s="67"/>
      <c r="S288" s="67"/>
      <c r="T288" s="67"/>
      <c r="U288" s="67"/>
      <c r="V288" s="67">
        <v>1437</v>
      </c>
      <c r="W288" s="67"/>
      <c r="X288" s="67"/>
      <c r="Y288" s="67"/>
      <c r="Z288" s="67"/>
    </row>
    <row r="289" spans="1:26" ht="30" customHeight="1">
      <c r="A289" s="82" t="s">
        <v>239</v>
      </c>
      <c r="B289" s="81"/>
      <c r="C289" s="60" t="s">
        <v>238</v>
      </c>
      <c r="D289" s="82"/>
      <c r="E289" s="82"/>
      <c r="F289" s="67">
        <f>F290+F292</f>
        <v>372.3626</v>
      </c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7">
        <v>458</v>
      </c>
      <c r="R289" s="67"/>
      <c r="S289" s="67"/>
      <c r="T289" s="67"/>
      <c r="U289" s="67"/>
      <c r="V289" s="67">
        <v>510</v>
      </c>
      <c r="W289" s="67"/>
      <c r="X289" s="67"/>
      <c r="Y289" s="67"/>
      <c r="Z289" s="67"/>
    </row>
    <row r="290" spans="1:26" ht="33" customHeight="1">
      <c r="A290" s="82" t="s">
        <v>241</v>
      </c>
      <c r="B290" s="81"/>
      <c r="C290" s="60" t="s">
        <v>240</v>
      </c>
      <c r="D290" s="82"/>
      <c r="E290" s="82"/>
      <c r="F290" s="67">
        <f>F291</f>
        <v>366.3626</v>
      </c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7">
        <v>450</v>
      </c>
      <c r="R290" s="67"/>
      <c r="S290" s="67"/>
      <c r="T290" s="67"/>
      <c r="U290" s="67"/>
      <c r="V290" s="67">
        <v>500</v>
      </c>
      <c r="W290" s="67"/>
      <c r="X290" s="67"/>
      <c r="Y290" s="67"/>
      <c r="Z290" s="67"/>
    </row>
    <row r="291" spans="1:26" ht="39.75" customHeight="1">
      <c r="A291" s="82" t="s">
        <v>241</v>
      </c>
      <c r="B291" s="81" t="s">
        <v>103</v>
      </c>
      <c r="C291" s="60" t="s">
        <v>102</v>
      </c>
      <c r="D291" s="82"/>
      <c r="E291" s="82"/>
      <c r="F291" s="67">
        <v>366.3626</v>
      </c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7">
        <v>450</v>
      </c>
      <c r="R291" s="67"/>
      <c r="S291" s="67"/>
      <c r="T291" s="67"/>
      <c r="U291" s="67"/>
      <c r="V291" s="67">
        <v>500</v>
      </c>
      <c r="W291" s="67"/>
      <c r="X291" s="67"/>
      <c r="Y291" s="67"/>
      <c r="Z291" s="67"/>
    </row>
    <row r="292" spans="1:26" ht="33" customHeight="1">
      <c r="A292" s="82" t="s">
        <v>243</v>
      </c>
      <c r="B292" s="81"/>
      <c r="C292" s="60" t="s">
        <v>242</v>
      </c>
      <c r="D292" s="82"/>
      <c r="E292" s="82"/>
      <c r="F292" s="67">
        <v>6</v>
      </c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7">
        <v>8</v>
      </c>
      <c r="R292" s="67"/>
      <c r="S292" s="67"/>
      <c r="T292" s="67"/>
      <c r="U292" s="67"/>
      <c r="V292" s="67">
        <v>10</v>
      </c>
      <c r="W292" s="67"/>
      <c r="X292" s="67"/>
      <c r="Y292" s="67"/>
      <c r="Z292" s="67"/>
    </row>
    <row r="293" spans="1:26" ht="33" customHeight="1">
      <c r="A293" s="82" t="s">
        <v>243</v>
      </c>
      <c r="B293" s="81" t="s">
        <v>103</v>
      </c>
      <c r="C293" s="60" t="s">
        <v>102</v>
      </c>
      <c r="D293" s="82"/>
      <c r="E293" s="82"/>
      <c r="F293" s="67">
        <v>6</v>
      </c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7">
        <v>8</v>
      </c>
      <c r="R293" s="67"/>
      <c r="S293" s="67"/>
      <c r="T293" s="67"/>
      <c r="U293" s="67"/>
      <c r="V293" s="67">
        <v>10</v>
      </c>
      <c r="W293" s="67"/>
      <c r="X293" s="67"/>
      <c r="Y293" s="67"/>
      <c r="Z293" s="67"/>
    </row>
    <row r="294" spans="1:26" ht="40.5" customHeight="1">
      <c r="A294" s="82" t="s">
        <v>245</v>
      </c>
      <c r="B294" s="81"/>
      <c r="C294" s="60" t="s">
        <v>244</v>
      </c>
      <c r="D294" s="82"/>
      <c r="E294" s="82"/>
      <c r="F294" s="67">
        <f>F296+F298+F300</f>
        <v>135</v>
      </c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7">
        <v>160</v>
      </c>
      <c r="R294" s="67"/>
      <c r="S294" s="67"/>
      <c r="T294" s="67"/>
      <c r="U294" s="67"/>
      <c r="V294" s="67">
        <v>170</v>
      </c>
      <c r="W294" s="67"/>
      <c r="X294" s="67"/>
      <c r="Y294" s="67"/>
      <c r="Z294" s="67"/>
    </row>
    <row r="295" spans="1:26" ht="39.75" customHeight="1">
      <c r="A295" s="82" t="s">
        <v>247</v>
      </c>
      <c r="B295" s="81"/>
      <c r="C295" s="60" t="s">
        <v>246</v>
      </c>
      <c r="D295" s="82"/>
      <c r="E295" s="82"/>
      <c r="F295" s="67">
        <v>80</v>
      </c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7">
        <v>30</v>
      </c>
      <c r="R295" s="67"/>
      <c r="S295" s="67"/>
      <c r="T295" s="67"/>
      <c r="U295" s="67"/>
      <c r="V295" s="67">
        <v>30</v>
      </c>
      <c r="W295" s="67"/>
      <c r="X295" s="67"/>
      <c r="Y295" s="67"/>
      <c r="Z295" s="67"/>
    </row>
    <row r="296" spans="1:26" ht="42.75" customHeight="1">
      <c r="A296" s="82" t="s">
        <v>247</v>
      </c>
      <c r="B296" s="81" t="s">
        <v>103</v>
      </c>
      <c r="C296" s="60" t="s">
        <v>102</v>
      </c>
      <c r="D296" s="82"/>
      <c r="E296" s="82"/>
      <c r="F296" s="67">
        <v>80</v>
      </c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7">
        <v>30</v>
      </c>
      <c r="R296" s="67"/>
      <c r="S296" s="67"/>
      <c r="T296" s="67"/>
      <c r="U296" s="67"/>
      <c r="V296" s="67">
        <v>30</v>
      </c>
      <c r="W296" s="67"/>
      <c r="X296" s="67"/>
      <c r="Y296" s="67"/>
      <c r="Z296" s="67"/>
    </row>
    <row r="297" spans="1:26" ht="33" customHeight="1">
      <c r="A297" s="82" t="s">
        <v>249</v>
      </c>
      <c r="B297" s="81"/>
      <c r="C297" s="60" t="s">
        <v>248</v>
      </c>
      <c r="D297" s="82"/>
      <c r="E297" s="82"/>
      <c r="F297" s="67">
        <f>F298</f>
        <v>20</v>
      </c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7">
        <v>50</v>
      </c>
      <c r="R297" s="67"/>
      <c r="S297" s="67"/>
      <c r="T297" s="67"/>
      <c r="U297" s="67"/>
      <c r="V297" s="67">
        <v>50</v>
      </c>
      <c r="W297" s="67"/>
      <c r="X297" s="67"/>
      <c r="Y297" s="67"/>
      <c r="Z297" s="67"/>
    </row>
    <row r="298" spans="1:26" ht="49.5" customHeight="1">
      <c r="A298" s="82" t="s">
        <v>249</v>
      </c>
      <c r="B298" s="81" t="s">
        <v>103</v>
      </c>
      <c r="C298" s="60" t="s">
        <v>102</v>
      </c>
      <c r="D298" s="82"/>
      <c r="E298" s="82"/>
      <c r="F298" s="67">
        <v>20</v>
      </c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7">
        <v>50</v>
      </c>
      <c r="R298" s="67"/>
      <c r="S298" s="67"/>
      <c r="T298" s="67"/>
      <c r="U298" s="67"/>
      <c r="V298" s="67">
        <v>50</v>
      </c>
      <c r="W298" s="67"/>
      <c r="X298" s="67"/>
      <c r="Y298" s="67"/>
      <c r="Z298" s="67"/>
    </row>
    <row r="299" spans="1:26" ht="54" customHeight="1">
      <c r="A299" s="82" t="s">
        <v>251</v>
      </c>
      <c r="B299" s="81"/>
      <c r="C299" s="60" t="s">
        <v>250</v>
      </c>
      <c r="D299" s="82"/>
      <c r="E299" s="82"/>
      <c r="F299" s="67">
        <f>F300</f>
        <v>35</v>
      </c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7">
        <v>80</v>
      </c>
      <c r="R299" s="67"/>
      <c r="S299" s="67"/>
      <c r="T299" s="67"/>
      <c r="U299" s="67"/>
      <c r="V299" s="67">
        <v>90</v>
      </c>
      <c r="W299" s="67"/>
      <c r="X299" s="67"/>
      <c r="Y299" s="67"/>
      <c r="Z299" s="67"/>
    </row>
    <row r="300" spans="1:26" ht="36.75" customHeight="1">
      <c r="A300" s="82" t="s">
        <v>251</v>
      </c>
      <c r="B300" s="81" t="s">
        <v>103</v>
      </c>
      <c r="C300" s="60" t="s">
        <v>102</v>
      </c>
      <c r="D300" s="82"/>
      <c r="E300" s="82"/>
      <c r="F300" s="67">
        <v>35</v>
      </c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7">
        <v>80</v>
      </c>
      <c r="R300" s="67"/>
      <c r="S300" s="67"/>
      <c r="T300" s="67"/>
      <c r="U300" s="67"/>
      <c r="V300" s="67">
        <v>90</v>
      </c>
      <c r="W300" s="67"/>
      <c r="X300" s="67"/>
      <c r="Y300" s="67"/>
      <c r="Z300" s="67"/>
    </row>
    <row r="301" spans="1:26" ht="49.5" customHeight="1">
      <c r="A301" s="82" t="s">
        <v>253</v>
      </c>
      <c r="B301" s="81"/>
      <c r="C301" s="60" t="s">
        <v>252</v>
      </c>
      <c r="D301" s="82"/>
      <c r="E301" s="82"/>
      <c r="F301" s="67">
        <f>F302+F306</f>
        <v>1184.7573999999997</v>
      </c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7">
        <v>747</v>
      </c>
      <c r="R301" s="67"/>
      <c r="S301" s="67"/>
      <c r="T301" s="67"/>
      <c r="U301" s="67"/>
      <c r="V301" s="67">
        <v>757</v>
      </c>
      <c r="W301" s="67"/>
      <c r="X301" s="67"/>
      <c r="Y301" s="67"/>
      <c r="Z301" s="67"/>
    </row>
    <row r="302" spans="1:26" ht="40.5" customHeight="1">
      <c r="A302" s="82" t="s">
        <v>255</v>
      </c>
      <c r="B302" s="81"/>
      <c r="C302" s="60" t="s">
        <v>254</v>
      </c>
      <c r="D302" s="82"/>
      <c r="E302" s="82"/>
      <c r="F302" s="67">
        <f>F303+F304+F305</f>
        <v>1145.4573999999998</v>
      </c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7">
        <v>705</v>
      </c>
      <c r="R302" s="67"/>
      <c r="S302" s="67"/>
      <c r="T302" s="67"/>
      <c r="U302" s="67"/>
      <c r="V302" s="67">
        <v>713</v>
      </c>
      <c r="W302" s="67"/>
      <c r="X302" s="67"/>
      <c r="Y302" s="67"/>
      <c r="Z302" s="67"/>
    </row>
    <row r="303" spans="1:26" ht="36" customHeight="1">
      <c r="A303" s="82" t="s">
        <v>255</v>
      </c>
      <c r="B303" s="81" t="s">
        <v>103</v>
      </c>
      <c r="C303" s="60" t="s">
        <v>102</v>
      </c>
      <c r="D303" s="82"/>
      <c r="E303" s="82"/>
      <c r="F303" s="67">
        <v>899.3574</v>
      </c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7">
        <v>705</v>
      </c>
      <c r="R303" s="67"/>
      <c r="S303" s="67"/>
      <c r="T303" s="67"/>
      <c r="U303" s="67"/>
      <c r="V303" s="67">
        <v>713</v>
      </c>
      <c r="W303" s="67"/>
      <c r="X303" s="67"/>
      <c r="Y303" s="67"/>
      <c r="Z303" s="67"/>
    </row>
    <row r="304" spans="1:26" ht="36" customHeight="1">
      <c r="A304" s="82" t="s">
        <v>255</v>
      </c>
      <c r="B304" s="81" t="s">
        <v>207</v>
      </c>
      <c r="C304" s="60" t="s">
        <v>206</v>
      </c>
      <c r="D304" s="82"/>
      <c r="E304" s="82"/>
      <c r="F304" s="67">
        <v>236</v>
      </c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36" customHeight="1">
      <c r="A305" s="82" t="s">
        <v>255</v>
      </c>
      <c r="B305" s="81" t="s">
        <v>161</v>
      </c>
      <c r="C305" s="60" t="s">
        <v>160</v>
      </c>
      <c r="D305" s="82"/>
      <c r="E305" s="82"/>
      <c r="F305" s="67">
        <v>10.1</v>
      </c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39" customHeight="1">
      <c r="A306" s="82" t="s">
        <v>257</v>
      </c>
      <c r="B306" s="81"/>
      <c r="C306" s="60" t="s">
        <v>256</v>
      </c>
      <c r="D306" s="82"/>
      <c r="E306" s="82"/>
      <c r="F306" s="67">
        <v>39.3</v>
      </c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7">
        <v>42</v>
      </c>
      <c r="R306" s="67"/>
      <c r="S306" s="67"/>
      <c r="T306" s="67"/>
      <c r="U306" s="67"/>
      <c r="V306" s="67">
        <v>44</v>
      </c>
      <c r="W306" s="67"/>
      <c r="X306" s="67"/>
      <c r="Y306" s="67"/>
      <c r="Z306" s="67"/>
    </row>
    <row r="307" spans="1:26" ht="35.25" customHeight="1">
      <c r="A307" s="82" t="s">
        <v>257</v>
      </c>
      <c r="B307" s="81" t="s">
        <v>103</v>
      </c>
      <c r="C307" s="60" t="s">
        <v>102</v>
      </c>
      <c r="D307" s="82"/>
      <c r="E307" s="82"/>
      <c r="F307" s="67">
        <v>39.3</v>
      </c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7">
        <v>42</v>
      </c>
      <c r="R307" s="67"/>
      <c r="S307" s="67"/>
      <c r="T307" s="67"/>
      <c r="U307" s="67"/>
      <c r="V307" s="67">
        <v>44</v>
      </c>
      <c r="W307" s="67"/>
      <c r="X307" s="67"/>
      <c r="Y307" s="67">
        <v>250</v>
      </c>
      <c r="Z307" s="67"/>
    </row>
    <row r="308" spans="1:26" ht="33" customHeight="1">
      <c r="A308" s="82" t="s">
        <v>259</v>
      </c>
      <c r="B308" s="81"/>
      <c r="C308" s="60" t="s">
        <v>258</v>
      </c>
      <c r="D308" s="82"/>
      <c r="E308" s="82"/>
      <c r="F308" s="67">
        <f>F309+F314</f>
        <v>1601.91988</v>
      </c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7">
        <v>780</v>
      </c>
      <c r="R308" s="67"/>
      <c r="S308" s="67"/>
      <c r="T308" s="67">
        <v>200</v>
      </c>
      <c r="U308" s="67"/>
      <c r="V308" s="67">
        <v>832</v>
      </c>
      <c r="W308" s="67"/>
      <c r="X308" s="67"/>
      <c r="Y308" s="67"/>
      <c r="Z308" s="67"/>
    </row>
    <row r="309" spans="1:26" ht="33" customHeight="1">
      <c r="A309" s="82" t="s">
        <v>261</v>
      </c>
      <c r="B309" s="81"/>
      <c r="C309" s="60" t="s">
        <v>260</v>
      </c>
      <c r="D309" s="82"/>
      <c r="E309" s="82"/>
      <c r="F309" s="67">
        <v>240</v>
      </c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7">
        <v>90</v>
      </c>
      <c r="R309" s="67"/>
      <c r="S309" s="67"/>
      <c r="T309" s="67"/>
      <c r="U309" s="67"/>
      <c r="V309" s="67">
        <v>90</v>
      </c>
      <c r="W309" s="67"/>
      <c r="X309" s="67"/>
      <c r="Y309" s="67"/>
      <c r="Z309" s="67"/>
    </row>
    <row r="310" spans="1:26" ht="33" customHeight="1">
      <c r="A310" s="82" t="s">
        <v>263</v>
      </c>
      <c r="B310" s="81"/>
      <c r="C310" s="60" t="s">
        <v>262</v>
      </c>
      <c r="D310" s="82"/>
      <c r="E310" s="82"/>
      <c r="F310" s="67">
        <v>90</v>
      </c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7">
        <v>90</v>
      </c>
      <c r="R310" s="67"/>
      <c r="S310" s="67"/>
      <c r="T310" s="67"/>
      <c r="U310" s="67"/>
      <c r="V310" s="67">
        <v>90</v>
      </c>
      <c r="W310" s="67"/>
      <c r="X310" s="67"/>
      <c r="Y310" s="67"/>
      <c r="Z310" s="67"/>
    </row>
    <row r="311" spans="1:26" ht="45.75" customHeight="1">
      <c r="A311" s="82" t="s">
        <v>263</v>
      </c>
      <c r="B311" s="81" t="s">
        <v>103</v>
      </c>
      <c r="C311" s="60" t="s">
        <v>102</v>
      </c>
      <c r="D311" s="82"/>
      <c r="E311" s="82"/>
      <c r="F311" s="67">
        <v>90</v>
      </c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7">
        <v>90</v>
      </c>
      <c r="R311" s="67"/>
      <c r="S311" s="67"/>
      <c r="T311" s="67"/>
      <c r="U311" s="67"/>
      <c r="V311" s="67">
        <v>90</v>
      </c>
      <c r="W311" s="67"/>
      <c r="X311" s="67"/>
      <c r="Y311" s="67"/>
      <c r="Z311" s="67"/>
    </row>
    <row r="312" spans="1:26" ht="87.75" customHeight="1">
      <c r="A312" s="82" t="s">
        <v>265</v>
      </c>
      <c r="B312" s="81"/>
      <c r="C312" s="43" t="s">
        <v>264</v>
      </c>
      <c r="D312" s="82"/>
      <c r="E312" s="82"/>
      <c r="F312" s="67">
        <v>150</v>
      </c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44.25" customHeight="1">
      <c r="A313" s="82" t="s">
        <v>265</v>
      </c>
      <c r="B313" s="81" t="s">
        <v>103</v>
      </c>
      <c r="C313" s="60" t="s">
        <v>102</v>
      </c>
      <c r="D313" s="82"/>
      <c r="E313" s="82"/>
      <c r="F313" s="67">
        <v>150</v>
      </c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7"/>
      <c r="R313" s="67"/>
      <c r="S313" s="67"/>
      <c r="T313" s="67"/>
      <c r="U313" s="67"/>
      <c r="V313" s="67"/>
      <c r="W313" s="67"/>
      <c r="X313" s="67"/>
      <c r="Y313" s="67">
        <v>250</v>
      </c>
      <c r="Z313" s="67"/>
    </row>
    <row r="314" spans="1:26" ht="36" customHeight="1">
      <c r="A314" s="82" t="s">
        <v>267</v>
      </c>
      <c r="B314" s="81"/>
      <c r="C314" s="60" t="s">
        <v>266</v>
      </c>
      <c r="D314" s="82"/>
      <c r="E314" s="82"/>
      <c r="F314" s="67">
        <f>F315+F317+F319+F321</f>
        <v>1361.91988</v>
      </c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7">
        <v>690</v>
      </c>
      <c r="R314" s="67"/>
      <c r="S314" s="67"/>
      <c r="T314" s="67">
        <v>200</v>
      </c>
      <c r="U314" s="67"/>
      <c r="V314" s="67">
        <v>742</v>
      </c>
      <c r="W314" s="67"/>
      <c r="X314" s="67"/>
      <c r="Y314" s="67"/>
      <c r="Z314" s="67"/>
    </row>
    <row r="315" spans="1:26" ht="40.5" customHeight="1">
      <c r="A315" s="82" t="s">
        <v>269</v>
      </c>
      <c r="B315" s="81"/>
      <c r="C315" s="60" t="s">
        <v>630</v>
      </c>
      <c r="D315" s="82"/>
      <c r="E315" s="82"/>
      <c r="F315" s="67">
        <f>F316</f>
        <v>755.7035599999999</v>
      </c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7">
        <v>120</v>
      </c>
      <c r="R315" s="67"/>
      <c r="S315" s="67"/>
      <c r="T315" s="67"/>
      <c r="U315" s="67"/>
      <c r="V315" s="67">
        <v>120</v>
      </c>
      <c r="W315" s="67"/>
      <c r="X315" s="67"/>
      <c r="Y315" s="67"/>
      <c r="Z315" s="67"/>
    </row>
    <row r="316" spans="1:26" ht="44.25" customHeight="1">
      <c r="A316" s="82" t="s">
        <v>269</v>
      </c>
      <c r="B316" s="81" t="s">
        <v>103</v>
      </c>
      <c r="C316" s="60" t="s">
        <v>102</v>
      </c>
      <c r="D316" s="82"/>
      <c r="E316" s="82"/>
      <c r="F316" s="67">
        <f>1255.70356-500</f>
        <v>755.7035599999999</v>
      </c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7">
        <v>120</v>
      </c>
      <c r="R316" s="67"/>
      <c r="S316" s="67"/>
      <c r="T316" s="67"/>
      <c r="U316" s="67"/>
      <c r="V316" s="67">
        <v>120</v>
      </c>
      <c r="W316" s="67"/>
      <c r="X316" s="67"/>
      <c r="Y316" s="67"/>
      <c r="Z316" s="67"/>
    </row>
    <row r="317" spans="1:26" ht="48" customHeight="1">
      <c r="A317" s="82" t="s">
        <v>271</v>
      </c>
      <c r="B317" s="81"/>
      <c r="C317" s="60" t="s">
        <v>270</v>
      </c>
      <c r="D317" s="82"/>
      <c r="E317" s="82"/>
      <c r="F317" s="67">
        <f>F318</f>
        <v>98.836</v>
      </c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7">
        <v>150</v>
      </c>
      <c r="R317" s="67"/>
      <c r="S317" s="67"/>
      <c r="T317" s="67"/>
      <c r="U317" s="67"/>
      <c r="V317" s="67">
        <v>150</v>
      </c>
      <c r="W317" s="67"/>
      <c r="X317" s="67"/>
      <c r="Y317" s="67"/>
      <c r="Z317" s="67"/>
    </row>
    <row r="318" spans="1:26" ht="39.75" customHeight="1">
      <c r="A318" s="82" t="s">
        <v>271</v>
      </c>
      <c r="B318" s="81" t="s">
        <v>103</v>
      </c>
      <c r="C318" s="60" t="s">
        <v>102</v>
      </c>
      <c r="D318" s="82"/>
      <c r="E318" s="82"/>
      <c r="F318" s="67">
        <f>200-101.164</f>
        <v>98.836</v>
      </c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7">
        <v>150</v>
      </c>
      <c r="R318" s="67"/>
      <c r="S318" s="67"/>
      <c r="T318" s="67"/>
      <c r="U318" s="67"/>
      <c r="V318" s="67">
        <v>150</v>
      </c>
      <c r="W318" s="67"/>
      <c r="X318" s="67"/>
      <c r="Y318" s="67"/>
      <c r="Z318" s="67"/>
    </row>
    <row r="319" spans="1:26" ht="33" customHeight="1">
      <c r="A319" s="82" t="s">
        <v>273</v>
      </c>
      <c r="B319" s="81"/>
      <c r="C319" s="60" t="s">
        <v>272</v>
      </c>
      <c r="D319" s="82"/>
      <c r="E319" s="82"/>
      <c r="F319" s="67">
        <v>6</v>
      </c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7">
        <v>8</v>
      </c>
      <c r="R319" s="67"/>
      <c r="S319" s="67"/>
      <c r="T319" s="67"/>
      <c r="U319" s="67"/>
      <c r="V319" s="67">
        <v>10</v>
      </c>
      <c r="W319" s="67"/>
      <c r="X319" s="67"/>
      <c r="Y319" s="67"/>
      <c r="Z319" s="67"/>
    </row>
    <row r="320" spans="1:26" ht="33" customHeight="1">
      <c r="A320" s="82" t="s">
        <v>273</v>
      </c>
      <c r="B320" s="81" t="s">
        <v>103</v>
      </c>
      <c r="C320" s="60" t="s">
        <v>102</v>
      </c>
      <c r="D320" s="82"/>
      <c r="E320" s="82"/>
      <c r="F320" s="67">
        <v>6</v>
      </c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7">
        <v>8</v>
      </c>
      <c r="R320" s="67"/>
      <c r="S320" s="67"/>
      <c r="T320" s="67"/>
      <c r="U320" s="67"/>
      <c r="V320" s="67">
        <v>10</v>
      </c>
      <c r="W320" s="67"/>
      <c r="X320" s="67"/>
      <c r="Y320" s="67"/>
      <c r="Z320" s="67"/>
    </row>
    <row r="321" spans="1:26" ht="42.75" customHeight="1">
      <c r="A321" s="82" t="s">
        <v>325</v>
      </c>
      <c r="B321" s="81"/>
      <c r="C321" s="60" t="s">
        <v>274</v>
      </c>
      <c r="D321" s="82"/>
      <c r="E321" s="82"/>
      <c r="F321" s="67">
        <f>F322</f>
        <v>501.38032</v>
      </c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7">
        <v>200</v>
      </c>
      <c r="R321" s="67"/>
      <c r="S321" s="67"/>
      <c r="T321" s="67">
        <v>200</v>
      </c>
      <c r="U321" s="67"/>
      <c r="V321" s="67">
        <v>250</v>
      </c>
      <c r="W321" s="67"/>
      <c r="X321" s="67"/>
      <c r="Y321" s="67">
        <v>250</v>
      </c>
      <c r="Z321" s="67"/>
    </row>
    <row r="322" spans="1:26" ht="40.5" customHeight="1">
      <c r="A322" s="82" t="s">
        <v>325</v>
      </c>
      <c r="B322" s="81" t="s">
        <v>103</v>
      </c>
      <c r="C322" s="60" t="s">
        <v>102</v>
      </c>
      <c r="D322" s="82"/>
      <c r="E322" s="82"/>
      <c r="F322" s="67">
        <v>501.38032</v>
      </c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7">
        <v>200</v>
      </c>
      <c r="R322" s="67"/>
      <c r="S322" s="67"/>
      <c r="T322" s="67">
        <v>200</v>
      </c>
      <c r="U322" s="67"/>
      <c r="V322" s="67">
        <v>250</v>
      </c>
      <c r="W322" s="67">
        <v>1935.3</v>
      </c>
      <c r="X322" s="67">
        <v>1699.04</v>
      </c>
      <c r="Y322" s="67"/>
      <c r="Z322" s="67"/>
    </row>
    <row r="323" spans="1:26" ht="35.25" customHeight="1">
      <c r="A323" s="82" t="s">
        <v>95</v>
      </c>
      <c r="B323" s="81"/>
      <c r="C323" s="60" t="s">
        <v>94</v>
      </c>
      <c r="D323" s="82"/>
      <c r="E323" s="82"/>
      <c r="F323" s="67">
        <f>F324+F326+F328+F330+F332+F337+F340+F342+F345+F348+F350+F353+F355+F357+F359+F361+F364+F366</f>
        <v>46281.24399</v>
      </c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7">
        <v>34988.1</v>
      </c>
      <c r="R323" s="67">
        <v>1759.4</v>
      </c>
      <c r="S323" s="67">
        <v>1699.04</v>
      </c>
      <c r="T323" s="67"/>
      <c r="U323" s="67"/>
      <c r="V323" s="67">
        <v>39950.5</v>
      </c>
      <c r="W323" s="67"/>
      <c r="X323" s="67"/>
      <c r="Y323" s="67"/>
      <c r="Z323" s="67"/>
    </row>
    <row r="324" spans="1:26" ht="29.25" customHeight="1">
      <c r="A324" s="82" t="s">
        <v>167</v>
      </c>
      <c r="B324" s="81"/>
      <c r="C324" s="60" t="s">
        <v>166</v>
      </c>
      <c r="D324" s="82"/>
      <c r="E324" s="82"/>
      <c r="F324" s="67">
        <f>F325</f>
        <v>1595.9</v>
      </c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7">
        <v>1613</v>
      </c>
      <c r="R324" s="67"/>
      <c r="S324" s="67"/>
      <c r="T324" s="67"/>
      <c r="U324" s="67"/>
      <c r="V324" s="67">
        <v>1613</v>
      </c>
      <c r="W324" s="67"/>
      <c r="X324" s="67"/>
      <c r="Y324" s="67"/>
      <c r="Z324" s="67"/>
    </row>
    <row r="325" spans="1:26" ht="58.5" customHeight="1">
      <c r="A325" s="82" t="s">
        <v>167</v>
      </c>
      <c r="B325" s="81" t="s">
        <v>99</v>
      </c>
      <c r="C325" s="60" t="s">
        <v>98</v>
      </c>
      <c r="D325" s="82"/>
      <c r="E325" s="82"/>
      <c r="F325" s="67">
        <v>1595.9</v>
      </c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7">
        <v>1613</v>
      </c>
      <c r="R325" s="67"/>
      <c r="S325" s="67"/>
      <c r="T325" s="67"/>
      <c r="U325" s="67"/>
      <c r="V325" s="67">
        <v>1613</v>
      </c>
      <c r="W325" s="67"/>
      <c r="X325" s="67"/>
      <c r="Y325" s="67"/>
      <c r="Z325" s="67"/>
    </row>
    <row r="326" spans="1:26" ht="33.75" customHeight="1">
      <c r="A326" s="82" t="s">
        <v>569</v>
      </c>
      <c r="B326" s="81"/>
      <c r="C326" s="60" t="s">
        <v>568</v>
      </c>
      <c r="D326" s="82"/>
      <c r="E326" s="82"/>
      <c r="F326" s="67">
        <v>754.8</v>
      </c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7">
        <v>754.8</v>
      </c>
      <c r="R326" s="67"/>
      <c r="S326" s="67"/>
      <c r="T326" s="67"/>
      <c r="U326" s="67"/>
      <c r="V326" s="67">
        <v>754.8</v>
      </c>
      <c r="W326" s="67"/>
      <c r="X326" s="67"/>
      <c r="Y326" s="67"/>
      <c r="Z326" s="67"/>
    </row>
    <row r="327" spans="1:26" ht="62.25" customHeight="1">
      <c r="A327" s="82" t="s">
        <v>569</v>
      </c>
      <c r="B327" s="81" t="s">
        <v>99</v>
      </c>
      <c r="C327" s="60" t="s">
        <v>98</v>
      </c>
      <c r="D327" s="82"/>
      <c r="E327" s="82"/>
      <c r="F327" s="67">
        <v>754.8</v>
      </c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7">
        <v>754.8</v>
      </c>
      <c r="R327" s="67"/>
      <c r="S327" s="67"/>
      <c r="T327" s="67"/>
      <c r="U327" s="67"/>
      <c r="V327" s="67">
        <v>754.8</v>
      </c>
      <c r="W327" s="67"/>
      <c r="X327" s="67"/>
      <c r="Y327" s="67"/>
      <c r="Z327" s="67"/>
    </row>
    <row r="328" spans="1:26" ht="27.75" customHeight="1">
      <c r="A328" s="82" t="s">
        <v>97</v>
      </c>
      <c r="B328" s="81"/>
      <c r="C328" s="60" t="s">
        <v>700</v>
      </c>
      <c r="D328" s="82"/>
      <c r="E328" s="82"/>
      <c r="F328" s="67">
        <f>F329</f>
        <v>118</v>
      </c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7">
        <v>155.3</v>
      </c>
      <c r="R328" s="67"/>
      <c r="S328" s="67"/>
      <c r="T328" s="67"/>
      <c r="U328" s="67"/>
      <c r="V328" s="67">
        <v>155.3</v>
      </c>
      <c r="W328" s="67"/>
      <c r="X328" s="67"/>
      <c r="Y328" s="67"/>
      <c r="Z328" s="67"/>
    </row>
    <row r="329" spans="1:26" ht="57.75" customHeight="1">
      <c r="A329" s="82" t="s">
        <v>97</v>
      </c>
      <c r="B329" s="81" t="s">
        <v>99</v>
      </c>
      <c r="C329" s="60" t="s">
        <v>98</v>
      </c>
      <c r="D329" s="82"/>
      <c r="E329" s="82"/>
      <c r="F329" s="67">
        <v>118</v>
      </c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7">
        <v>155.3</v>
      </c>
      <c r="R329" s="67"/>
      <c r="S329" s="67"/>
      <c r="T329" s="67"/>
      <c r="U329" s="67"/>
      <c r="V329" s="67">
        <v>155.3</v>
      </c>
      <c r="W329" s="67"/>
      <c r="X329" s="67"/>
      <c r="Y329" s="67"/>
      <c r="Z329" s="67"/>
    </row>
    <row r="330" spans="1:26" ht="33" customHeight="1">
      <c r="A330" s="82" t="s">
        <v>276</v>
      </c>
      <c r="B330" s="81"/>
      <c r="C330" s="60" t="s">
        <v>275</v>
      </c>
      <c r="D330" s="82"/>
      <c r="E330" s="82"/>
      <c r="F330" s="67">
        <v>50</v>
      </c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27" customHeight="1">
      <c r="A331" s="82" t="s">
        <v>276</v>
      </c>
      <c r="B331" s="81" t="s">
        <v>161</v>
      </c>
      <c r="C331" s="60" t="s">
        <v>160</v>
      </c>
      <c r="D331" s="82"/>
      <c r="E331" s="82"/>
      <c r="F331" s="67">
        <v>50</v>
      </c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37.5" customHeight="1">
      <c r="A332" s="82" t="s">
        <v>101</v>
      </c>
      <c r="B332" s="81"/>
      <c r="C332" s="60" t="s">
        <v>100</v>
      </c>
      <c r="D332" s="82"/>
      <c r="E332" s="82"/>
      <c r="F332" s="67">
        <f>F333+F334+F336+F335</f>
        <v>33665.44399</v>
      </c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7">
        <v>24820.6</v>
      </c>
      <c r="R332" s="67"/>
      <c r="S332" s="67"/>
      <c r="T332" s="67"/>
      <c r="U332" s="67"/>
      <c r="V332" s="67">
        <v>24820.6</v>
      </c>
      <c r="W332" s="67"/>
      <c r="X332" s="67"/>
      <c r="Y332" s="67"/>
      <c r="Z332" s="67"/>
    </row>
    <row r="333" spans="1:26" ht="54" customHeight="1">
      <c r="A333" s="82" t="s">
        <v>101</v>
      </c>
      <c r="B333" s="81" t="s">
        <v>99</v>
      </c>
      <c r="C333" s="60" t="s">
        <v>98</v>
      </c>
      <c r="D333" s="82"/>
      <c r="E333" s="82"/>
      <c r="F333" s="67">
        <f>23055.61745+96.67285+3488.201</f>
        <v>26640.4913</v>
      </c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7">
        <v>19038.7</v>
      </c>
      <c r="R333" s="67"/>
      <c r="S333" s="67"/>
      <c r="T333" s="67"/>
      <c r="U333" s="67"/>
      <c r="V333" s="67">
        <v>19038.7</v>
      </c>
      <c r="W333" s="67"/>
      <c r="X333" s="67"/>
      <c r="Y333" s="67"/>
      <c r="Z333" s="67"/>
    </row>
    <row r="334" spans="1:26" ht="42.75" customHeight="1">
      <c r="A334" s="82" t="s">
        <v>101</v>
      </c>
      <c r="B334" s="81" t="s">
        <v>103</v>
      </c>
      <c r="C334" s="60" t="s">
        <v>102</v>
      </c>
      <c r="D334" s="82"/>
      <c r="E334" s="82"/>
      <c r="F334" s="67">
        <v>6153.49502</v>
      </c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7">
        <v>5614.5</v>
      </c>
      <c r="R334" s="67"/>
      <c r="S334" s="67"/>
      <c r="T334" s="67"/>
      <c r="U334" s="67"/>
      <c r="V334" s="67">
        <v>5614.5</v>
      </c>
      <c r="W334" s="67"/>
      <c r="X334" s="67"/>
      <c r="Y334" s="67"/>
      <c r="Z334" s="67"/>
    </row>
    <row r="335" spans="1:26" s="114" customFormat="1" ht="42.75" customHeight="1">
      <c r="A335" s="82" t="s">
        <v>101</v>
      </c>
      <c r="B335" s="81">
        <v>300</v>
      </c>
      <c r="C335" s="60" t="s">
        <v>196</v>
      </c>
      <c r="D335" s="82"/>
      <c r="E335" s="82"/>
      <c r="F335" s="67">
        <v>59.9739</v>
      </c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33" customHeight="1">
      <c r="A336" s="82" t="s">
        <v>101</v>
      </c>
      <c r="B336" s="81" t="s">
        <v>161</v>
      </c>
      <c r="C336" s="60" t="s">
        <v>160</v>
      </c>
      <c r="D336" s="82"/>
      <c r="E336" s="82"/>
      <c r="F336" s="67">
        <v>811.48377</v>
      </c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7">
        <v>167.4</v>
      </c>
      <c r="R336" s="67"/>
      <c r="S336" s="67"/>
      <c r="T336" s="67"/>
      <c r="U336" s="67"/>
      <c r="V336" s="67">
        <v>167.4</v>
      </c>
      <c r="W336" s="67"/>
      <c r="X336" s="67"/>
      <c r="Y336" s="67"/>
      <c r="Z336" s="67"/>
    </row>
    <row r="337" spans="1:26" ht="33" customHeight="1">
      <c r="A337" s="82" t="s">
        <v>571</v>
      </c>
      <c r="B337" s="81"/>
      <c r="C337" s="60" t="s">
        <v>570</v>
      </c>
      <c r="D337" s="82"/>
      <c r="E337" s="82"/>
      <c r="F337" s="67">
        <v>401.6</v>
      </c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60" customHeight="1">
      <c r="A338" s="82" t="s">
        <v>571</v>
      </c>
      <c r="B338" s="81" t="s">
        <v>99</v>
      </c>
      <c r="C338" s="60" t="s">
        <v>98</v>
      </c>
      <c r="D338" s="82"/>
      <c r="E338" s="82"/>
      <c r="F338" s="67">
        <v>381.52</v>
      </c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39" customHeight="1">
      <c r="A339" s="82" t="s">
        <v>571</v>
      </c>
      <c r="B339" s="81" t="s">
        <v>103</v>
      </c>
      <c r="C339" s="60" t="s">
        <v>102</v>
      </c>
      <c r="D339" s="82"/>
      <c r="E339" s="82"/>
      <c r="F339" s="67">
        <v>20.08</v>
      </c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39" customHeight="1">
      <c r="A340" s="82" t="s">
        <v>278</v>
      </c>
      <c r="B340" s="81"/>
      <c r="C340" s="60" t="s">
        <v>277</v>
      </c>
      <c r="D340" s="82"/>
      <c r="E340" s="82"/>
      <c r="F340" s="67">
        <f>F341</f>
        <v>882.8</v>
      </c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54" customHeight="1">
      <c r="A341" s="82" t="s">
        <v>278</v>
      </c>
      <c r="B341" s="81" t="s">
        <v>99</v>
      </c>
      <c r="C341" s="60" t="s">
        <v>98</v>
      </c>
      <c r="D341" s="82"/>
      <c r="E341" s="82"/>
      <c r="F341" s="67">
        <v>882.8</v>
      </c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47.25" customHeight="1">
      <c r="A342" s="82" t="s">
        <v>280</v>
      </c>
      <c r="B342" s="81"/>
      <c r="C342" s="60" t="s">
        <v>279</v>
      </c>
      <c r="D342" s="82"/>
      <c r="E342" s="82"/>
      <c r="F342" s="67">
        <f>F343+F344</f>
        <v>5076.5</v>
      </c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7">
        <v>4175.8</v>
      </c>
      <c r="R342" s="67"/>
      <c r="S342" s="67"/>
      <c r="T342" s="67"/>
      <c r="U342" s="67"/>
      <c r="V342" s="67">
        <v>8962.3</v>
      </c>
      <c r="W342" s="67"/>
      <c r="X342" s="67"/>
      <c r="Y342" s="67"/>
      <c r="Z342" s="67"/>
    </row>
    <row r="343" spans="1:26" ht="60" customHeight="1">
      <c r="A343" s="82" t="s">
        <v>280</v>
      </c>
      <c r="B343" s="81" t="s">
        <v>99</v>
      </c>
      <c r="C343" s="60" t="s">
        <v>98</v>
      </c>
      <c r="D343" s="82"/>
      <c r="E343" s="82"/>
      <c r="F343" s="67">
        <v>4466.20995</v>
      </c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7">
        <v>3662.8</v>
      </c>
      <c r="R343" s="67"/>
      <c r="S343" s="67"/>
      <c r="T343" s="67"/>
      <c r="U343" s="67"/>
      <c r="V343" s="67">
        <v>6898.2</v>
      </c>
      <c r="W343" s="67"/>
      <c r="X343" s="67"/>
      <c r="Y343" s="67"/>
      <c r="Z343" s="67"/>
    </row>
    <row r="344" spans="1:26" ht="49.5" customHeight="1">
      <c r="A344" s="82" t="s">
        <v>280</v>
      </c>
      <c r="B344" s="81" t="s">
        <v>103</v>
      </c>
      <c r="C344" s="60" t="s">
        <v>102</v>
      </c>
      <c r="D344" s="82"/>
      <c r="E344" s="82"/>
      <c r="F344" s="67">
        <v>610.29005</v>
      </c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7">
        <v>513</v>
      </c>
      <c r="R344" s="67"/>
      <c r="S344" s="67"/>
      <c r="T344" s="67"/>
      <c r="U344" s="67"/>
      <c r="V344" s="67">
        <v>2064.1</v>
      </c>
      <c r="W344" s="67"/>
      <c r="X344" s="67">
        <v>427.5</v>
      </c>
      <c r="Y344" s="67"/>
      <c r="Z344" s="67"/>
    </row>
    <row r="345" spans="1:26" ht="57" customHeight="1">
      <c r="A345" s="82" t="s">
        <v>169</v>
      </c>
      <c r="B345" s="81"/>
      <c r="C345" s="60" t="s">
        <v>168</v>
      </c>
      <c r="D345" s="82"/>
      <c r="E345" s="82"/>
      <c r="F345" s="67">
        <v>427.5</v>
      </c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7">
        <v>427.5</v>
      </c>
      <c r="R345" s="67"/>
      <c r="S345" s="67">
        <v>427.5</v>
      </c>
      <c r="T345" s="67"/>
      <c r="U345" s="67"/>
      <c r="V345" s="67">
        <v>427.5</v>
      </c>
      <c r="W345" s="67"/>
      <c r="X345" s="67">
        <v>338.5</v>
      </c>
      <c r="Y345" s="67"/>
      <c r="Z345" s="67"/>
    </row>
    <row r="346" spans="1:26" ht="60" customHeight="1">
      <c r="A346" s="82" t="s">
        <v>169</v>
      </c>
      <c r="B346" s="81" t="s">
        <v>99</v>
      </c>
      <c r="C346" s="60" t="s">
        <v>98</v>
      </c>
      <c r="D346" s="82"/>
      <c r="E346" s="82"/>
      <c r="F346" s="67">
        <v>338.5</v>
      </c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7">
        <v>338.5</v>
      </c>
      <c r="R346" s="67"/>
      <c r="S346" s="67">
        <v>338.5</v>
      </c>
      <c r="T346" s="67"/>
      <c r="U346" s="67"/>
      <c r="V346" s="67">
        <v>338.5</v>
      </c>
      <c r="W346" s="67"/>
      <c r="X346" s="67">
        <v>89</v>
      </c>
      <c r="Y346" s="67"/>
      <c r="Z346" s="67"/>
    </row>
    <row r="347" spans="1:26" ht="40.5" customHeight="1">
      <c r="A347" s="82" t="s">
        <v>169</v>
      </c>
      <c r="B347" s="81" t="s">
        <v>103</v>
      </c>
      <c r="C347" s="60" t="s">
        <v>102</v>
      </c>
      <c r="D347" s="82"/>
      <c r="E347" s="82"/>
      <c r="F347" s="67">
        <v>89</v>
      </c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7">
        <v>89</v>
      </c>
      <c r="R347" s="67"/>
      <c r="S347" s="67">
        <v>89</v>
      </c>
      <c r="T347" s="67"/>
      <c r="U347" s="67"/>
      <c r="V347" s="67">
        <v>89</v>
      </c>
      <c r="W347" s="67"/>
      <c r="X347" s="67">
        <v>4</v>
      </c>
      <c r="Y347" s="67"/>
      <c r="Z347" s="67"/>
    </row>
    <row r="348" spans="1:26" ht="33.75" customHeight="1">
      <c r="A348" s="82" t="s">
        <v>171</v>
      </c>
      <c r="B348" s="81"/>
      <c r="C348" s="60" t="s">
        <v>170</v>
      </c>
      <c r="D348" s="82"/>
      <c r="E348" s="82"/>
      <c r="F348" s="67">
        <v>4</v>
      </c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7">
        <v>4</v>
      </c>
      <c r="R348" s="67"/>
      <c r="S348" s="67">
        <v>4</v>
      </c>
      <c r="T348" s="67"/>
      <c r="U348" s="67"/>
      <c r="V348" s="67">
        <v>4</v>
      </c>
      <c r="W348" s="67"/>
      <c r="X348" s="67">
        <v>4</v>
      </c>
      <c r="Y348" s="67"/>
      <c r="Z348" s="67"/>
    </row>
    <row r="349" spans="1:26" ht="33" customHeight="1">
      <c r="A349" s="82" t="s">
        <v>171</v>
      </c>
      <c r="B349" s="81" t="s">
        <v>103</v>
      </c>
      <c r="C349" s="60" t="s">
        <v>102</v>
      </c>
      <c r="D349" s="82"/>
      <c r="E349" s="82"/>
      <c r="F349" s="67">
        <v>4</v>
      </c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7">
        <v>4</v>
      </c>
      <c r="R349" s="67"/>
      <c r="S349" s="67">
        <v>4</v>
      </c>
      <c r="T349" s="67"/>
      <c r="U349" s="67"/>
      <c r="V349" s="67">
        <v>4</v>
      </c>
      <c r="W349" s="67"/>
      <c r="X349" s="67">
        <v>33.64</v>
      </c>
      <c r="Y349" s="67"/>
      <c r="Z349" s="67"/>
    </row>
    <row r="350" spans="1:26" ht="47.25" customHeight="1">
      <c r="A350" s="82" t="s">
        <v>173</v>
      </c>
      <c r="B350" s="81"/>
      <c r="C350" s="60" t="s">
        <v>172</v>
      </c>
      <c r="D350" s="82"/>
      <c r="E350" s="82"/>
      <c r="F350" s="67">
        <f>F351+F352</f>
        <v>43.8</v>
      </c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7">
        <v>43.8</v>
      </c>
      <c r="R350" s="67"/>
      <c r="S350" s="67">
        <v>33.64</v>
      </c>
      <c r="T350" s="67"/>
      <c r="U350" s="67"/>
      <c r="V350" s="67">
        <v>43.8</v>
      </c>
      <c r="W350" s="67"/>
      <c r="X350" s="67">
        <v>33.64</v>
      </c>
      <c r="Y350" s="67"/>
      <c r="Z350" s="67"/>
    </row>
    <row r="351" spans="1:26" ht="56.25" customHeight="1">
      <c r="A351" s="82" t="s">
        <v>173</v>
      </c>
      <c r="B351" s="81" t="s">
        <v>99</v>
      </c>
      <c r="C351" s="60" t="s">
        <v>98</v>
      </c>
      <c r="D351" s="82"/>
      <c r="E351" s="82"/>
      <c r="F351" s="67">
        <v>38.8</v>
      </c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7">
        <v>43.8</v>
      </c>
      <c r="R351" s="67"/>
      <c r="S351" s="67">
        <v>33.64</v>
      </c>
      <c r="T351" s="67"/>
      <c r="U351" s="67"/>
      <c r="V351" s="67">
        <v>43.8</v>
      </c>
      <c r="W351" s="67"/>
      <c r="X351" s="67">
        <v>883</v>
      </c>
      <c r="Y351" s="67"/>
      <c r="Z351" s="67"/>
    </row>
    <row r="352" spans="1:26" ht="42.75" customHeight="1">
      <c r="A352" s="82" t="s">
        <v>173</v>
      </c>
      <c r="B352" s="81" t="s">
        <v>103</v>
      </c>
      <c r="C352" s="60" t="s">
        <v>102</v>
      </c>
      <c r="D352" s="82"/>
      <c r="E352" s="82"/>
      <c r="F352" s="67">
        <v>5</v>
      </c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39.75" customHeight="1">
      <c r="A353" s="82" t="s">
        <v>175</v>
      </c>
      <c r="B353" s="81"/>
      <c r="C353" s="60" t="s">
        <v>174</v>
      </c>
      <c r="D353" s="82"/>
      <c r="E353" s="82"/>
      <c r="F353" s="67">
        <v>883</v>
      </c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7">
        <v>883</v>
      </c>
      <c r="R353" s="67"/>
      <c r="S353" s="67">
        <v>883</v>
      </c>
      <c r="T353" s="67"/>
      <c r="U353" s="67"/>
      <c r="V353" s="67">
        <v>883</v>
      </c>
      <c r="W353" s="67"/>
      <c r="X353" s="67">
        <v>883</v>
      </c>
      <c r="Y353" s="67"/>
      <c r="Z353" s="67"/>
    </row>
    <row r="354" spans="1:26" ht="66.75" customHeight="1">
      <c r="A354" s="82" t="s">
        <v>175</v>
      </c>
      <c r="B354" s="81" t="s">
        <v>99</v>
      </c>
      <c r="C354" s="60" t="s">
        <v>98</v>
      </c>
      <c r="D354" s="82"/>
      <c r="E354" s="82"/>
      <c r="F354" s="67">
        <v>883</v>
      </c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7">
        <v>883</v>
      </c>
      <c r="R354" s="67"/>
      <c r="S354" s="67">
        <v>883</v>
      </c>
      <c r="T354" s="67"/>
      <c r="U354" s="67"/>
      <c r="V354" s="67">
        <v>883</v>
      </c>
      <c r="W354" s="67"/>
      <c r="X354" s="67">
        <v>52.2</v>
      </c>
      <c r="Y354" s="67"/>
      <c r="Z354" s="67"/>
    </row>
    <row r="355" spans="1:26" ht="74.25" customHeight="1">
      <c r="A355" s="82" t="s">
        <v>177</v>
      </c>
      <c r="B355" s="81"/>
      <c r="C355" s="60" t="s">
        <v>176</v>
      </c>
      <c r="D355" s="82"/>
      <c r="E355" s="82"/>
      <c r="F355" s="67">
        <v>52.2</v>
      </c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7">
        <v>52.2</v>
      </c>
      <c r="R355" s="67"/>
      <c r="S355" s="67">
        <v>52.2</v>
      </c>
      <c r="T355" s="67"/>
      <c r="U355" s="67"/>
      <c r="V355" s="67">
        <v>52.2</v>
      </c>
      <c r="W355" s="67"/>
      <c r="X355" s="67">
        <v>52.2</v>
      </c>
      <c r="Y355" s="67"/>
      <c r="Z355" s="67"/>
    </row>
    <row r="356" spans="1:26" ht="66.75" customHeight="1">
      <c r="A356" s="82" t="s">
        <v>177</v>
      </c>
      <c r="B356" s="81" t="s">
        <v>99</v>
      </c>
      <c r="C356" s="60" t="s">
        <v>98</v>
      </c>
      <c r="D356" s="82"/>
      <c r="E356" s="82"/>
      <c r="F356" s="67">
        <v>52.2</v>
      </c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7">
        <v>52.2</v>
      </c>
      <c r="R356" s="67"/>
      <c r="S356" s="67">
        <v>52.2</v>
      </c>
      <c r="T356" s="67"/>
      <c r="U356" s="67"/>
      <c r="V356" s="67">
        <v>52.2</v>
      </c>
      <c r="W356" s="67"/>
      <c r="X356" s="67">
        <v>0.9</v>
      </c>
      <c r="Y356" s="67"/>
      <c r="Z356" s="67"/>
    </row>
    <row r="357" spans="1:26" ht="66.75" customHeight="1">
      <c r="A357" s="82" t="s">
        <v>115</v>
      </c>
      <c r="B357" s="81"/>
      <c r="C357" s="60" t="s">
        <v>114</v>
      </c>
      <c r="D357" s="82"/>
      <c r="E357" s="82"/>
      <c r="F357" s="67">
        <v>0.9</v>
      </c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7">
        <v>0.9</v>
      </c>
      <c r="R357" s="67"/>
      <c r="S357" s="67">
        <v>0.9</v>
      </c>
      <c r="T357" s="67"/>
      <c r="U357" s="67"/>
      <c r="V357" s="67">
        <v>0.9</v>
      </c>
      <c r="W357" s="67"/>
      <c r="X357" s="67">
        <v>0.9</v>
      </c>
      <c r="Y357" s="67"/>
      <c r="Z357" s="67"/>
    </row>
    <row r="358" spans="1:26" ht="66.75" customHeight="1">
      <c r="A358" s="82" t="s">
        <v>115</v>
      </c>
      <c r="B358" s="81" t="s">
        <v>99</v>
      </c>
      <c r="C358" s="60" t="s">
        <v>98</v>
      </c>
      <c r="D358" s="82"/>
      <c r="E358" s="82"/>
      <c r="F358" s="67">
        <v>0.9</v>
      </c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7">
        <v>0.9</v>
      </c>
      <c r="R358" s="67"/>
      <c r="S358" s="67">
        <v>0.9</v>
      </c>
      <c r="T358" s="67"/>
      <c r="U358" s="67"/>
      <c r="V358" s="67">
        <v>0.9</v>
      </c>
      <c r="W358" s="67"/>
      <c r="X358" s="67">
        <v>9.4</v>
      </c>
      <c r="Y358" s="67"/>
      <c r="Z358" s="67"/>
    </row>
    <row r="359" spans="1:26" ht="66.75" customHeight="1">
      <c r="A359" s="82" t="s">
        <v>117</v>
      </c>
      <c r="B359" s="81"/>
      <c r="C359" s="60" t="s">
        <v>116</v>
      </c>
      <c r="D359" s="82"/>
      <c r="E359" s="82"/>
      <c r="F359" s="67">
        <v>9.4</v>
      </c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7">
        <v>9.4</v>
      </c>
      <c r="R359" s="67"/>
      <c r="S359" s="67">
        <v>9.4</v>
      </c>
      <c r="T359" s="67"/>
      <c r="U359" s="67"/>
      <c r="V359" s="67">
        <v>9.4</v>
      </c>
      <c r="W359" s="67"/>
      <c r="X359" s="67">
        <v>9.4</v>
      </c>
      <c r="Y359" s="67"/>
      <c r="Z359" s="67"/>
    </row>
    <row r="360" spans="1:26" ht="57.75" customHeight="1">
      <c r="A360" s="82" t="s">
        <v>117</v>
      </c>
      <c r="B360" s="81" t="s">
        <v>99</v>
      </c>
      <c r="C360" s="60" t="s">
        <v>98</v>
      </c>
      <c r="D360" s="82"/>
      <c r="E360" s="82"/>
      <c r="F360" s="67">
        <v>9.4</v>
      </c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7">
        <v>9.4</v>
      </c>
      <c r="R360" s="67"/>
      <c r="S360" s="67">
        <v>9.4</v>
      </c>
      <c r="T360" s="67"/>
      <c r="U360" s="67"/>
      <c r="V360" s="67">
        <v>9.4</v>
      </c>
      <c r="W360" s="67"/>
      <c r="X360" s="67">
        <v>288.4</v>
      </c>
      <c r="Y360" s="67"/>
      <c r="Z360" s="67"/>
    </row>
    <row r="361" spans="1:26" ht="45" customHeight="1">
      <c r="A361" s="82" t="s">
        <v>179</v>
      </c>
      <c r="B361" s="81"/>
      <c r="C361" s="60" t="s">
        <v>178</v>
      </c>
      <c r="D361" s="82"/>
      <c r="E361" s="82"/>
      <c r="F361" s="67">
        <f>F362+F363</f>
        <v>288.40000000000003</v>
      </c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7">
        <v>288.4</v>
      </c>
      <c r="R361" s="67"/>
      <c r="S361" s="67">
        <v>288.4</v>
      </c>
      <c r="T361" s="67"/>
      <c r="U361" s="67"/>
      <c r="V361" s="67">
        <v>288.4</v>
      </c>
      <c r="W361" s="67"/>
      <c r="X361" s="67">
        <v>280.4</v>
      </c>
      <c r="Y361" s="67"/>
      <c r="Z361" s="67"/>
    </row>
    <row r="362" spans="1:26" ht="57" customHeight="1">
      <c r="A362" s="82" t="s">
        <v>179</v>
      </c>
      <c r="B362" s="81" t="s">
        <v>99</v>
      </c>
      <c r="C362" s="60" t="s">
        <v>98</v>
      </c>
      <c r="D362" s="82"/>
      <c r="E362" s="82"/>
      <c r="F362" s="67">
        <v>283.8998</v>
      </c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7">
        <v>280.4</v>
      </c>
      <c r="R362" s="67"/>
      <c r="S362" s="67">
        <v>280.4</v>
      </c>
      <c r="T362" s="67"/>
      <c r="U362" s="67"/>
      <c r="V362" s="67">
        <v>280.4</v>
      </c>
      <c r="W362" s="67"/>
      <c r="X362" s="67">
        <v>8</v>
      </c>
      <c r="Y362" s="67"/>
      <c r="Z362" s="67"/>
    </row>
    <row r="363" spans="1:26" ht="49.5" customHeight="1">
      <c r="A363" s="82" t="s">
        <v>179</v>
      </c>
      <c r="B363" s="81" t="s">
        <v>103</v>
      </c>
      <c r="C363" s="60" t="s">
        <v>102</v>
      </c>
      <c r="D363" s="82"/>
      <c r="E363" s="82"/>
      <c r="F363" s="67">
        <v>4.5002</v>
      </c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7">
        <v>8</v>
      </c>
      <c r="R363" s="67"/>
      <c r="S363" s="67">
        <v>8</v>
      </c>
      <c r="T363" s="67"/>
      <c r="U363" s="67"/>
      <c r="V363" s="67">
        <v>8</v>
      </c>
      <c r="W363" s="67">
        <v>4.1</v>
      </c>
      <c r="X363" s="67"/>
      <c r="Y363" s="67"/>
      <c r="Z363" s="67"/>
    </row>
    <row r="364" spans="1:26" ht="52.5" customHeight="1">
      <c r="A364" s="82" t="s">
        <v>183</v>
      </c>
      <c r="B364" s="81"/>
      <c r="C364" s="60" t="s">
        <v>182</v>
      </c>
      <c r="D364" s="82"/>
      <c r="E364" s="82"/>
      <c r="F364" s="67">
        <v>3.7</v>
      </c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7">
        <v>3.8</v>
      </c>
      <c r="R364" s="67">
        <v>3.8</v>
      </c>
      <c r="S364" s="67"/>
      <c r="T364" s="67"/>
      <c r="U364" s="67"/>
      <c r="V364" s="67">
        <v>4.1</v>
      </c>
      <c r="W364" s="67">
        <v>4.1</v>
      </c>
      <c r="X364" s="67"/>
      <c r="Y364" s="67"/>
      <c r="Z364" s="67"/>
    </row>
    <row r="365" spans="1:26" ht="33" customHeight="1">
      <c r="A365" s="82" t="s">
        <v>183</v>
      </c>
      <c r="B365" s="81" t="s">
        <v>103</v>
      </c>
      <c r="C365" s="60" t="s">
        <v>102</v>
      </c>
      <c r="D365" s="82"/>
      <c r="E365" s="82"/>
      <c r="F365" s="67">
        <v>3.7</v>
      </c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7">
        <v>3.8</v>
      </c>
      <c r="R365" s="67">
        <v>3.8</v>
      </c>
      <c r="S365" s="67"/>
      <c r="T365" s="67"/>
      <c r="U365" s="67"/>
      <c r="V365" s="67">
        <v>4.1</v>
      </c>
      <c r="W365" s="67">
        <v>1931.2</v>
      </c>
      <c r="X365" s="67"/>
      <c r="Y365" s="67"/>
      <c r="Z365" s="67"/>
    </row>
    <row r="366" spans="1:26" ht="32.25" customHeight="1">
      <c r="A366" s="82" t="s">
        <v>282</v>
      </c>
      <c r="B366" s="81"/>
      <c r="C366" s="60" t="s">
        <v>281</v>
      </c>
      <c r="D366" s="82"/>
      <c r="E366" s="82"/>
      <c r="F366" s="67">
        <v>2023.3</v>
      </c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7">
        <v>1755.6</v>
      </c>
      <c r="R366" s="67">
        <v>1755.6</v>
      </c>
      <c r="S366" s="67"/>
      <c r="T366" s="67"/>
      <c r="U366" s="67"/>
      <c r="V366" s="67">
        <v>1931.2</v>
      </c>
      <c r="W366" s="67">
        <v>1330.8</v>
      </c>
      <c r="X366" s="67"/>
      <c r="Y366" s="67"/>
      <c r="Z366" s="67"/>
    </row>
    <row r="367" spans="1:26" ht="56.25" customHeight="1">
      <c r="A367" s="82" t="s">
        <v>282</v>
      </c>
      <c r="B367" s="81" t="s">
        <v>99</v>
      </c>
      <c r="C367" s="60" t="s">
        <v>98</v>
      </c>
      <c r="D367" s="82"/>
      <c r="E367" s="82"/>
      <c r="F367" s="67">
        <v>1260.26433</v>
      </c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7">
        <v>1330.8</v>
      </c>
      <c r="R367" s="67">
        <v>1330.8</v>
      </c>
      <c r="S367" s="67"/>
      <c r="T367" s="67"/>
      <c r="U367" s="67"/>
      <c r="V367" s="67">
        <v>1330.8</v>
      </c>
      <c r="W367" s="67">
        <v>600.4</v>
      </c>
      <c r="X367" s="67"/>
      <c r="Y367" s="67"/>
      <c r="Z367" s="67"/>
    </row>
    <row r="368" spans="1:26" ht="41.25" customHeight="1">
      <c r="A368" s="82" t="s">
        <v>282</v>
      </c>
      <c r="B368" s="81" t="s">
        <v>103</v>
      </c>
      <c r="C368" s="60" t="s">
        <v>102</v>
      </c>
      <c r="D368" s="82"/>
      <c r="E368" s="82"/>
      <c r="F368" s="67">
        <v>763.03567</v>
      </c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7">
        <v>424.8</v>
      </c>
      <c r="R368" s="67">
        <v>424.8</v>
      </c>
      <c r="S368" s="67"/>
      <c r="T368" s="67"/>
      <c r="U368" s="67"/>
      <c r="V368" s="67">
        <v>600.4</v>
      </c>
      <c r="W368" s="67">
        <v>729.1</v>
      </c>
      <c r="X368" s="67">
        <v>17415.1</v>
      </c>
      <c r="Y368" s="67"/>
      <c r="Z368" s="67"/>
    </row>
    <row r="369" spans="1:26" ht="41.25" customHeight="1">
      <c r="A369" s="82" t="s">
        <v>107</v>
      </c>
      <c r="B369" s="81"/>
      <c r="C369" s="60" t="s">
        <v>106</v>
      </c>
      <c r="D369" s="82"/>
      <c r="E369" s="82"/>
      <c r="F369" s="67">
        <f>F370+F372+F374+F380+F382+F385+F389+F393+F395+F378+F391+F387</f>
        <v>27406.660770000002</v>
      </c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7">
        <v>37763.8</v>
      </c>
      <c r="R369" s="67"/>
      <c r="S369" s="67">
        <v>18470.5</v>
      </c>
      <c r="T369" s="67"/>
      <c r="U369" s="67"/>
      <c r="V369" s="67">
        <v>37395.5</v>
      </c>
      <c r="W369" s="67"/>
      <c r="X369" s="67">
        <v>162.1</v>
      </c>
      <c r="Y369" s="67"/>
      <c r="Z369" s="67"/>
    </row>
    <row r="370" spans="1:26" ht="43.5" customHeight="1">
      <c r="A370" s="82" t="s">
        <v>329</v>
      </c>
      <c r="B370" s="81"/>
      <c r="C370" s="60" t="s">
        <v>328</v>
      </c>
      <c r="D370" s="82"/>
      <c r="E370" s="82"/>
      <c r="F370" s="67">
        <f>F371</f>
        <v>114.51672</v>
      </c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7">
        <v>119.5</v>
      </c>
      <c r="R370" s="67"/>
      <c r="S370" s="67">
        <v>119.5</v>
      </c>
      <c r="T370" s="67"/>
      <c r="U370" s="67"/>
      <c r="V370" s="67">
        <v>162.1</v>
      </c>
      <c r="W370" s="67"/>
      <c r="X370" s="67">
        <v>162.1</v>
      </c>
      <c r="Y370" s="67"/>
      <c r="Z370" s="67"/>
    </row>
    <row r="371" spans="1:26" ht="47.25" customHeight="1">
      <c r="A371" s="82" t="s">
        <v>329</v>
      </c>
      <c r="B371" s="81" t="s">
        <v>103</v>
      </c>
      <c r="C371" s="60" t="s">
        <v>102</v>
      </c>
      <c r="D371" s="82"/>
      <c r="E371" s="82"/>
      <c r="F371" s="67">
        <v>114.51672</v>
      </c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7">
        <v>119.5</v>
      </c>
      <c r="R371" s="67"/>
      <c r="S371" s="67">
        <v>119.5</v>
      </c>
      <c r="T371" s="67"/>
      <c r="U371" s="67"/>
      <c r="V371" s="67">
        <v>162.1</v>
      </c>
      <c r="W371" s="67"/>
      <c r="X371" s="67">
        <v>13175.4</v>
      </c>
      <c r="Y371" s="67"/>
      <c r="Z371" s="67"/>
    </row>
    <row r="372" spans="1:26" ht="89.25" customHeight="1">
      <c r="A372" s="82" t="s">
        <v>420</v>
      </c>
      <c r="B372" s="81"/>
      <c r="C372" s="43" t="s">
        <v>419</v>
      </c>
      <c r="D372" s="82"/>
      <c r="E372" s="82"/>
      <c r="F372" s="67">
        <f>F373</f>
        <v>13175.42688</v>
      </c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7">
        <v>14273.4</v>
      </c>
      <c r="R372" s="67"/>
      <c r="S372" s="67">
        <v>14273.4</v>
      </c>
      <c r="T372" s="67"/>
      <c r="U372" s="67"/>
      <c r="V372" s="67">
        <v>13175.4</v>
      </c>
      <c r="W372" s="67"/>
      <c r="X372" s="67">
        <v>13175.4</v>
      </c>
      <c r="Y372" s="67"/>
      <c r="Z372" s="67"/>
    </row>
    <row r="373" spans="1:26" ht="41.25" customHeight="1">
      <c r="A373" s="82" t="s">
        <v>420</v>
      </c>
      <c r="B373" s="81" t="s">
        <v>155</v>
      </c>
      <c r="C373" s="60" t="s">
        <v>154</v>
      </c>
      <c r="D373" s="82"/>
      <c r="E373" s="82"/>
      <c r="F373" s="67">
        <v>13175.42688</v>
      </c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7">
        <v>14273.4</v>
      </c>
      <c r="R373" s="67"/>
      <c r="S373" s="67">
        <v>14273.4</v>
      </c>
      <c r="T373" s="67"/>
      <c r="U373" s="67"/>
      <c r="V373" s="67">
        <v>13175.4</v>
      </c>
      <c r="W373" s="67"/>
      <c r="X373" s="67">
        <v>4077.6</v>
      </c>
      <c r="Y373" s="67"/>
      <c r="Z373" s="67"/>
    </row>
    <row r="374" spans="1:26" ht="33" customHeight="1">
      <c r="A374" s="82" t="s">
        <v>532</v>
      </c>
      <c r="B374" s="81"/>
      <c r="C374" s="60" t="s">
        <v>531</v>
      </c>
      <c r="D374" s="82"/>
      <c r="E374" s="82"/>
      <c r="F374" s="67">
        <f>F375+F376+F377</f>
        <v>4077.6000000000004</v>
      </c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7">
        <v>4077.6</v>
      </c>
      <c r="R374" s="67"/>
      <c r="S374" s="67">
        <v>4077.6</v>
      </c>
      <c r="T374" s="67"/>
      <c r="U374" s="67"/>
      <c r="V374" s="67">
        <v>4077.6</v>
      </c>
      <c r="W374" s="67"/>
      <c r="X374" s="67">
        <v>63</v>
      </c>
      <c r="Y374" s="67"/>
      <c r="Z374" s="67"/>
    </row>
    <row r="375" spans="1:26" ht="40.5" customHeight="1">
      <c r="A375" s="82" t="s">
        <v>532</v>
      </c>
      <c r="B375" s="81" t="s">
        <v>103</v>
      </c>
      <c r="C375" s="60" t="s">
        <v>102</v>
      </c>
      <c r="D375" s="82"/>
      <c r="E375" s="82"/>
      <c r="F375" s="67">
        <v>39.974</v>
      </c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7">
        <v>63</v>
      </c>
      <c r="R375" s="67"/>
      <c r="S375" s="67">
        <v>63</v>
      </c>
      <c r="T375" s="67"/>
      <c r="U375" s="67"/>
      <c r="V375" s="67">
        <v>63</v>
      </c>
      <c r="W375" s="67"/>
      <c r="X375" s="67">
        <v>588</v>
      </c>
      <c r="Y375" s="67"/>
      <c r="Z375" s="67"/>
    </row>
    <row r="376" spans="1:26" ht="33" customHeight="1">
      <c r="A376" s="82" t="s">
        <v>532</v>
      </c>
      <c r="B376" s="81" t="s">
        <v>197</v>
      </c>
      <c r="C376" s="60" t="s">
        <v>196</v>
      </c>
      <c r="D376" s="82"/>
      <c r="E376" s="82"/>
      <c r="F376" s="67">
        <v>46.30944</v>
      </c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7">
        <v>588</v>
      </c>
      <c r="R376" s="67"/>
      <c r="S376" s="67">
        <v>588</v>
      </c>
      <c r="T376" s="67"/>
      <c r="U376" s="67"/>
      <c r="V376" s="67">
        <v>588</v>
      </c>
      <c r="W376" s="67"/>
      <c r="X376" s="67">
        <v>3426.6</v>
      </c>
      <c r="Y376" s="67"/>
      <c r="Z376" s="67"/>
    </row>
    <row r="377" spans="1:26" ht="39" customHeight="1">
      <c r="A377" s="82" t="s">
        <v>532</v>
      </c>
      <c r="B377" s="81" t="s">
        <v>207</v>
      </c>
      <c r="C377" s="60" t="s">
        <v>206</v>
      </c>
      <c r="D377" s="82"/>
      <c r="E377" s="82"/>
      <c r="F377" s="67">
        <v>3991.31656</v>
      </c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7">
        <v>3426.6</v>
      </c>
      <c r="R377" s="67"/>
      <c r="S377" s="67">
        <v>3426.6</v>
      </c>
      <c r="T377" s="67"/>
      <c r="U377" s="67"/>
      <c r="V377" s="67">
        <v>3426.6</v>
      </c>
      <c r="W377" s="67"/>
      <c r="X377" s="67"/>
      <c r="Y377" s="67"/>
      <c r="Z377" s="67"/>
    </row>
    <row r="378" spans="1:26" ht="75" customHeight="1">
      <c r="A378" s="82" t="s">
        <v>646</v>
      </c>
      <c r="B378" s="81"/>
      <c r="C378" s="60" t="s">
        <v>645</v>
      </c>
      <c r="D378" s="82"/>
      <c r="E378" s="82"/>
      <c r="F378" s="67">
        <f>F379</f>
        <v>112.793</v>
      </c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39.75" customHeight="1">
      <c r="A379" s="82" t="s">
        <v>646</v>
      </c>
      <c r="B379" s="81" t="s">
        <v>103</v>
      </c>
      <c r="C379" s="60" t="s">
        <v>102</v>
      </c>
      <c r="D379" s="82"/>
      <c r="E379" s="82"/>
      <c r="F379" s="67">
        <v>112.793</v>
      </c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33" customHeight="1">
      <c r="A380" s="82" t="s">
        <v>109</v>
      </c>
      <c r="B380" s="81"/>
      <c r="C380" s="60" t="s">
        <v>108</v>
      </c>
      <c r="D380" s="82"/>
      <c r="E380" s="82"/>
      <c r="F380" s="67">
        <v>543</v>
      </c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7">
        <v>543</v>
      </c>
      <c r="R380" s="67"/>
      <c r="S380" s="67"/>
      <c r="T380" s="67"/>
      <c r="U380" s="67"/>
      <c r="V380" s="67">
        <v>543</v>
      </c>
      <c r="W380" s="67"/>
      <c r="X380" s="67"/>
      <c r="Y380" s="67"/>
      <c r="Z380" s="67"/>
    </row>
    <row r="381" spans="1:26" ht="37.5" customHeight="1">
      <c r="A381" s="82" t="s">
        <v>109</v>
      </c>
      <c r="B381" s="81" t="s">
        <v>103</v>
      </c>
      <c r="C381" s="60" t="s">
        <v>102</v>
      </c>
      <c r="D381" s="82"/>
      <c r="E381" s="82"/>
      <c r="F381" s="67">
        <v>543</v>
      </c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7">
        <v>543</v>
      </c>
      <c r="R381" s="67"/>
      <c r="S381" s="67"/>
      <c r="T381" s="67"/>
      <c r="U381" s="67"/>
      <c r="V381" s="67">
        <v>543</v>
      </c>
      <c r="W381" s="67"/>
      <c r="X381" s="67"/>
      <c r="Y381" s="67"/>
      <c r="Z381" s="67"/>
    </row>
    <row r="382" spans="1:26" ht="26.25" customHeight="1">
      <c r="A382" s="82" t="s">
        <v>534</v>
      </c>
      <c r="B382" s="81"/>
      <c r="C382" s="60" t="s">
        <v>533</v>
      </c>
      <c r="D382" s="82"/>
      <c r="E382" s="82"/>
      <c r="F382" s="67">
        <v>2050</v>
      </c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7">
        <v>2120</v>
      </c>
      <c r="R382" s="67"/>
      <c r="S382" s="67"/>
      <c r="T382" s="67"/>
      <c r="U382" s="67"/>
      <c r="V382" s="67">
        <v>2200</v>
      </c>
      <c r="W382" s="67"/>
      <c r="X382" s="67"/>
      <c r="Y382" s="67"/>
      <c r="Z382" s="67"/>
    </row>
    <row r="383" spans="1:26" s="114" customFormat="1" ht="45" customHeight="1">
      <c r="A383" s="82" t="s">
        <v>534</v>
      </c>
      <c r="B383" s="81" t="s">
        <v>103</v>
      </c>
      <c r="C383" s="60" t="s">
        <v>102</v>
      </c>
      <c r="D383" s="82"/>
      <c r="E383" s="82"/>
      <c r="F383" s="67">
        <v>89.6503</v>
      </c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41.25" customHeight="1">
      <c r="A384" s="82" t="s">
        <v>534</v>
      </c>
      <c r="B384" s="81" t="s">
        <v>207</v>
      </c>
      <c r="C384" s="60" t="s">
        <v>206</v>
      </c>
      <c r="D384" s="82"/>
      <c r="E384" s="82"/>
      <c r="F384" s="67">
        <v>1960.3497</v>
      </c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7">
        <v>2120</v>
      </c>
      <c r="R384" s="67"/>
      <c r="S384" s="67"/>
      <c r="T384" s="67"/>
      <c r="U384" s="67"/>
      <c r="V384" s="67">
        <v>2200</v>
      </c>
      <c r="W384" s="67"/>
      <c r="X384" s="67"/>
      <c r="Y384" s="67"/>
      <c r="Z384" s="67"/>
    </row>
    <row r="385" spans="1:26" ht="39.75" customHeight="1">
      <c r="A385" s="82" t="s">
        <v>187</v>
      </c>
      <c r="B385" s="81"/>
      <c r="C385" s="60" t="s">
        <v>186</v>
      </c>
      <c r="D385" s="82"/>
      <c r="E385" s="82"/>
      <c r="F385" s="67">
        <f>F386</f>
        <v>1243.9</v>
      </c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34.5" customHeight="1">
      <c r="A386" s="82" t="s">
        <v>187</v>
      </c>
      <c r="B386" s="81" t="s">
        <v>161</v>
      </c>
      <c r="C386" s="60" t="s">
        <v>160</v>
      </c>
      <c r="D386" s="82"/>
      <c r="E386" s="82"/>
      <c r="F386" s="67">
        <v>1243.9</v>
      </c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s="114" customFormat="1" ht="99.75" customHeight="1">
      <c r="A387" s="82" t="s">
        <v>704</v>
      </c>
      <c r="B387" s="81"/>
      <c r="C387" s="60" t="s">
        <v>705</v>
      </c>
      <c r="D387" s="82"/>
      <c r="E387" s="82"/>
      <c r="F387" s="67">
        <f>F388</f>
        <v>1556.424</v>
      </c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s="114" customFormat="1" ht="34.5" customHeight="1">
      <c r="A388" s="82" t="s">
        <v>704</v>
      </c>
      <c r="B388" s="81" t="s">
        <v>197</v>
      </c>
      <c r="C388" s="60" t="s">
        <v>196</v>
      </c>
      <c r="D388" s="82"/>
      <c r="E388" s="82"/>
      <c r="F388" s="67">
        <v>1556.424</v>
      </c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42.75" customHeight="1">
      <c r="A389" s="82" t="s">
        <v>406</v>
      </c>
      <c r="B389" s="81"/>
      <c r="C389" s="60" t="s">
        <v>405</v>
      </c>
      <c r="D389" s="82"/>
      <c r="E389" s="82"/>
      <c r="F389" s="67">
        <v>2540</v>
      </c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7">
        <v>2602</v>
      </c>
      <c r="R389" s="67"/>
      <c r="S389" s="67"/>
      <c r="T389" s="67"/>
      <c r="U389" s="67"/>
      <c r="V389" s="67">
        <v>2602</v>
      </c>
      <c r="W389" s="67"/>
      <c r="X389" s="67"/>
      <c r="Y389" s="67"/>
      <c r="Z389" s="67"/>
    </row>
    <row r="390" spans="1:26" ht="31.5" customHeight="1">
      <c r="A390" s="82" t="s">
        <v>406</v>
      </c>
      <c r="B390" s="81" t="s">
        <v>197</v>
      </c>
      <c r="C390" s="60" t="s">
        <v>196</v>
      </c>
      <c r="D390" s="82"/>
      <c r="E390" s="82"/>
      <c r="F390" s="67">
        <v>2540</v>
      </c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7">
        <v>2602</v>
      </c>
      <c r="R390" s="67"/>
      <c r="S390" s="67"/>
      <c r="T390" s="67"/>
      <c r="U390" s="67"/>
      <c r="V390" s="67">
        <v>2602</v>
      </c>
      <c r="W390" s="67"/>
      <c r="X390" s="67"/>
      <c r="Y390" s="67"/>
      <c r="Z390" s="67"/>
    </row>
    <row r="391" spans="1:26" ht="39" customHeight="1">
      <c r="A391" s="82" t="s">
        <v>1004</v>
      </c>
      <c r="B391" s="81"/>
      <c r="C391" s="60" t="s">
        <v>665</v>
      </c>
      <c r="D391" s="82"/>
      <c r="E391" s="82"/>
      <c r="F391" s="67">
        <f>F392</f>
        <v>1331.706</v>
      </c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42" customHeight="1">
      <c r="A392" s="82" t="s">
        <v>1004</v>
      </c>
      <c r="B392" s="81" t="s">
        <v>103</v>
      </c>
      <c r="C392" s="60" t="s">
        <v>102</v>
      </c>
      <c r="D392" s="82"/>
      <c r="E392" s="82"/>
      <c r="F392" s="67">
        <v>1331.706</v>
      </c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55.5" customHeight="1">
      <c r="A393" s="82" t="s">
        <v>284</v>
      </c>
      <c r="B393" s="81"/>
      <c r="C393" s="60" t="s">
        <v>283</v>
      </c>
      <c r="D393" s="82"/>
      <c r="E393" s="82"/>
      <c r="F393" s="67">
        <f>F394</f>
        <v>466.09417</v>
      </c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7">
        <v>13906.3</v>
      </c>
      <c r="R393" s="67"/>
      <c r="S393" s="67"/>
      <c r="T393" s="67"/>
      <c r="U393" s="67"/>
      <c r="V393" s="67">
        <v>13906.3</v>
      </c>
      <c r="W393" s="67"/>
      <c r="X393" s="67"/>
      <c r="Y393" s="67"/>
      <c r="Z393" s="67"/>
    </row>
    <row r="394" spans="1:26" ht="33.75" customHeight="1">
      <c r="A394" s="82" t="s">
        <v>284</v>
      </c>
      <c r="B394" s="81" t="s">
        <v>161</v>
      </c>
      <c r="C394" s="60" t="s">
        <v>160</v>
      </c>
      <c r="D394" s="82"/>
      <c r="E394" s="82"/>
      <c r="F394" s="67">
        <v>466.09417</v>
      </c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7">
        <v>13906.3</v>
      </c>
      <c r="R394" s="67"/>
      <c r="S394" s="67"/>
      <c r="T394" s="67"/>
      <c r="U394" s="67"/>
      <c r="V394" s="67">
        <v>13906.3</v>
      </c>
      <c r="W394" s="67"/>
      <c r="X394" s="67"/>
      <c r="Y394" s="67"/>
      <c r="Z394" s="67"/>
    </row>
    <row r="395" spans="1:26" ht="46.5" customHeight="1">
      <c r="A395" s="82" t="s">
        <v>559</v>
      </c>
      <c r="B395" s="81"/>
      <c r="C395" s="60" t="s">
        <v>558</v>
      </c>
      <c r="D395" s="82"/>
      <c r="E395" s="82"/>
      <c r="F395" s="67">
        <v>195.2</v>
      </c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7">
        <v>122</v>
      </c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2" ht="44.25" customHeight="1">
      <c r="A396" s="82" t="s">
        <v>559</v>
      </c>
      <c r="B396" s="81" t="s">
        <v>103</v>
      </c>
      <c r="C396" s="60" t="s">
        <v>102</v>
      </c>
      <c r="D396" s="82"/>
      <c r="E396" s="82"/>
      <c r="F396" s="67">
        <v>195.2</v>
      </c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7">
        <v>122</v>
      </c>
      <c r="R396" s="67"/>
      <c r="S396" s="67"/>
      <c r="T396" s="67"/>
      <c r="U396" s="67"/>
      <c r="V396" s="67"/>
    </row>
    <row r="397" spans="1:27" ht="28.5" customHeight="1">
      <c r="A397" s="44"/>
      <c r="B397" s="44"/>
      <c r="C397" s="74" t="s">
        <v>603</v>
      </c>
      <c r="D397" s="44"/>
      <c r="E397" s="44"/>
      <c r="F397" s="69">
        <f>F17+F69+F105+F135+F142+F195+F254+F273+F287+F323+F369</f>
        <v>715614.01357</v>
      </c>
      <c r="G397" s="44"/>
      <c r="H397" s="44"/>
      <c r="I397" s="44"/>
      <c r="J397" s="44"/>
      <c r="K397" s="44"/>
      <c r="L397" s="44"/>
      <c r="M397" s="44"/>
      <c r="N397" s="44"/>
      <c r="O397" s="44"/>
      <c r="P397" s="75"/>
      <c r="Q397" s="44"/>
      <c r="R397" s="44"/>
      <c r="S397" s="74" t="s">
        <v>603</v>
      </c>
      <c r="T397" s="69">
        <f>T33+T82+T116+T142+T163+T210+T268+T280+T298+T334+T366</f>
        <v>5239.76</v>
      </c>
      <c r="AA397" s="45" t="s">
        <v>16</v>
      </c>
    </row>
    <row r="398" spans="1:6" ht="14.25" customHeight="1">
      <c r="A398" s="95"/>
      <c r="B398" s="95"/>
      <c r="C398" s="139"/>
      <c r="D398" s="95"/>
      <c r="E398" s="95"/>
      <c r="F398" s="95"/>
    </row>
    <row r="399" ht="14.25" customHeight="1">
      <c r="F399" s="59"/>
    </row>
    <row r="400" spans="2:6" ht="14.25" customHeight="1">
      <c r="B400" s="59"/>
      <c r="F400" s="59"/>
    </row>
    <row r="401" ht="14.25" customHeight="1">
      <c r="F401" s="59"/>
    </row>
    <row r="402" ht="14.25" customHeight="1">
      <c r="F402" s="77"/>
    </row>
  </sheetData>
  <sheetProtection/>
  <mergeCells count="28">
    <mergeCell ref="Z13:Z14"/>
    <mergeCell ref="A14:A15"/>
    <mergeCell ref="B14:B15"/>
    <mergeCell ref="C14:C15"/>
    <mergeCell ref="D14:D15"/>
    <mergeCell ref="E14:E15"/>
    <mergeCell ref="Q14:Q15"/>
    <mergeCell ref="F14:F15"/>
    <mergeCell ref="G14:G15"/>
    <mergeCell ref="H14:H15"/>
    <mergeCell ref="N14:N15"/>
    <mergeCell ref="O14:O15"/>
    <mergeCell ref="A12:V12"/>
    <mergeCell ref="W13:W14"/>
    <mergeCell ref="X13:X14"/>
    <mergeCell ref="Y13:Y14"/>
    <mergeCell ref="I14:I15"/>
    <mergeCell ref="J14:J15"/>
    <mergeCell ref="C4:F4"/>
    <mergeCell ref="V14:V15"/>
    <mergeCell ref="P14:P15"/>
    <mergeCell ref="R14:R15"/>
    <mergeCell ref="S14:S15"/>
    <mergeCell ref="T14:T15"/>
    <mergeCell ref="U14:U15"/>
    <mergeCell ref="K14:K15"/>
    <mergeCell ref="L14:L15"/>
    <mergeCell ref="M14:M15"/>
  </mergeCells>
  <printOptions/>
  <pageMargins left="0.4" right="0.3" top="0.29" bottom="0.3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7"/>
  <sheetViews>
    <sheetView zoomScale="80" zoomScaleNormal="80" zoomScalePageLayoutView="0" workbookViewId="0" topLeftCell="A1">
      <selection activeCell="V2" sqref="V2"/>
    </sheetView>
  </sheetViews>
  <sheetFormatPr defaultColWidth="9.140625" defaultRowHeight="14.25" customHeight="1"/>
  <cols>
    <col min="1" max="1" width="16.140625" style="0" customWidth="1"/>
    <col min="3" max="3" width="80.7109375" style="0" customWidth="1"/>
    <col min="4" max="20" width="8.00390625" style="0" hidden="1" customWidth="1"/>
    <col min="21" max="22" width="16.7109375" style="0" customWidth="1"/>
    <col min="23" max="23" width="2.57421875" style="0" customWidth="1"/>
  </cols>
  <sheetData>
    <row r="1" spans="3:22" ht="15">
      <c r="C1" s="61"/>
      <c r="D1" s="61"/>
      <c r="E1" s="61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80" t="s">
        <v>641</v>
      </c>
    </row>
    <row r="2" spans="3:22" ht="15">
      <c r="C2" s="70"/>
      <c r="D2" s="61"/>
      <c r="E2" s="61"/>
      <c r="F2" s="80" t="s">
        <v>672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80" t="s">
        <v>672</v>
      </c>
    </row>
    <row r="3" spans="3:22" ht="15">
      <c r="C3" s="70"/>
      <c r="D3" s="61"/>
      <c r="E3" s="61"/>
      <c r="F3" s="80" t="s">
        <v>673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80" t="s">
        <v>673</v>
      </c>
    </row>
    <row r="4" spans="3:22" ht="15">
      <c r="C4" s="175"/>
      <c r="D4" s="176"/>
      <c r="E4" s="176"/>
      <c r="F4" s="176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80" t="s">
        <v>1019</v>
      </c>
    </row>
    <row r="5" spans="3:22" ht="15.75"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42"/>
    </row>
    <row r="6" spans="3:22" ht="15.75">
      <c r="C6" s="62"/>
      <c r="D6" s="62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80" t="s">
        <v>674</v>
      </c>
    </row>
    <row r="7" spans="3:22" ht="15.75">
      <c r="C7" s="62"/>
      <c r="D7" s="62"/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80" t="s">
        <v>59</v>
      </c>
    </row>
    <row r="8" spans="3:22" ht="15.75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80" t="s">
        <v>1</v>
      </c>
    </row>
    <row r="9" spans="3:22" ht="15.75" customHeight="1">
      <c r="C9" s="62"/>
      <c r="D9" s="62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80" t="s">
        <v>2</v>
      </c>
    </row>
    <row r="10" spans="3:22" ht="15.75">
      <c r="C10" s="62"/>
      <c r="D10" s="62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3:22" ht="15.75">
      <c r="C11" s="62"/>
      <c r="D11" s="62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62.25" customHeight="1">
      <c r="A12" s="167" t="s">
        <v>675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</row>
    <row r="13" spans="3:22" ht="16.5" customHeight="1">
      <c r="C13" s="64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15" customHeight="1">
      <c r="A14" s="183" t="s">
        <v>72</v>
      </c>
      <c r="B14" s="179" t="s">
        <v>73</v>
      </c>
      <c r="C14" s="179" t="s">
        <v>69</v>
      </c>
      <c r="D14" s="179" t="s">
        <v>84</v>
      </c>
      <c r="E14" s="179" t="s">
        <v>85</v>
      </c>
      <c r="F14" s="179" t="s">
        <v>604</v>
      </c>
      <c r="G14" s="179" t="s">
        <v>605</v>
      </c>
      <c r="H14" s="179" t="s">
        <v>606</v>
      </c>
      <c r="I14" s="179" t="s">
        <v>607</v>
      </c>
      <c r="J14" s="179" t="s">
        <v>608</v>
      </c>
      <c r="K14" s="179" t="s">
        <v>604</v>
      </c>
      <c r="L14" s="179" t="s">
        <v>605</v>
      </c>
      <c r="M14" s="179" t="s">
        <v>606</v>
      </c>
      <c r="N14" s="179" t="s">
        <v>607</v>
      </c>
      <c r="O14" s="179" t="s">
        <v>608</v>
      </c>
      <c r="P14" s="179" t="s">
        <v>604</v>
      </c>
      <c r="Q14" s="179" t="s">
        <v>605</v>
      </c>
      <c r="R14" s="179" t="s">
        <v>606</v>
      </c>
      <c r="S14" s="179" t="s">
        <v>607</v>
      </c>
      <c r="T14" s="179" t="s">
        <v>608</v>
      </c>
      <c r="U14" s="180" t="s">
        <v>676</v>
      </c>
      <c r="V14" s="180" t="s">
        <v>677</v>
      </c>
    </row>
    <row r="15" spans="1:22" ht="15" customHeight="1">
      <c r="A15" s="183"/>
      <c r="B15" s="179" t="s">
        <v>73</v>
      </c>
      <c r="C15" s="179"/>
      <c r="D15" s="179" t="s">
        <v>84</v>
      </c>
      <c r="E15" s="179" t="s">
        <v>609</v>
      </c>
      <c r="F15" s="179" t="s">
        <v>13</v>
      </c>
      <c r="G15" s="179" t="s">
        <v>79</v>
      </c>
      <c r="H15" s="179" t="s">
        <v>80</v>
      </c>
      <c r="I15" s="179" t="s">
        <v>81</v>
      </c>
      <c r="J15" s="179" t="s">
        <v>82</v>
      </c>
      <c r="K15" s="179" t="s">
        <v>13</v>
      </c>
      <c r="L15" s="179" t="s">
        <v>79</v>
      </c>
      <c r="M15" s="179" t="s">
        <v>80</v>
      </c>
      <c r="N15" s="179" t="s">
        <v>81</v>
      </c>
      <c r="O15" s="179" t="s">
        <v>82</v>
      </c>
      <c r="P15" s="179" t="s">
        <v>13</v>
      </c>
      <c r="Q15" s="179" t="s">
        <v>79</v>
      </c>
      <c r="R15" s="179" t="s">
        <v>80</v>
      </c>
      <c r="S15" s="179" t="s">
        <v>81</v>
      </c>
      <c r="T15" s="179" t="s">
        <v>82</v>
      </c>
      <c r="U15" s="184"/>
      <c r="V15" s="184"/>
    </row>
    <row r="16" spans="1:22" ht="15" customHeight="1">
      <c r="A16" s="111">
        <v>1</v>
      </c>
      <c r="B16" s="111">
        <v>2</v>
      </c>
      <c r="C16" s="66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>
        <v>4</v>
      </c>
      <c r="V16" s="66">
        <v>5</v>
      </c>
    </row>
    <row r="17" spans="1:22" ht="33" customHeight="1">
      <c r="A17" s="82" t="s">
        <v>189</v>
      </c>
      <c r="B17" s="81"/>
      <c r="C17" s="60" t="s">
        <v>188</v>
      </c>
      <c r="D17" s="82"/>
      <c r="E17" s="82"/>
      <c r="F17" s="67">
        <v>16014.2</v>
      </c>
      <c r="G17" s="67"/>
      <c r="H17" s="67">
        <v>286.7</v>
      </c>
      <c r="I17" s="67"/>
      <c r="J17" s="67">
        <v>550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7">
        <f>U18+U30+U41+U63</f>
        <v>9775.05</v>
      </c>
      <c r="V17" s="67">
        <f>V18+V30+V41+V63</f>
        <v>8545.05</v>
      </c>
    </row>
    <row r="18" spans="1:22" ht="22.5" customHeight="1">
      <c r="A18" s="82" t="s">
        <v>378</v>
      </c>
      <c r="B18" s="81"/>
      <c r="C18" s="60" t="s">
        <v>377</v>
      </c>
      <c r="D18" s="82"/>
      <c r="E18" s="82"/>
      <c r="F18" s="67">
        <v>9315.7</v>
      </c>
      <c r="G18" s="67"/>
      <c r="H18" s="67">
        <v>286.7</v>
      </c>
      <c r="I18" s="67"/>
      <c r="J18" s="67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7">
        <v>3023</v>
      </c>
      <c r="V18" s="67">
        <v>2983</v>
      </c>
    </row>
    <row r="19" spans="1:22" ht="33" customHeight="1">
      <c r="A19" s="82" t="s">
        <v>380</v>
      </c>
      <c r="B19" s="81"/>
      <c r="C19" s="60" t="s">
        <v>381</v>
      </c>
      <c r="D19" s="82"/>
      <c r="E19" s="82"/>
      <c r="F19" s="67">
        <v>8989</v>
      </c>
      <c r="G19" s="67"/>
      <c r="H19" s="67"/>
      <c r="I19" s="67"/>
      <c r="J19" s="67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7">
        <f>U20</f>
        <v>2733</v>
      </c>
      <c r="V19" s="67">
        <v>2983</v>
      </c>
    </row>
    <row r="20" spans="1:22" ht="33" customHeight="1">
      <c r="A20" s="82" t="s">
        <v>382</v>
      </c>
      <c r="B20" s="81"/>
      <c r="C20" s="60" t="s">
        <v>279</v>
      </c>
      <c r="D20" s="82"/>
      <c r="E20" s="82"/>
      <c r="F20" s="67">
        <v>8989</v>
      </c>
      <c r="G20" s="67"/>
      <c r="H20" s="67"/>
      <c r="I20" s="67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7">
        <f>U21</f>
        <v>2733</v>
      </c>
      <c r="V20" s="67">
        <v>2983</v>
      </c>
    </row>
    <row r="21" spans="1:22" ht="33" customHeight="1">
      <c r="A21" s="82" t="s">
        <v>382</v>
      </c>
      <c r="B21" s="81" t="s">
        <v>207</v>
      </c>
      <c r="C21" s="60" t="s">
        <v>206</v>
      </c>
      <c r="D21" s="82"/>
      <c r="E21" s="82"/>
      <c r="F21" s="67">
        <v>8989</v>
      </c>
      <c r="G21" s="67"/>
      <c r="H21" s="67"/>
      <c r="I21" s="67"/>
      <c r="J21" s="67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7">
        <v>2733</v>
      </c>
      <c r="V21" s="67">
        <v>2983</v>
      </c>
    </row>
    <row r="22" spans="1:22" ht="49.5" customHeight="1">
      <c r="A22" s="82" t="s">
        <v>384</v>
      </c>
      <c r="B22" s="81"/>
      <c r="C22" s="60" t="s">
        <v>383</v>
      </c>
      <c r="D22" s="82"/>
      <c r="E22" s="82"/>
      <c r="F22" s="67">
        <v>40</v>
      </c>
      <c r="G22" s="67"/>
      <c r="H22" s="67"/>
      <c r="I22" s="67"/>
      <c r="J22" s="6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7">
        <v>40</v>
      </c>
      <c r="V22" s="67"/>
    </row>
    <row r="23" spans="1:22" ht="33" customHeight="1">
      <c r="A23" s="82" t="s">
        <v>386</v>
      </c>
      <c r="B23" s="81"/>
      <c r="C23" s="60" t="s">
        <v>385</v>
      </c>
      <c r="D23" s="82"/>
      <c r="E23" s="82"/>
      <c r="F23" s="67">
        <v>15</v>
      </c>
      <c r="G23" s="67"/>
      <c r="H23" s="67"/>
      <c r="I23" s="67"/>
      <c r="J23" s="67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7">
        <v>15</v>
      </c>
      <c r="V23" s="67"/>
    </row>
    <row r="24" spans="1:22" ht="33" customHeight="1">
      <c r="A24" s="82" t="s">
        <v>386</v>
      </c>
      <c r="B24" s="81" t="s">
        <v>207</v>
      </c>
      <c r="C24" s="60" t="s">
        <v>206</v>
      </c>
      <c r="D24" s="82"/>
      <c r="E24" s="82"/>
      <c r="F24" s="67">
        <v>15</v>
      </c>
      <c r="G24" s="67"/>
      <c r="H24" s="67"/>
      <c r="I24" s="67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7">
        <v>15</v>
      </c>
      <c r="V24" s="67"/>
    </row>
    <row r="25" spans="1:22" ht="33" customHeight="1">
      <c r="A25" s="82" t="s">
        <v>678</v>
      </c>
      <c r="B25" s="81"/>
      <c r="C25" s="60" t="s">
        <v>679</v>
      </c>
      <c r="D25" s="82"/>
      <c r="E25" s="82"/>
      <c r="F25" s="67">
        <v>25</v>
      </c>
      <c r="G25" s="67"/>
      <c r="H25" s="67"/>
      <c r="I25" s="67"/>
      <c r="J25" s="67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7">
        <v>25</v>
      </c>
      <c r="V25" s="67"/>
    </row>
    <row r="26" spans="1:22" ht="33" customHeight="1">
      <c r="A26" s="82" t="s">
        <v>678</v>
      </c>
      <c r="B26" s="81" t="s">
        <v>207</v>
      </c>
      <c r="C26" s="60" t="s">
        <v>206</v>
      </c>
      <c r="D26" s="82"/>
      <c r="E26" s="82"/>
      <c r="F26" s="67">
        <v>25</v>
      </c>
      <c r="G26" s="67"/>
      <c r="H26" s="67"/>
      <c r="I26" s="67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7">
        <v>25</v>
      </c>
      <c r="V26" s="67"/>
    </row>
    <row r="27" spans="1:22" s="114" customFormat="1" ht="37.5" customHeight="1">
      <c r="A27" s="82" t="s">
        <v>648</v>
      </c>
      <c r="B27" s="81"/>
      <c r="C27" s="60" t="s">
        <v>649</v>
      </c>
      <c r="D27" s="82"/>
      <c r="E27" s="82"/>
      <c r="F27" s="67"/>
      <c r="G27" s="67"/>
      <c r="H27" s="67"/>
      <c r="I27" s="67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7">
        <f>U28</f>
        <v>250</v>
      </c>
      <c r="V27" s="67"/>
    </row>
    <row r="28" spans="1:22" s="114" customFormat="1" ht="37.5" customHeight="1">
      <c r="A28" s="82" t="s">
        <v>1003</v>
      </c>
      <c r="B28" s="81"/>
      <c r="C28" s="60" t="s">
        <v>651</v>
      </c>
      <c r="D28" s="82"/>
      <c r="E28" s="82"/>
      <c r="F28" s="67"/>
      <c r="G28" s="67"/>
      <c r="H28" s="67"/>
      <c r="I28" s="67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7">
        <f>U29</f>
        <v>250</v>
      </c>
      <c r="V28" s="67"/>
    </row>
    <row r="29" spans="1:22" s="114" customFormat="1" ht="41.25" customHeight="1">
      <c r="A29" s="82" t="s">
        <v>1003</v>
      </c>
      <c r="B29" s="81" t="s">
        <v>207</v>
      </c>
      <c r="C29" s="60" t="s">
        <v>206</v>
      </c>
      <c r="D29" s="82"/>
      <c r="E29" s="82"/>
      <c r="F29" s="67"/>
      <c r="G29" s="67"/>
      <c r="H29" s="67"/>
      <c r="I29" s="67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7">
        <v>250</v>
      </c>
      <c r="V29" s="67"/>
    </row>
    <row r="30" spans="1:22" ht="31.5" customHeight="1">
      <c r="A30" s="82" t="s">
        <v>388</v>
      </c>
      <c r="B30" s="81"/>
      <c r="C30" s="60" t="s">
        <v>387</v>
      </c>
      <c r="D30" s="82"/>
      <c r="E30" s="82"/>
      <c r="F30" s="67">
        <v>905</v>
      </c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7">
        <v>905</v>
      </c>
      <c r="V30" s="67"/>
    </row>
    <row r="31" spans="1:22" ht="49.5" customHeight="1">
      <c r="A31" s="82" t="s">
        <v>390</v>
      </c>
      <c r="B31" s="81"/>
      <c r="C31" s="60" t="s">
        <v>389</v>
      </c>
      <c r="D31" s="82"/>
      <c r="E31" s="82"/>
      <c r="F31" s="67">
        <v>830</v>
      </c>
      <c r="G31" s="67"/>
      <c r="H31" s="67"/>
      <c r="I31" s="67"/>
      <c r="J31" s="67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7">
        <v>830</v>
      </c>
      <c r="V31" s="67"/>
    </row>
    <row r="32" spans="1:22" ht="39" customHeight="1">
      <c r="A32" s="82" t="s">
        <v>392</v>
      </c>
      <c r="B32" s="81"/>
      <c r="C32" s="60" t="s">
        <v>391</v>
      </c>
      <c r="D32" s="82"/>
      <c r="E32" s="82"/>
      <c r="F32" s="67">
        <v>800</v>
      </c>
      <c r="G32" s="67"/>
      <c r="H32" s="67"/>
      <c r="I32" s="67"/>
      <c r="J32" s="67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7">
        <v>800</v>
      </c>
      <c r="V32" s="67"/>
    </row>
    <row r="33" spans="1:22" ht="33" customHeight="1">
      <c r="A33" s="82" t="s">
        <v>392</v>
      </c>
      <c r="B33" s="81" t="s">
        <v>207</v>
      </c>
      <c r="C33" s="60" t="s">
        <v>206</v>
      </c>
      <c r="D33" s="82"/>
      <c r="E33" s="82"/>
      <c r="F33" s="67">
        <v>800</v>
      </c>
      <c r="G33" s="67"/>
      <c r="H33" s="67"/>
      <c r="I33" s="67"/>
      <c r="J33" s="67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7">
        <v>800</v>
      </c>
      <c r="V33" s="67"/>
    </row>
    <row r="34" spans="1:22" ht="33" customHeight="1">
      <c r="A34" s="82" t="s">
        <v>394</v>
      </c>
      <c r="B34" s="81"/>
      <c r="C34" s="60" t="s">
        <v>393</v>
      </c>
      <c r="D34" s="82"/>
      <c r="E34" s="82"/>
      <c r="F34" s="67">
        <v>30</v>
      </c>
      <c r="G34" s="67"/>
      <c r="H34" s="67"/>
      <c r="I34" s="67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7">
        <v>30</v>
      </c>
      <c r="V34" s="67"/>
    </row>
    <row r="35" spans="1:22" ht="33" customHeight="1">
      <c r="A35" s="82" t="s">
        <v>394</v>
      </c>
      <c r="B35" s="81" t="s">
        <v>207</v>
      </c>
      <c r="C35" s="60" t="s">
        <v>206</v>
      </c>
      <c r="D35" s="82"/>
      <c r="E35" s="82"/>
      <c r="F35" s="67">
        <v>30</v>
      </c>
      <c r="G35" s="67"/>
      <c r="H35" s="67"/>
      <c r="I35" s="67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7">
        <v>30</v>
      </c>
      <c r="V35" s="67"/>
    </row>
    <row r="36" spans="1:22" ht="33" customHeight="1">
      <c r="A36" s="82" t="s">
        <v>396</v>
      </c>
      <c r="B36" s="81"/>
      <c r="C36" s="60" t="s">
        <v>395</v>
      </c>
      <c r="D36" s="82"/>
      <c r="E36" s="82"/>
      <c r="F36" s="67">
        <v>75</v>
      </c>
      <c r="G36" s="67"/>
      <c r="H36" s="67"/>
      <c r="I36" s="67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7">
        <v>75</v>
      </c>
      <c r="V36" s="67"/>
    </row>
    <row r="37" spans="1:22" ht="33" customHeight="1">
      <c r="A37" s="82" t="s">
        <v>398</v>
      </c>
      <c r="B37" s="81"/>
      <c r="C37" s="60" t="s">
        <v>397</v>
      </c>
      <c r="D37" s="82"/>
      <c r="E37" s="82"/>
      <c r="F37" s="67">
        <v>25</v>
      </c>
      <c r="G37" s="67"/>
      <c r="H37" s="67"/>
      <c r="I37" s="67"/>
      <c r="J37" s="67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7">
        <v>25</v>
      </c>
      <c r="V37" s="67"/>
    </row>
    <row r="38" spans="1:22" ht="33" customHeight="1">
      <c r="A38" s="82" t="s">
        <v>398</v>
      </c>
      <c r="B38" s="81" t="s">
        <v>207</v>
      </c>
      <c r="C38" s="60" t="s">
        <v>206</v>
      </c>
      <c r="D38" s="82"/>
      <c r="E38" s="82"/>
      <c r="F38" s="67">
        <v>25</v>
      </c>
      <c r="G38" s="67"/>
      <c r="H38" s="67"/>
      <c r="I38" s="67"/>
      <c r="J38" s="6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7">
        <v>25</v>
      </c>
      <c r="V38" s="67"/>
    </row>
    <row r="39" spans="1:22" ht="33" customHeight="1">
      <c r="A39" s="82" t="s">
        <v>400</v>
      </c>
      <c r="B39" s="81"/>
      <c r="C39" s="60" t="s">
        <v>399</v>
      </c>
      <c r="D39" s="82"/>
      <c r="E39" s="82"/>
      <c r="F39" s="67">
        <v>50</v>
      </c>
      <c r="G39" s="67"/>
      <c r="H39" s="67"/>
      <c r="I39" s="67"/>
      <c r="J39" s="67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7">
        <v>50</v>
      </c>
      <c r="V39" s="67"/>
    </row>
    <row r="40" spans="1:22" ht="33" customHeight="1">
      <c r="A40" s="82" t="s">
        <v>400</v>
      </c>
      <c r="B40" s="81" t="s">
        <v>207</v>
      </c>
      <c r="C40" s="60" t="s">
        <v>206</v>
      </c>
      <c r="D40" s="82"/>
      <c r="E40" s="82"/>
      <c r="F40" s="67">
        <v>50</v>
      </c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7">
        <v>50</v>
      </c>
      <c r="V40" s="67"/>
    </row>
    <row r="41" spans="1:22" ht="33" customHeight="1">
      <c r="A41" s="82" t="s">
        <v>351</v>
      </c>
      <c r="B41" s="81"/>
      <c r="C41" s="60" t="s">
        <v>350</v>
      </c>
      <c r="D41" s="82"/>
      <c r="E41" s="82"/>
      <c r="F41" s="67">
        <v>5783.5</v>
      </c>
      <c r="G41" s="67"/>
      <c r="H41" s="67"/>
      <c r="I41" s="67"/>
      <c r="J41" s="67">
        <v>550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7">
        <f>U42+U47+U52+U57+U60</f>
        <v>5837.05</v>
      </c>
      <c r="V41" s="67">
        <f>V42+V47+V52+V57+V60</f>
        <v>5562.05</v>
      </c>
    </row>
    <row r="42" spans="1:22" ht="33" customHeight="1">
      <c r="A42" s="82" t="s">
        <v>353</v>
      </c>
      <c r="B42" s="81"/>
      <c r="C42" s="60" t="s">
        <v>352</v>
      </c>
      <c r="D42" s="82"/>
      <c r="E42" s="82"/>
      <c r="F42" s="67">
        <v>30</v>
      </c>
      <c r="G42" s="67"/>
      <c r="H42" s="67"/>
      <c r="I42" s="67"/>
      <c r="J42" s="6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7">
        <v>30</v>
      </c>
      <c r="V42" s="67"/>
    </row>
    <row r="43" spans="1:22" ht="33" customHeight="1">
      <c r="A43" s="82" t="s">
        <v>355</v>
      </c>
      <c r="B43" s="81"/>
      <c r="C43" s="60" t="s">
        <v>354</v>
      </c>
      <c r="D43" s="82"/>
      <c r="E43" s="82"/>
      <c r="F43" s="67">
        <v>20</v>
      </c>
      <c r="G43" s="67"/>
      <c r="H43" s="67"/>
      <c r="I43" s="67"/>
      <c r="J43" s="6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7">
        <v>20</v>
      </c>
      <c r="V43" s="67"/>
    </row>
    <row r="44" spans="1:22" ht="33" customHeight="1">
      <c r="A44" s="82" t="s">
        <v>355</v>
      </c>
      <c r="B44" s="81" t="s">
        <v>207</v>
      </c>
      <c r="C44" s="60" t="s">
        <v>206</v>
      </c>
      <c r="D44" s="82"/>
      <c r="E44" s="82"/>
      <c r="F44" s="67">
        <v>20</v>
      </c>
      <c r="G44" s="67"/>
      <c r="H44" s="67"/>
      <c r="I44" s="67"/>
      <c r="J44" s="67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7">
        <v>20</v>
      </c>
      <c r="V44" s="67"/>
    </row>
    <row r="45" spans="1:22" ht="33" customHeight="1">
      <c r="A45" s="82" t="s">
        <v>357</v>
      </c>
      <c r="B45" s="81"/>
      <c r="C45" s="60" t="s">
        <v>356</v>
      </c>
      <c r="D45" s="82"/>
      <c r="E45" s="82"/>
      <c r="F45" s="67">
        <v>10</v>
      </c>
      <c r="G45" s="67"/>
      <c r="H45" s="67"/>
      <c r="I45" s="67"/>
      <c r="J45" s="6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7">
        <v>10</v>
      </c>
      <c r="V45" s="67"/>
    </row>
    <row r="46" spans="1:22" ht="33" customHeight="1">
      <c r="A46" s="82" t="s">
        <v>357</v>
      </c>
      <c r="B46" s="81" t="s">
        <v>207</v>
      </c>
      <c r="C46" s="60" t="s">
        <v>206</v>
      </c>
      <c r="D46" s="82"/>
      <c r="E46" s="82"/>
      <c r="F46" s="67">
        <v>10</v>
      </c>
      <c r="G46" s="67"/>
      <c r="H46" s="67"/>
      <c r="I46" s="67"/>
      <c r="J46" s="67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7">
        <v>10</v>
      </c>
      <c r="V46" s="67"/>
    </row>
    <row r="47" spans="1:22" ht="33" customHeight="1">
      <c r="A47" s="82" t="s">
        <v>359</v>
      </c>
      <c r="B47" s="81"/>
      <c r="C47" s="60" t="s">
        <v>358</v>
      </c>
      <c r="D47" s="82"/>
      <c r="E47" s="82"/>
      <c r="F47" s="67">
        <v>70</v>
      </c>
      <c r="G47" s="67"/>
      <c r="H47" s="67"/>
      <c r="I47" s="67"/>
      <c r="J47" s="67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7">
        <v>70</v>
      </c>
      <c r="V47" s="67"/>
    </row>
    <row r="48" spans="1:22" ht="33" customHeight="1">
      <c r="A48" s="82" t="s">
        <v>361</v>
      </c>
      <c r="B48" s="81"/>
      <c r="C48" s="60" t="s">
        <v>360</v>
      </c>
      <c r="D48" s="82"/>
      <c r="E48" s="82"/>
      <c r="F48" s="67">
        <v>30</v>
      </c>
      <c r="G48" s="67"/>
      <c r="H48" s="67"/>
      <c r="I48" s="67"/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7">
        <v>30</v>
      </c>
      <c r="V48" s="67"/>
    </row>
    <row r="49" spans="1:22" ht="33" customHeight="1">
      <c r="A49" s="82" t="s">
        <v>361</v>
      </c>
      <c r="B49" s="81" t="s">
        <v>207</v>
      </c>
      <c r="C49" s="60" t="s">
        <v>206</v>
      </c>
      <c r="D49" s="82"/>
      <c r="E49" s="82"/>
      <c r="F49" s="67">
        <v>30</v>
      </c>
      <c r="G49" s="67"/>
      <c r="H49" s="67"/>
      <c r="I49" s="67"/>
      <c r="J49" s="67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7">
        <v>30</v>
      </c>
      <c r="V49" s="67"/>
    </row>
    <row r="50" spans="1:22" ht="33" customHeight="1">
      <c r="A50" s="82" t="s">
        <v>363</v>
      </c>
      <c r="B50" s="81"/>
      <c r="C50" s="60" t="s">
        <v>362</v>
      </c>
      <c r="D50" s="82"/>
      <c r="E50" s="82"/>
      <c r="F50" s="67">
        <v>40</v>
      </c>
      <c r="G50" s="67"/>
      <c r="H50" s="67"/>
      <c r="I50" s="67"/>
      <c r="J50" s="6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7">
        <v>40</v>
      </c>
      <c r="V50" s="67"/>
    </row>
    <row r="51" spans="1:22" ht="33" customHeight="1">
      <c r="A51" s="82" t="s">
        <v>363</v>
      </c>
      <c r="B51" s="81" t="s">
        <v>207</v>
      </c>
      <c r="C51" s="60" t="s">
        <v>206</v>
      </c>
      <c r="D51" s="82"/>
      <c r="E51" s="82"/>
      <c r="F51" s="67">
        <v>40</v>
      </c>
      <c r="G51" s="67"/>
      <c r="H51" s="67"/>
      <c r="I51" s="67"/>
      <c r="J51" s="67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7">
        <v>40</v>
      </c>
      <c r="V51" s="67"/>
    </row>
    <row r="52" spans="1:22" ht="33" customHeight="1">
      <c r="A52" s="82" t="s">
        <v>365</v>
      </c>
      <c r="B52" s="81"/>
      <c r="C52" s="60" t="s">
        <v>364</v>
      </c>
      <c r="D52" s="82"/>
      <c r="E52" s="82"/>
      <c r="F52" s="67">
        <v>175</v>
      </c>
      <c r="G52" s="67"/>
      <c r="H52" s="67"/>
      <c r="I52" s="67"/>
      <c r="J52" s="67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7">
        <v>175</v>
      </c>
      <c r="V52" s="67"/>
    </row>
    <row r="53" spans="1:22" ht="49.5" customHeight="1">
      <c r="A53" s="82" t="s">
        <v>367</v>
      </c>
      <c r="B53" s="81"/>
      <c r="C53" s="60" t="s">
        <v>366</v>
      </c>
      <c r="D53" s="82"/>
      <c r="E53" s="82"/>
      <c r="F53" s="67">
        <v>155</v>
      </c>
      <c r="G53" s="67"/>
      <c r="H53" s="67"/>
      <c r="I53" s="67"/>
      <c r="J53" s="67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7">
        <v>155</v>
      </c>
      <c r="V53" s="67"/>
    </row>
    <row r="54" spans="1:22" ht="33" customHeight="1">
      <c r="A54" s="82" t="s">
        <v>367</v>
      </c>
      <c r="B54" s="81" t="s">
        <v>207</v>
      </c>
      <c r="C54" s="60" t="s">
        <v>206</v>
      </c>
      <c r="D54" s="82"/>
      <c r="E54" s="82"/>
      <c r="F54" s="67">
        <v>155</v>
      </c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7">
        <v>155</v>
      </c>
      <c r="V54" s="67"/>
    </row>
    <row r="55" spans="1:22" ht="33" customHeight="1">
      <c r="A55" s="82" t="s">
        <v>369</v>
      </c>
      <c r="B55" s="81"/>
      <c r="C55" s="60" t="s">
        <v>368</v>
      </c>
      <c r="D55" s="82"/>
      <c r="E55" s="82"/>
      <c r="F55" s="67">
        <v>20</v>
      </c>
      <c r="G55" s="67"/>
      <c r="H55" s="67"/>
      <c r="I55" s="67"/>
      <c r="J55" s="67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7">
        <v>20</v>
      </c>
      <c r="V55" s="67"/>
    </row>
    <row r="56" spans="1:22" ht="33" customHeight="1">
      <c r="A56" s="82" t="s">
        <v>369</v>
      </c>
      <c r="B56" s="99" t="s">
        <v>207</v>
      </c>
      <c r="C56" s="60" t="s">
        <v>206</v>
      </c>
      <c r="D56" s="82"/>
      <c r="E56" s="82"/>
      <c r="F56" s="67">
        <v>20</v>
      </c>
      <c r="G56" s="67"/>
      <c r="H56" s="67"/>
      <c r="I56" s="67"/>
      <c r="J56" s="67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7">
        <v>20</v>
      </c>
      <c r="V56" s="67"/>
    </row>
    <row r="57" spans="1:22" ht="36.75" customHeight="1">
      <c r="A57" s="82" t="s">
        <v>414</v>
      </c>
      <c r="B57" s="100"/>
      <c r="C57" s="90" t="s">
        <v>413</v>
      </c>
      <c r="D57" s="82"/>
      <c r="E57" s="82"/>
      <c r="F57" s="67"/>
      <c r="G57" s="67"/>
      <c r="H57" s="67"/>
      <c r="I57" s="67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7">
        <f>U58</f>
        <v>603.55</v>
      </c>
      <c r="V57" s="67">
        <f>V58</f>
        <v>603.55</v>
      </c>
    </row>
    <row r="58" spans="1:22" ht="33" customHeight="1">
      <c r="A58" s="82" t="s">
        <v>620</v>
      </c>
      <c r="B58" s="112"/>
      <c r="C58" s="90" t="s">
        <v>619</v>
      </c>
      <c r="D58" s="82"/>
      <c r="E58" s="82"/>
      <c r="F58" s="67"/>
      <c r="G58" s="67"/>
      <c r="H58" s="67"/>
      <c r="I58" s="67"/>
      <c r="J58" s="67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7">
        <f>U59</f>
        <v>603.55</v>
      </c>
      <c r="V58" s="67">
        <f>V59</f>
        <v>603.55</v>
      </c>
    </row>
    <row r="59" spans="1:22" ht="33" customHeight="1">
      <c r="A59" s="82" t="s">
        <v>620</v>
      </c>
      <c r="B59" s="101" t="s">
        <v>197</v>
      </c>
      <c r="C59" s="60" t="s">
        <v>196</v>
      </c>
      <c r="D59" s="82"/>
      <c r="E59" s="82"/>
      <c r="F59" s="67"/>
      <c r="G59" s="67"/>
      <c r="H59" s="67"/>
      <c r="I59" s="67"/>
      <c r="J59" s="67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7">
        <v>603.55</v>
      </c>
      <c r="V59" s="67">
        <v>603.55</v>
      </c>
    </row>
    <row r="60" spans="1:22" ht="33" customHeight="1">
      <c r="A60" s="82" t="s">
        <v>371</v>
      </c>
      <c r="B60" s="81"/>
      <c r="C60" s="60" t="s">
        <v>370</v>
      </c>
      <c r="D60" s="82"/>
      <c r="E60" s="82"/>
      <c r="F60" s="67">
        <v>4958.5</v>
      </c>
      <c r="G60" s="67"/>
      <c r="H60" s="67"/>
      <c r="I60" s="67"/>
      <c r="J60" s="67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7">
        <v>4958.5</v>
      </c>
      <c r="V60" s="67">
        <v>4958.5</v>
      </c>
    </row>
    <row r="61" spans="1:22" ht="33" customHeight="1">
      <c r="A61" s="82" t="s">
        <v>372</v>
      </c>
      <c r="B61" s="81"/>
      <c r="C61" s="60" t="s">
        <v>279</v>
      </c>
      <c r="D61" s="82"/>
      <c r="E61" s="82"/>
      <c r="F61" s="67">
        <v>4958.5</v>
      </c>
      <c r="G61" s="67"/>
      <c r="H61" s="67"/>
      <c r="I61" s="67"/>
      <c r="J61" s="67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7">
        <v>4958.5</v>
      </c>
      <c r="V61" s="67">
        <v>4958.5</v>
      </c>
    </row>
    <row r="62" spans="1:22" ht="33" customHeight="1">
      <c r="A62" s="82" t="s">
        <v>372</v>
      </c>
      <c r="B62" s="81" t="s">
        <v>207</v>
      </c>
      <c r="C62" s="60" t="s">
        <v>206</v>
      </c>
      <c r="D62" s="82"/>
      <c r="E62" s="82"/>
      <c r="F62" s="67">
        <v>4958.5</v>
      </c>
      <c r="G62" s="67"/>
      <c r="H62" s="67"/>
      <c r="I62" s="67"/>
      <c r="J62" s="67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7">
        <v>4958.5</v>
      </c>
      <c r="V62" s="67">
        <v>4958.5</v>
      </c>
    </row>
    <row r="63" spans="1:22" ht="33" customHeight="1">
      <c r="A63" s="82" t="s">
        <v>191</v>
      </c>
      <c r="B63" s="81"/>
      <c r="C63" s="60" t="s">
        <v>190</v>
      </c>
      <c r="D63" s="82"/>
      <c r="E63" s="82"/>
      <c r="F63" s="67">
        <v>10</v>
      </c>
      <c r="G63" s="67"/>
      <c r="H63" s="67"/>
      <c r="I63" s="67"/>
      <c r="J63" s="67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7">
        <v>10</v>
      </c>
      <c r="V63" s="67"/>
    </row>
    <row r="64" spans="1:22" ht="33" customHeight="1">
      <c r="A64" s="82" t="s">
        <v>193</v>
      </c>
      <c r="B64" s="81"/>
      <c r="C64" s="60" t="s">
        <v>192</v>
      </c>
      <c r="D64" s="82"/>
      <c r="E64" s="82"/>
      <c r="F64" s="67">
        <v>10</v>
      </c>
      <c r="G64" s="67"/>
      <c r="H64" s="67"/>
      <c r="I64" s="67"/>
      <c r="J64" s="67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7">
        <v>10</v>
      </c>
      <c r="V64" s="67"/>
    </row>
    <row r="65" spans="1:22" ht="33" customHeight="1">
      <c r="A65" s="82" t="s">
        <v>195</v>
      </c>
      <c r="B65" s="81"/>
      <c r="C65" s="60" t="s">
        <v>194</v>
      </c>
      <c r="D65" s="82"/>
      <c r="E65" s="82"/>
      <c r="F65" s="67">
        <v>10</v>
      </c>
      <c r="G65" s="67"/>
      <c r="H65" s="67"/>
      <c r="I65" s="67"/>
      <c r="J65" s="67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7">
        <v>10</v>
      </c>
      <c r="V65" s="67"/>
    </row>
    <row r="66" spans="1:22" ht="33" customHeight="1">
      <c r="A66" s="82" t="s">
        <v>195</v>
      </c>
      <c r="B66" s="81" t="s">
        <v>197</v>
      </c>
      <c r="C66" s="60" t="s">
        <v>196</v>
      </c>
      <c r="D66" s="82"/>
      <c r="E66" s="82"/>
      <c r="F66" s="67">
        <v>10</v>
      </c>
      <c r="G66" s="67"/>
      <c r="H66" s="67"/>
      <c r="I66" s="67"/>
      <c r="J66" s="67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7">
        <v>10</v>
      </c>
      <c r="V66" s="67"/>
    </row>
    <row r="67" spans="1:22" ht="33" customHeight="1">
      <c r="A67" s="82" t="s">
        <v>426</v>
      </c>
      <c r="B67" s="81"/>
      <c r="C67" s="60" t="s">
        <v>425</v>
      </c>
      <c r="D67" s="82"/>
      <c r="E67" s="82"/>
      <c r="F67" s="67">
        <v>7565.64</v>
      </c>
      <c r="G67" s="67"/>
      <c r="H67" s="67"/>
      <c r="I67" s="67">
        <v>692.54</v>
      </c>
      <c r="J67" s="67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7">
        <f>7087.1+750</f>
        <v>7837.1</v>
      </c>
      <c r="V67" s="67">
        <v>5801.1</v>
      </c>
    </row>
    <row r="68" spans="1:22" ht="33" customHeight="1">
      <c r="A68" s="82" t="s">
        <v>428</v>
      </c>
      <c r="B68" s="81"/>
      <c r="C68" s="60" t="s">
        <v>427</v>
      </c>
      <c r="D68" s="82"/>
      <c r="E68" s="82"/>
      <c r="F68" s="67">
        <v>6954.64</v>
      </c>
      <c r="G68" s="67"/>
      <c r="H68" s="67"/>
      <c r="I68" s="67">
        <v>692.54</v>
      </c>
      <c r="J68" s="67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7">
        <f>6476.1+750</f>
        <v>7226.1</v>
      </c>
      <c r="V68" s="67">
        <v>5801.1</v>
      </c>
    </row>
    <row r="69" spans="1:22" ht="33" customHeight="1">
      <c r="A69" s="82" t="s">
        <v>430</v>
      </c>
      <c r="B69" s="81"/>
      <c r="C69" s="60" t="s">
        <v>429</v>
      </c>
      <c r="D69" s="82"/>
      <c r="E69" s="82"/>
      <c r="F69" s="67">
        <v>5837.1</v>
      </c>
      <c r="G69" s="67"/>
      <c r="H69" s="67"/>
      <c r="I69" s="67"/>
      <c r="J69" s="67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7">
        <v>5801.1</v>
      </c>
      <c r="V69" s="67">
        <v>5801.1</v>
      </c>
    </row>
    <row r="70" spans="1:22" ht="33" customHeight="1">
      <c r="A70" s="82" t="s">
        <v>431</v>
      </c>
      <c r="B70" s="81"/>
      <c r="C70" s="60" t="s">
        <v>279</v>
      </c>
      <c r="D70" s="82"/>
      <c r="E70" s="82"/>
      <c r="F70" s="67">
        <v>5837.1</v>
      </c>
      <c r="G70" s="67"/>
      <c r="H70" s="67"/>
      <c r="I70" s="67"/>
      <c r="J70" s="67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7">
        <v>5801.1</v>
      </c>
      <c r="V70" s="67">
        <v>5801.1</v>
      </c>
    </row>
    <row r="71" spans="1:22" ht="33" customHeight="1">
      <c r="A71" s="82" t="s">
        <v>431</v>
      </c>
      <c r="B71" s="81" t="s">
        <v>207</v>
      </c>
      <c r="C71" s="60" t="s">
        <v>206</v>
      </c>
      <c r="D71" s="82"/>
      <c r="E71" s="82"/>
      <c r="F71" s="67">
        <v>5837.1</v>
      </c>
      <c r="G71" s="67"/>
      <c r="H71" s="67"/>
      <c r="I71" s="67"/>
      <c r="J71" s="67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7">
        <v>5801.1</v>
      </c>
      <c r="V71" s="67">
        <v>5801.1</v>
      </c>
    </row>
    <row r="72" spans="1:22" ht="49.5" customHeight="1">
      <c r="A72" s="82" t="s">
        <v>433</v>
      </c>
      <c r="B72" s="81"/>
      <c r="C72" s="60" t="s">
        <v>432</v>
      </c>
      <c r="D72" s="82"/>
      <c r="E72" s="82"/>
      <c r="F72" s="67">
        <v>380</v>
      </c>
      <c r="G72" s="67"/>
      <c r="H72" s="67"/>
      <c r="I72" s="67"/>
      <c r="J72" s="67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7">
        <v>380</v>
      </c>
      <c r="V72" s="67"/>
    </row>
    <row r="73" spans="1:22" ht="33" customHeight="1">
      <c r="A73" s="82" t="s">
        <v>435</v>
      </c>
      <c r="B73" s="81"/>
      <c r="C73" s="60" t="s">
        <v>434</v>
      </c>
      <c r="D73" s="82"/>
      <c r="E73" s="82"/>
      <c r="F73" s="67">
        <v>380</v>
      </c>
      <c r="G73" s="67"/>
      <c r="H73" s="67"/>
      <c r="I73" s="67"/>
      <c r="J73" s="67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7">
        <v>310</v>
      </c>
      <c r="V73" s="67"/>
    </row>
    <row r="74" spans="1:22" ht="33" customHeight="1">
      <c r="A74" s="82" t="s">
        <v>435</v>
      </c>
      <c r="B74" s="81" t="s">
        <v>207</v>
      </c>
      <c r="C74" s="60" t="s">
        <v>206</v>
      </c>
      <c r="D74" s="82"/>
      <c r="E74" s="82"/>
      <c r="F74" s="67">
        <v>380</v>
      </c>
      <c r="G74" s="67"/>
      <c r="H74" s="67"/>
      <c r="I74" s="67"/>
      <c r="J74" s="67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7">
        <v>310</v>
      </c>
      <c r="V74" s="67"/>
    </row>
    <row r="75" spans="1:22" ht="33" customHeight="1">
      <c r="A75" s="82" t="s">
        <v>436</v>
      </c>
      <c r="B75" s="82"/>
      <c r="C75" s="60" t="s">
        <v>437</v>
      </c>
      <c r="D75" s="82"/>
      <c r="E75" s="82"/>
      <c r="F75" s="67">
        <f>F76</f>
        <v>70</v>
      </c>
      <c r="G75" s="67"/>
      <c r="H75" s="67"/>
      <c r="I75" s="67"/>
      <c r="J75" s="6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7">
        <f>U76</f>
        <v>70</v>
      </c>
      <c r="V75" s="67"/>
    </row>
    <row r="76" spans="1:22" ht="33" customHeight="1">
      <c r="A76" s="82" t="s">
        <v>436</v>
      </c>
      <c r="B76" s="81" t="s">
        <v>207</v>
      </c>
      <c r="C76" s="60" t="s">
        <v>206</v>
      </c>
      <c r="D76" s="82"/>
      <c r="E76" s="82"/>
      <c r="F76" s="67">
        <v>70</v>
      </c>
      <c r="G76" s="67"/>
      <c r="H76" s="67"/>
      <c r="I76" s="67"/>
      <c r="J76" s="67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7">
        <v>70</v>
      </c>
      <c r="V76" s="67"/>
    </row>
    <row r="77" spans="1:22" ht="49.5" customHeight="1">
      <c r="A77" s="82" t="s">
        <v>439</v>
      </c>
      <c r="B77" s="81"/>
      <c r="C77" s="60" t="s">
        <v>438</v>
      </c>
      <c r="D77" s="82"/>
      <c r="E77" s="82"/>
      <c r="F77" s="67">
        <v>737.54</v>
      </c>
      <c r="G77" s="67"/>
      <c r="H77" s="67"/>
      <c r="I77" s="67">
        <v>692.54</v>
      </c>
      <c r="J77" s="67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7">
        <f>U78+U80</f>
        <v>1045</v>
      </c>
      <c r="V77" s="67"/>
    </row>
    <row r="78" spans="1:22" ht="33" customHeight="1">
      <c r="A78" s="82" t="s">
        <v>441</v>
      </c>
      <c r="B78" s="81"/>
      <c r="C78" s="60" t="s">
        <v>440</v>
      </c>
      <c r="D78" s="82"/>
      <c r="E78" s="82"/>
      <c r="F78" s="67">
        <v>45</v>
      </c>
      <c r="G78" s="67"/>
      <c r="H78" s="67"/>
      <c r="I78" s="67"/>
      <c r="J78" s="67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7">
        <v>45</v>
      </c>
      <c r="V78" s="67"/>
    </row>
    <row r="79" spans="1:22" ht="33" customHeight="1">
      <c r="A79" s="82" t="s">
        <v>441</v>
      </c>
      <c r="B79" s="81" t="s">
        <v>207</v>
      </c>
      <c r="C79" s="60" t="s">
        <v>206</v>
      </c>
      <c r="D79" s="82"/>
      <c r="E79" s="82"/>
      <c r="F79" s="67">
        <v>45</v>
      </c>
      <c r="G79" s="67"/>
      <c r="H79" s="67"/>
      <c r="I79" s="67"/>
      <c r="J79" s="67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7">
        <v>45</v>
      </c>
      <c r="V79" s="67"/>
    </row>
    <row r="80" spans="1:22" ht="49.5" customHeight="1">
      <c r="A80" s="82" t="s">
        <v>563</v>
      </c>
      <c r="B80" s="81"/>
      <c r="C80" s="60" t="s">
        <v>562</v>
      </c>
      <c r="D80" s="82"/>
      <c r="E80" s="82"/>
      <c r="F80" s="67">
        <v>692.54</v>
      </c>
      <c r="G80" s="67"/>
      <c r="H80" s="67"/>
      <c r="I80" s="67">
        <v>692.54</v>
      </c>
      <c r="J80" s="67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7">
        <f>U81</f>
        <v>1000</v>
      </c>
      <c r="V80" s="67"/>
    </row>
    <row r="81" spans="1:22" ht="33" customHeight="1">
      <c r="A81" s="82" t="s">
        <v>563</v>
      </c>
      <c r="B81" s="81" t="s">
        <v>207</v>
      </c>
      <c r="C81" s="60" t="s">
        <v>206</v>
      </c>
      <c r="D81" s="82"/>
      <c r="E81" s="82"/>
      <c r="F81" s="67">
        <v>692.54</v>
      </c>
      <c r="G81" s="67"/>
      <c r="H81" s="67"/>
      <c r="I81" s="67">
        <v>692.54</v>
      </c>
      <c r="J81" s="67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7">
        <v>1000</v>
      </c>
      <c r="V81" s="67"/>
    </row>
    <row r="82" spans="1:22" ht="33" customHeight="1">
      <c r="A82" s="82" t="s">
        <v>443</v>
      </c>
      <c r="B82" s="81"/>
      <c r="C82" s="60" t="s">
        <v>442</v>
      </c>
      <c r="D82" s="82"/>
      <c r="E82" s="82"/>
      <c r="F82" s="67">
        <v>525</v>
      </c>
      <c r="G82" s="67"/>
      <c r="H82" s="67"/>
      <c r="I82" s="67"/>
      <c r="J82" s="6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7">
        <v>525</v>
      </c>
      <c r="V82" s="67"/>
    </row>
    <row r="83" spans="1:22" ht="66.75" customHeight="1">
      <c r="A83" s="82" t="s">
        <v>445</v>
      </c>
      <c r="B83" s="81"/>
      <c r="C83" s="60" t="s">
        <v>444</v>
      </c>
      <c r="D83" s="82"/>
      <c r="E83" s="82"/>
      <c r="F83" s="67">
        <v>495</v>
      </c>
      <c r="G83" s="67"/>
      <c r="H83" s="67"/>
      <c r="I83" s="67"/>
      <c r="J83" s="67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7">
        <v>495</v>
      </c>
      <c r="V83" s="67"/>
    </row>
    <row r="84" spans="1:22" ht="33" customHeight="1">
      <c r="A84" s="82" t="s">
        <v>447</v>
      </c>
      <c r="B84" s="81"/>
      <c r="C84" s="60" t="s">
        <v>446</v>
      </c>
      <c r="D84" s="82"/>
      <c r="E84" s="82"/>
      <c r="F84" s="67">
        <v>450</v>
      </c>
      <c r="G84" s="67"/>
      <c r="H84" s="67"/>
      <c r="I84" s="67"/>
      <c r="J84" s="67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7">
        <v>450</v>
      </c>
      <c r="V84" s="67"/>
    </row>
    <row r="85" spans="1:22" ht="33" customHeight="1">
      <c r="A85" s="82" t="s">
        <v>447</v>
      </c>
      <c r="B85" s="81" t="s">
        <v>207</v>
      </c>
      <c r="C85" s="60" t="s">
        <v>206</v>
      </c>
      <c r="D85" s="82"/>
      <c r="E85" s="82"/>
      <c r="F85" s="67">
        <v>450</v>
      </c>
      <c r="G85" s="67"/>
      <c r="H85" s="67"/>
      <c r="I85" s="67"/>
      <c r="J85" s="67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7">
        <v>450</v>
      </c>
      <c r="V85" s="67"/>
    </row>
    <row r="86" spans="1:22" ht="33" customHeight="1">
      <c r="A86" s="82" t="s">
        <v>449</v>
      </c>
      <c r="B86" s="81"/>
      <c r="C86" s="60" t="s">
        <v>448</v>
      </c>
      <c r="D86" s="82"/>
      <c r="E86" s="82"/>
      <c r="F86" s="67">
        <v>45</v>
      </c>
      <c r="G86" s="67"/>
      <c r="H86" s="67"/>
      <c r="I86" s="67"/>
      <c r="J86" s="67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7">
        <v>45</v>
      </c>
      <c r="V86" s="67"/>
    </row>
    <row r="87" spans="1:22" ht="33" customHeight="1">
      <c r="A87" s="82" t="s">
        <v>449</v>
      </c>
      <c r="B87" s="81" t="s">
        <v>207</v>
      </c>
      <c r="C87" s="60" t="s">
        <v>206</v>
      </c>
      <c r="D87" s="82"/>
      <c r="E87" s="82"/>
      <c r="F87" s="67">
        <v>45</v>
      </c>
      <c r="G87" s="67"/>
      <c r="H87" s="67"/>
      <c r="I87" s="67"/>
      <c r="J87" s="67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7">
        <v>45</v>
      </c>
      <c r="V87" s="67"/>
    </row>
    <row r="88" spans="1:22" ht="33" customHeight="1">
      <c r="A88" s="82" t="s">
        <v>451</v>
      </c>
      <c r="B88" s="81"/>
      <c r="C88" s="60" t="s">
        <v>450</v>
      </c>
      <c r="D88" s="82"/>
      <c r="E88" s="82"/>
      <c r="F88" s="67">
        <v>30</v>
      </c>
      <c r="G88" s="67"/>
      <c r="H88" s="67"/>
      <c r="I88" s="67"/>
      <c r="J88" s="67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7">
        <v>30</v>
      </c>
      <c r="V88" s="67"/>
    </row>
    <row r="89" spans="1:22" ht="33" customHeight="1">
      <c r="A89" s="82" t="s">
        <v>453</v>
      </c>
      <c r="B89" s="81"/>
      <c r="C89" s="60" t="s">
        <v>452</v>
      </c>
      <c r="D89" s="82"/>
      <c r="E89" s="82"/>
      <c r="F89" s="67">
        <v>30</v>
      </c>
      <c r="G89" s="67"/>
      <c r="H89" s="67"/>
      <c r="I89" s="67"/>
      <c r="J89" s="67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7">
        <v>30</v>
      </c>
      <c r="V89" s="67"/>
    </row>
    <row r="90" spans="1:22" ht="33" customHeight="1">
      <c r="A90" s="82" t="s">
        <v>453</v>
      </c>
      <c r="B90" s="81" t="s">
        <v>207</v>
      </c>
      <c r="C90" s="60" t="s">
        <v>206</v>
      </c>
      <c r="D90" s="82"/>
      <c r="E90" s="82"/>
      <c r="F90" s="67">
        <v>30</v>
      </c>
      <c r="G90" s="67"/>
      <c r="H90" s="67"/>
      <c r="I90" s="67"/>
      <c r="J90" s="67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7">
        <v>30</v>
      </c>
      <c r="V90" s="67"/>
    </row>
    <row r="91" spans="1:22" ht="33" customHeight="1">
      <c r="A91" s="82" t="s">
        <v>455</v>
      </c>
      <c r="B91" s="81"/>
      <c r="C91" s="60" t="s">
        <v>454</v>
      </c>
      <c r="D91" s="82"/>
      <c r="E91" s="82"/>
      <c r="F91" s="67">
        <v>86</v>
      </c>
      <c r="G91" s="67"/>
      <c r="H91" s="67"/>
      <c r="I91" s="67"/>
      <c r="J91" s="67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7">
        <v>86</v>
      </c>
      <c r="V91" s="67"/>
    </row>
    <row r="92" spans="1:22" ht="49.5" customHeight="1">
      <c r="A92" s="82" t="s">
        <v>457</v>
      </c>
      <c r="B92" s="81"/>
      <c r="C92" s="60" t="s">
        <v>456</v>
      </c>
      <c r="D92" s="82"/>
      <c r="E92" s="82"/>
      <c r="F92" s="67">
        <v>46</v>
      </c>
      <c r="G92" s="67"/>
      <c r="H92" s="67"/>
      <c r="I92" s="67"/>
      <c r="J92" s="67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7">
        <v>46</v>
      </c>
      <c r="V92" s="67"/>
    </row>
    <row r="93" spans="1:22" ht="33" customHeight="1">
      <c r="A93" s="82" t="s">
        <v>459</v>
      </c>
      <c r="B93" s="81"/>
      <c r="C93" s="60" t="s">
        <v>458</v>
      </c>
      <c r="D93" s="82"/>
      <c r="E93" s="82"/>
      <c r="F93" s="67">
        <v>5</v>
      </c>
      <c r="G93" s="67"/>
      <c r="H93" s="67"/>
      <c r="I93" s="67"/>
      <c r="J93" s="67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7">
        <v>5</v>
      </c>
      <c r="V93" s="67"/>
    </row>
    <row r="94" spans="1:22" ht="33" customHeight="1">
      <c r="A94" s="82" t="s">
        <v>459</v>
      </c>
      <c r="B94" s="81" t="s">
        <v>207</v>
      </c>
      <c r="C94" s="60" t="s">
        <v>206</v>
      </c>
      <c r="D94" s="82"/>
      <c r="E94" s="82"/>
      <c r="F94" s="67">
        <v>5</v>
      </c>
      <c r="G94" s="67"/>
      <c r="H94" s="67"/>
      <c r="I94" s="67"/>
      <c r="J94" s="67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7">
        <v>5</v>
      </c>
      <c r="V94" s="67"/>
    </row>
    <row r="95" spans="1:22" ht="33" customHeight="1">
      <c r="A95" s="82" t="s">
        <v>461</v>
      </c>
      <c r="B95" s="81"/>
      <c r="C95" s="60" t="s">
        <v>460</v>
      </c>
      <c r="D95" s="82"/>
      <c r="E95" s="82"/>
      <c r="F95" s="67">
        <v>41</v>
      </c>
      <c r="G95" s="67"/>
      <c r="H95" s="67"/>
      <c r="I95" s="67"/>
      <c r="J95" s="67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7">
        <v>41</v>
      </c>
      <c r="V95" s="67"/>
    </row>
    <row r="96" spans="1:22" ht="33" customHeight="1">
      <c r="A96" s="82" t="s">
        <v>461</v>
      </c>
      <c r="B96" s="81" t="s">
        <v>207</v>
      </c>
      <c r="C96" s="60" t="s">
        <v>206</v>
      </c>
      <c r="D96" s="82"/>
      <c r="E96" s="82"/>
      <c r="F96" s="67">
        <v>41</v>
      </c>
      <c r="G96" s="67"/>
      <c r="H96" s="67"/>
      <c r="I96" s="67"/>
      <c r="J96" s="67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7">
        <v>41</v>
      </c>
      <c r="V96" s="67"/>
    </row>
    <row r="97" spans="1:22" ht="49.5" customHeight="1">
      <c r="A97" s="82" t="s">
        <v>463</v>
      </c>
      <c r="B97" s="81"/>
      <c r="C97" s="60" t="s">
        <v>462</v>
      </c>
      <c r="D97" s="82"/>
      <c r="E97" s="82"/>
      <c r="F97" s="67">
        <v>40</v>
      </c>
      <c r="G97" s="67"/>
      <c r="H97" s="67"/>
      <c r="I97" s="67"/>
      <c r="J97" s="67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7">
        <v>40</v>
      </c>
      <c r="V97" s="67"/>
    </row>
    <row r="98" spans="1:22" ht="33" customHeight="1">
      <c r="A98" s="82" t="s">
        <v>465</v>
      </c>
      <c r="B98" s="81"/>
      <c r="C98" s="60" t="s">
        <v>464</v>
      </c>
      <c r="D98" s="82"/>
      <c r="E98" s="82"/>
      <c r="F98" s="67">
        <v>40</v>
      </c>
      <c r="G98" s="67"/>
      <c r="H98" s="67"/>
      <c r="I98" s="67"/>
      <c r="J98" s="67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7">
        <v>40</v>
      </c>
      <c r="V98" s="67"/>
    </row>
    <row r="99" spans="1:22" ht="33" customHeight="1">
      <c r="A99" s="82" t="s">
        <v>465</v>
      </c>
      <c r="B99" s="81" t="s">
        <v>207</v>
      </c>
      <c r="C99" s="60" t="s">
        <v>206</v>
      </c>
      <c r="D99" s="82"/>
      <c r="E99" s="82"/>
      <c r="F99" s="67">
        <v>40</v>
      </c>
      <c r="G99" s="67"/>
      <c r="H99" s="67"/>
      <c r="I99" s="67"/>
      <c r="J99" s="67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7">
        <v>40</v>
      </c>
      <c r="V99" s="67"/>
    </row>
    <row r="100" spans="1:22" ht="33" customHeight="1">
      <c r="A100" s="82" t="s">
        <v>199</v>
      </c>
      <c r="B100" s="81"/>
      <c r="C100" s="60" t="s">
        <v>198</v>
      </c>
      <c r="D100" s="82"/>
      <c r="E100" s="82"/>
      <c r="F100" s="67">
        <v>639</v>
      </c>
      <c r="G100" s="67"/>
      <c r="H100" s="67"/>
      <c r="I100" s="67">
        <v>40</v>
      </c>
      <c r="J100" s="67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7">
        <v>599</v>
      </c>
      <c r="V100" s="67">
        <v>599</v>
      </c>
    </row>
    <row r="101" spans="1:22" ht="33" customHeight="1">
      <c r="A101" s="82" t="s">
        <v>201</v>
      </c>
      <c r="B101" s="81"/>
      <c r="C101" s="60" t="s">
        <v>200</v>
      </c>
      <c r="D101" s="82"/>
      <c r="E101" s="82"/>
      <c r="F101" s="67">
        <v>378</v>
      </c>
      <c r="G101" s="67"/>
      <c r="H101" s="67"/>
      <c r="I101" s="67"/>
      <c r="J101" s="67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7">
        <v>378</v>
      </c>
      <c r="V101" s="67">
        <v>378</v>
      </c>
    </row>
    <row r="102" spans="1:22" ht="33" customHeight="1">
      <c r="A102" s="82" t="s">
        <v>203</v>
      </c>
      <c r="B102" s="81"/>
      <c r="C102" s="60" t="s">
        <v>202</v>
      </c>
      <c r="D102" s="82"/>
      <c r="E102" s="82"/>
      <c r="F102" s="67">
        <v>220</v>
      </c>
      <c r="G102" s="67"/>
      <c r="H102" s="67"/>
      <c r="I102" s="67"/>
      <c r="J102" s="67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7">
        <v>220</v>
      </c>
      <c r="V102" s="67">
        <v>220</v>
      </c>
    </row>
    <row r="103" spans="1:22" ht="33" customHeight="1">
      <c r="A103" s="82" t="s">
        <v>205</v>
      </c>
      <c r="B103" s="81"/>
      <c r="C103" s="60" t="s">
        <v>204</v>
      </c>
      <c r="D103" s="82"/>
      <c r="E103" s="82"/>
      <c r="F103" s="67">
        <v>220</v>
      </c>
      <c r="G103" s="67"/>
      <c r="H103" s="67"/>
      <c r="I103" s="67"/>
      <c r="J103" s="67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7">
        <v>220</v>
      </c>
      <c r="V103" s="67">
        <v>220</v>
      </c>
    </row>
    <row r="104" spans="1:22" ht="33" customHeight="1">
      <c r="A104" s="82" t="s">
        <v>205</v>
      </c>
      <c r="B104" s="81" t="s">
        <v>207</v>
      </c>
      <c r="C104" s="60" t="s">
        <v>206</v>
      </c>
      <c r="D104" s="82"/>
      <c r="E104" s="82"/>
      <c r="F104" s="67">
        <v>220</v>
      </c>
      <c r="G104" s="67"/>
      <c r="H104" s="67"/>
      <c r="I104" s="67"/>
      <c r="J104" s="67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7">
        <v>220</v>
      </c>
      <c r="V104" s="67">
        <v>220</v>
      </c>
    </row>
    <row r="105" spans="1:22" ht="33" customHeight="1">
      <c r="A105" s="82" t="s">
        <v>209</v>
      </c>
      <c r="B105" s="81"/>
      <c r="C105" s="60" t="s">
        <v>208</v>
      </c>
      <c r="D105" s="82"/>
      <c r="E105" s="82"/>
      <c r="F105" s="67">
        <v>110</v>
      </c>
      <c r="G105" s="67"/>
      <c r="H105" s="67"/>
      <c r="I105" s="67"/>
      <c r="J105" s="67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7">
        <v>110</v>
      </c>
      <c r="V105" s="67">
        <v>110</v>
      </c>
    </row>
    <row r="106" spans="1:22" ht="33" customHeight="1">
      <c r="A106" s="82" t="s">
        <v>211</v>
      </c>
      <c r="B106" s="81"/>
      <c r="C106" s="60" t="s">
        <v>210</v>
      </c>
      <c r="D106" s="82"/>
      <c r="E106" s="82"/>
      <c r="F106" s="67">
        <v>110</v>
      </c>
      <c r="G106" s="67"/>
      <c r="H106" s="67"/>
      <c r="I106" s="67"/>
      <c r="J106" s="67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7">
        <v>110</v>
      </c>
      <c r="V106" s="67">
        <v>110</v>
      </c>
    </row>
    <row r="107" spans="1:22" ht="33" customHeight="1">
      <c r="A107" s="82" t="s">
        <v>211</v>
      </c>
      <c r="B107" s="81" t="s">
        <v>207</v>
      </c>
      <c r="C107" s="60" t="s">
        <v>206</v>
      </c>
      <c r="D107" s="82"/>
      <c r="E107" s="82"/>
      <c r="F107" s="67">
        <v>110</v>
      </c>
      <c r="G107" s="67"/>
      <c r="H107" s="67"/>
      <c r="I107" s="67"/>
      <c r="J107" s="67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7">
        <v>110</v>
      </c>
      <c r="V107" s="67">
        <v>110</v>
      </c>
    </row>
    <row r="108" spans="1:22" ht="33" customHeight="1">
      <c r="A108" s="82" t="s">
        <v>213</v>
      </c>
      <c r="B108" s="81"/>
      <c r="C108" s="60" t="s">
        <v>212</v>
      </c>
      <c r="D108" s="82"/>
      <c r="E108" s="82"/>
      <c r="F108" s="67">
        <v>48</v>
      </c>
      <c r="G108" s="67"/>
      <c r="H108" s="67"/>
      <c r="I108" s="67"/>
      <c r="J108" s="67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7">
        <v>48</v>
      </c>
      <c r="V108" s="67">
        <v>48</v>
      </c>
    </row>
    <row r="109" spans="1:22" ht="33" customHeight="1">
      <c r="A109" s="82" t="s">
        <v>215</v>
      </c>
      <c r="B109" s="81"/>
      <c r="C109" s="60" t="s">
        <v>214</v>
      </c>
      <c r="D109" s="82"/>
      <c r="E109" s="82"/>
      <c r="F109" s="67">
        <v>10</v>
      </c>
      <c r="G109" s="67"/>
      <c r="H109" s="67"/>
      <c r="I109" s="67"/>
      <c r="J109" s="67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7">
        <v>10</v>
      </c>
      <c r="V109" s="67">
        <v>10</v>
      </c>
    </row>
    <row r="110" spans="1:22" ht="33" customHeight="1">
      <c r="A110" s="82" t="s">
        <v>215</v>
      </c>
      <c r="B110" s="81" t="s">
        <v>207</v>
      </c>
      <c r="C110" s="60" t="s">
        <v>206</v>
      </c>
      <c r="D110" s="82"/>
      <c r="E110" s="82"/>
      <c r="F110" s="67">
        <v>10</v>
      </c>
      <c r="G110" s="67"/>
      <c r="H110" s="67"/>
      <c r="I110" s="67"/>
      <c r="J110" s="67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7">
        <v>10</v>
      </c>
      <c r="V110" s="67">
        <v>10</v>
      </c>
    </row>
    <row r="111" spans="1:22" ht="33" customHeight="1">
      <c r="A111" s="82" t="s">
        <v>217</v>
      </c>
      <c r="B111" s="81"/>
      <c r="C111" s="60" t="s">
        <v>216</v>
      </c>
      <c r="D111" s="82"/>
      <c r="E111" s="82"/>
      <c r="F111" s="67">
        <v>30</v>
      </c>
      <c r="G111" s="67"/>
      <c r="H111" s="67"/>
      <c r="I111" s="67"/>
      <c r="J111" s="67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7">
        <v>30</v>
      </c>
      <c r="V111" s="67">
        <v>30</v>
      </c>
    </row>
    <row r="112" spans="1:22" ht="33" customHeight="1">
      <c r="A112" s="82" t="s">
        <v>217</v>
      </c>
      <c r="B112" s="81" t="s">
        <v>207</v>
      </c>
      <c r="C112" s="60" t="s">
        <v>206</v>
      </c>
      <c r="D112" s="82"/>
      <c r="E112" s="82"/>
      <c r="F112" s="67">
        <v>30</v>
      </c>
      <c r="G112" s="67"/>
      <c r="H112" s="67"/>
      <c r="I112" s="67"/>
      <c r="J112" s="67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7">
        <v>30</v>
      </c>
      <c r="V112" s="67">
        <v>30</v>
      </c>
    </row>
    <row r="113" spans="1:22" ht="33" customHeight="1">
      <c r="A113" s="82" t="s">
        <v>219</v>
      </c>
      <c r="B113" s="81"/>
      <c r="C113" s="60" t="s">
        <v>218</v>
      </c>
      <c r="D113" s="82"/>
      <c r="E113" s="82"/>
      <c r="F113" s="67">
        <v>3</v>
      </c>
      <c r="G113" s="67"/>
      <c r="H113" s="67"/>
      <c r="I113" s="67"/>
      <c r="J113" s="67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7">
        <v>3</v>
      </c>
      <c r="V113" s="67">
        <v>3</v>
      </c>
    </row>
    <row r="114" spans="1:22" ht="33" customHeight="1">
      <c r="A114" s="82" t="s">
        <v>219</v>
      </c>
      <c r="B114" s="81" t="s">
        <v>207</v>
      </c>
      <c r="C114" s="60" t="s">
        <v>206</v>
      </c>
      <c r="D114" s="82"/>
      <c r="E114" s="82"/>
      <c r="F114" s="67">
        <v>3</v>
      </c>
      <c r="G114" s="67"/>
      <c r="H114" s="67"/>
      <c r="I114" s="67"/>
      <c r="J114" s="67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7">
        <v>3</v>
      </c>
      <c r="V114" s="67">
        <v>3</v>
      </c>
    </row>
    <row r="115" spans="1:22" ht="49.5" customHeight="1">
      <c r="A115" s="82" t="s">
        <v>221</v>
      </c>
      <c r="B115" s="81"/>
      <c r="C115" s="60" t="s">
        <v>220</v>
      </c>
      <c r="D115" s="82"/>
      <c r="E115" s="82"/>
      <c r="F115" s="67">
        <v>5</v>
      </c>
      <c r="G115" s="67"/>
      <c r="H115" s="67"/>
      <c r="I115" s="67"/>
      <c r="J115" s="67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7">
        <v>5</v>
      </c>
      <c r="V115" s="67">
        <v>5</v>
      </c>
    </row>
    <row r="116" spans="1:22" ht="33" customHeight="1">
      <c r="A116" s="82" t="s">
        <v>221</v>
      </c>
      <c r="B116" s="81" t="s">
        <v>207</v>
      </c>
      <c r="C116" s="60" t="s">
        <v>206</v>
      </c>
      <c r="D116" s="82"/>
      <c r="E116" s="82"/>
      <c r="F116" s="67">
        <v>5</v>
      </c>
      <c r="G116" s="67"/>
      <c r="H116" s="67"/>
      <c r="I116" s="67"/>
      <c r="J116" s="67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7">
        <v>5</v>
      </c>
      <c r="V116" s="67">
        <v>5</v>
      </c>
    </row>
    <row r="117" spans="1:22" ht="33" customHeight="1">
      <c r="A117" s="82" t="s">
        <v>223</v>
      </c>
      <c r="B117" s="81"/>
      <c r="C117" s="60" t="s">
        <v>222</v>
      </c>
      <c r="D117" s="82"/>
      <c r="E117" s="82"/>
      <c r="F117" s="67">
        <v>221</v>
      </c>
      <c r="G117" s="67"/>
      <c r="H117" s="67"/>
      <c r="I117" s="67"/>
      <c r="J117" s="67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7">
        <v>221</v>
      </c>
      <c r="V117" s="67">
        <v>221</v>
      </c>
    </row>
    <row r="118" spans="1:22" ht="33" customHeight="1">
      <c r="A118" s="82" t="s">
        <v>225</v>
      </c>
      <c r="B118" s="81"/>
      <c r="C118" s="60" t="s">
        <v>224</v>
      </c>
      <c r="D118" s="82"/>
      <c r="E118" s="82"/>
      <c r="F118" s="67">
        <v>66</v>
      </c>
      <c r="G118" s="67"/>
      <c r="H118" s="67"/>
      <c r="I118" s="67"/>
      <c r="J118" s="67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7">
        <v>66</v>
      </c>
      <c r="V118" s="67">
        <v>66</v>
      </c>
    </row>
    <row r="119" spans="1:22" ht="33" customHeight="1">
      <c r="A119" s="82" t="s">
        <v>227</v>
      </c>
      <c r="B119" s="81"/>
      <c r="C119" s="60" t="s">
        <v>226</v>
      </c>
      <c r="D119" s="82"/>
      <c r="E119" s="82"/>
      <c r="F119" s="67">
        <v>66</v>
      </c>
      <c r="G119" s="67"/>
      <c r="H119" s="67"/>
      <c r="I119" s="67"/>
      <c r="J119" s="67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7">
        <v>66</v>
      </c>
      <c r="V119" s="67">
        <v>66</v>
      </c>
    </row>
    <row r="120" spans="1:22" ht="33" customHeight="1">
      <c r="A120" s="82" t="s">
        <v>227</v>
      </c>
      <c r="B120" s="81" t="s">
        <v>207</v>
      </c>
      <c r="C120" s="60" t="s">
        <v>206</v>
      </c>
      <c r="D120" s="82"/>
      <c r="E120" s="82"/>
      <c r="F120" s="67">
        <v>66</v>
      </c>
      <c r="G120" s="67"/>
      <c r="H120" s="67"/>
      <c r="I120" s="67"/>
      <c r="J120" s="67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7">
        <v>66</v>
      </c>
      <c r="V120" s="67">
        <v>66</v>
      </c>
    </row>
    <row r="121" spans="1:22" ht="49.5" customHeight="1">
      <c r="A121" s="82" t="s">
        <v>229</v>
      </c>
      <c r="B121" s="81"/>
      <c r="C121" s="60" t="s">
        <v>228</v>
      </c>
      <c r="D121" s="82"/>
      <c r="E121" s="82"/>
      <c r="F121" s="67">
        <v>155</v>
      </c>
      <c r="G121" s="67"/>
      <c r="H121" s="67"/>
      <c r="I121" s="67"/>
      <c r="J121" s="67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7">
        <v>155</v>
      </c>
      <c r="V121" s="67">
        <v>155</v>
      </c>
    </row>
    <row r="122" spans="1:22" ht="33" customHeight="1">
      <c r="A122" s="82" t="s">
        <v>231</v>
      </c>
      <c r="B122" s="81"/>
      <c r="C122" s="60" t="s">
        <v>230</v>
      </c>
      <c r="D122" s="82"/>
      <c r="E122" s="82"/>
      <c r="F122" s="67">
        <v>115</v>
      </c>
      <c r="G122" s="67"/>
      <c r="H122" s="67"/>
      <c r="I122" s="67"/>
      <c r="J122" s="67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7">
        <v>115</v>
      </c>
      <c r="V122" s="67">
        <v>115</v>
      </c>
    </row>
    <row r="123" spans="1:22" ht="33" customHeight="1">
      <c r="A123" s="82" t="s">
        <v>231</v>
      </c>
      <c r="B123" s="81" t="s">
        <v>207</v>
      </c>
      <c r="C123" s="60" t="s">
        <v>206</v>
      </c>
      <c r="D123" s="82"/>
      <c r="E123" s="82"/>
      <c r="F123" s="67">
        <v>115</v>
      </c>
      <c r="G123" s="67"/>
      <c r="H123" s="67"/>
      <c r="I123" s="67"/>
      <c r="J123" s="67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7">
        <v>115</v>
      </c>
      <c r="V123" s="67">
        <v>115</v>
      </c>
    </row>
    <row r="124" spans="1:22" ht="33" customHeight="1">
      <c r="A124" s="82" t="s">
        <v>233</v>
      </c>
      <c r="B124" s="81"/>
      <c r="C124" s="60" t="s">
        <v>232</v>
      </c>
      <c r="D124" s="82"/>
      <c r="E124" s="82"/>
      <c r="F124" s="67">
        <v>40</v>
      </c>
      <c r="G124" s="67"/>
      <c r="H124" s="67"/>
      <c r="I124" s="67"/>
      <c r="J124" s="67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7">
        <v>40</v>
      </c>
      <c r="V124" s="67">
        <v>40</v>
      </c>
    </row>
    <row r="125" spans="1:22" ht="33" customHeight="1">
      <c r="A125" s="82" t="s">
        <v>233</v>
      </c>
      <c r="B125" s="81" t="s">
        <v>207</v>
      </c>
      <c r="C125" s="60" t="s">
        <v>206</v>
      </c>
      <c r="D125" s="82"/>
      <c r="E125" s="82"/>
      <c r="F125" s="67">
        <v>40</v>
      </c>
      <c r="G125" s="67"/>
      <c r="H125" s="67"/>
      <c r="I125" s="67"/>
      <c r="J125" s="67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7">
        <v>40</v>
      </c>
      <c r="V125" s="67">
        <v>40</v>
      </c>
    </row>
    <row r="126" spans="1:22" ht="33" customHeight="1">
      <c r="A126" s="82" t="s">
        <v>300</v>
      </c>
      <c r="B126" s="81"/>
      <c r="C126" s="60" t="s">
        <v>299</v>
      </c>
      <c r="D126" s="82"/>
      <c r="E126" s="82"/>
      <c r="F126" s="67">
        <v>115.1</v>
      </c>
      <c r="G126" s="67">
        <v>30.1</v>
      </c>
      <c r="H126" s="67">
        <v>15</v>
      </c>
      <c r="I126" s="67"/>
      <c r="J126" s="67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7">
        <f>U127+U133</f>
        <v>122.202</v>
      </c>
      <c r="V126" s="67">
        <f>V127+V133</f>
        <v>7.279</v>
      </c>
    </row>
    <row r="127" spans="1:22" ht="33" customHeight="1">
      <c r="A127" s="82" t="s">
        <v>302</v>
      </c>
      <c r="B127" s="81"/>
      <c r="C127" s="60" t="s">
        <v>301</v>
      </c>
      <c r="D127" s="82"/>
      <c r="E127" s="82"/>
      <c r="F127" s="67">
        <v>45.1</v>
      </c>
      <c r="G127" s="67">
        <v>30.1</v>
      </c>
      <c r="H127" s="67">
        <v>15</v>
      </c>
      <c r="I127" s="67"/>
      <c r="J127" s="67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7">
        <f>U128</f>
        <v>22.202</v>
      </c>
      <c r="V127" s="67">
        <f>V128</f>
        <v>7.279</v>
      </c>
    </row>
    <row r="128" spans="1:22" ht="33" customHeight="1">
      <c r="A128" s="82" t="s">
        <v>304</v>
      </c>
      <c r="B128" s="81"/>
      <c r="C128" s="60" t="s">
        <v>303</v>
      </c>
      <c r="D128" s="82"/>
      <c r="E128" s="82"/>
      <c r="F128" s="67">
        <v>45.1</v>
      </c>
      <c r="G128" s="67">
        <v>30.1</v>
      </c>
      <c r="H128" s="67">
        <v>15</v>
      </c>
      <c r="I128" s="67"/>
      <c r="J128" s="67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7">
        <f>U129+U131</f>
        <v>22.202</v>
      </c>
      <c r="V128" s="67">
        <f>V129+V131</f>
        <v>7.279</v>
      </c>
    </row>
    <row r="129" spans="1:22" ht="49.5" customHeight="1">
      <c r="A129" s="82" t="s">
        <v>306</v>
      </c>
      <c r="B129" s="81"/>
      <c r="C129" s="60" t="s">
        <v>305</v>
      </c>
      <c r="D129" s="82"/>
      <c r="E129" s="82"/>
      <c r="F129" s="67">
        <v>3.9</v>
      </c>
      <c r="G129" s="67"/>
      <c r="H129" s="67">
        <v>3.9</v>
      </c>
      <c r="I129" s="67"/>
      <c r="J129" s="67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7">
        <f>U130</f>
        <v>1.9249999999999998</v>
      </c>
      <c r="V129" s="67">
        <f>V130</f>
        <v>0.628</v>
      </c>
    </row>
    <row r="130" spans="1:22" ht="33" customHeight="1">
      <c r="A130" s="82" t="s">
        <v>306</v>
      </c>
      <c r="B130" s="81" t="s">
        <v>161</v>
      </c>
      <c r="C130" s="60" t="s">
        <v>160</v>
      </c>
      <c r="D130" s="82"/>
      <c r="E130" s="82"/>
      <c r="F130" s="67">
        <v>3.9</v>
      </c>
      <c r="G130" s="67"/>
      <c r="H130" s="67">
        <v>3.9</v>
      </c>
      <c r="I130" s="67"/>
      <c r="J130" s="67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7">
        <f>1.9+0.025</f>
        <v>1.9249999999999998</v>
      </c>
      <c r="V130" s="67">
        <f>0.6+0.028</f>
        <v>0.628</v>
      </c>
    </row>
    <row r="131" spans="1:22" ht="49.5" customHeight="1">
      <c r="A131" s="82" t="s">
        <v>308</v>
      </c>
      <c r="B131" s="81"/>
      <c r="C131" s="60" t="s">
        <v>307</v>
      </c>
      <c r="D131" s="82"/>
      <c r="E131" s="82"/>
      <c r="F131" s="67">
        <v>41.2</v>
      </c>
      <c r="G131" s="67">
        <v>30.1</v>
      </c>
      <c r="H131" s="67">
        <v>11.1</v>
      </c>
      <c r="I131" s="67"/>
      <c r="J131" s="67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7">
        <f>U132</f>
        <v>20.277</v>
      </c>
      <c r="V131" s="67">
        <f>V132</f>
        <v>6.651</v>
      </c>
    </row>
    <row r="132" spans="1:22" ht="33" customHeight="1">
      <c r="A132" s="82" t="s">
        <v>308</v>
      </c>
      <c r="B132" s="81" t="s">
        <v>161</v>
      </c>
      <c r="C132" s="60" t="s">
        <v>160</v>
      </c>
      <c r="D132" s="82"/>
      <c r="E132" s="82"/>
      <c r="F132" s="67">
        <v>41.2</v>
      </c>
      <c r="G132" s="67">
        <v>30.1</v>
      </c>
      <c r="H132" s="67">
        <v>11.1</v>
      </c>
      <c r="I132" s="67"/>
      <c r="J132" s="67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7">
        <f>20.3-0.023</f>
        <v>20.277</v>
      </c>
      <c r="V132" s="67">
        <f>6.7-0.049</f>
        <v>6.651</v>
      </c>
    </row>
    <row r="133" spans="1:22" ht="33" customHeight="1">
      <c r="A133" s="82" t="s">
        <v>320</v>
      </c>
      <c r="B133" s="81"/>
      <c r="C133" s="60" t="s">
        <v>319</v>
      </c>
      <c r="D133" s="82"/>
      <c r="E133" s="82"/>
      <c r="F133" s="67">
        <v>70</v>
      </c>
      <c r="G133" s="67"/>
      <c r="H133" s="67"/>
      <c r="I133" s="67"/>
      <c r="J133" s="67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7">
        <v>100</v>
      </c>
      <c r="V133" s="67"/>
    </row>
    <row r="134" spans="1:22" ht="49.5" customHeight="1">
      <c r="A134" s="82" t="s">
        <v>322</v>
      </c>
      <c r="B134" s="81"/>
      <c r="C134" s="60" t="s">
        <v>321</v>
      </c>
      <c r="D134" s="82"/>
      <c r="E134" s="82"/>
      <c r="F134" s="67">
        <v>70</v>
      </c>
      <c r="G134" s="67"/>
      <c r="H134" s="67"/>
      <c r="I134" s="67"/>
      <c r="J134" s="67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7">
        <v>100</v>
      </c>
      <c r="V134" s="67"/>
    </row>
    <row r="135" spans="1:22" ht="33" customHeight="1">
      <c r="A135" s="82" t="s">
        <v>324</v>
      </c>
      <c r="B135" s="81"/>
      <c r="C135" s="60" t="s">
        <v>323</v>
      </c>
      <c r="D135" s="82"/>
      <c r="E135" s="82"/>
      <c r="F135" s="67">
        <v>70</v>
      </c>
      <c r="G135" s="67"/>
      <c r="H135" s="67"/>
      <c r="I135" s="67"/>
      <c r="J135" s="67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7">
        <v>100</v>
      </c>
      <c r="V135" s="67"/>
    </row>
    <row r="136" spans="1:22" ht="33" customHeight="1">
      <c r="A136" s="82" t="s">
        <v>324</v>
      </c>
      <c r="B136" s="81" t="s">
        <v>103</v>
      </c>
      <c r="C136" s="60" t="s">
        <v>102</v>
      </c>
      <c r="D136" s="82"/>
      <c r="E136" s="82"/>
      <c r="F136" s="67">
        <v>70</v>
      </c>
      <c r="G136" s="67"/>
      <c r="H136" s="67"/>
      <c r="I136" s="67"/>
      <c r="J136" s="67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7">
        <v>100</v>
      </c>
      <c r="V136" s="67"/>
    </row>
    <row r="137" spans="1:22" ht="55.5" customHeight="1">
      <c r="A137" s="82" t="s">
        <v>122</v>
      </c>
      <c r="B137" s="81"/>
      <c r="C137" s="60" t="s">
        <v>6</v>
      </c>
      <c r="D137" s="82"/>
      <c r="E137" s="82"/>
      <c r="F137" s="67">
        <v>40801.84</v>
      </c>
      <c r="G137" s="67"/>
      <c r="H137" s="67"/>
      <c r="I137" s="67">
        <v>7929.83</v>
      </c>
      <c r="J137" s="67">
        <v>1266.21</v>
      </c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7">
        <f>U138+U159+U170</f>
        <v>110608.58795000002</v>
      </c>
      <c r="V137" s="67">
        <f>V138+V159+V170</f>
        <v>41828.8</v>
      </c>
    </row>
    <row r="138" spans="1:22" ht="43.5" customHeight="1">
      <c r="A138" s="82" t="s">
        <v>131</v>
      </c>
      <c r="B138" s="81"/>
      <c r="C138" s="60" t="s">
        <v>130</v>
      </c>
      <c r="D138" s="82"/>
      <c r="E138" s="82"/>
      <c r="F138" s="67">
        <v>38135.54</v>
      </c>
      <c r="G138" s="67"/>
      <c r="H138" s="67"/>
      <c r="I138" s="67">
        <v>7929.83</v>
      </c>
      <c r="J138" s="67">
        <v>1266.21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7">
        <f>U139+U146+U151+U154</f>
        <v>108327.58795000002</v>
      </c>
      <c r="V138" s="67">
        <f>V139+V146+V151+V154</f>
        <v>39827.8</v>
      </c>
    </row>
    <row r="139" spans="1:22" ht="33" customHeight="1">
      <c r="A139" s="82" t="s">
        <v>133</v>
      </c>
      <c r="B139" s="81"/>
      <c r="C139" s="60" t="s">
        <v>132</v>
      </c>
      <c r="D139" s="82"/>
      <c r="E139" s="82"/>
      <c r="F139" s="67">
        <v>23387.1</v>
      </c>
      <c r="G139" s="67"/>
      <c r="H139" s="67"/>
      <c r="I139" s="67">
        <v>2909.89</v>
      </c>
      <c r="J139" s="67">
        <v>1266.21</v>
      </c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7">
        <f>U140+U142+U144</f>
        <v>84074.14795000001</v>
      </c>
      <c r="V139" s="67">
        <f>V140+V142+V144</f>
        <v>34827.8</v>
      </c>
    </row>
    <row r="140" spans="1:22" ht="33" customHeight="1">
      <c r="A140" s="82" t="s">
        <v>135</v>
      </c>
      <c r="B140" s="81"/>
      <c r="C140" s="60" t="s">
        <v>134</v>
      </c>
      <c r="D140" s="82"/>
      <c r="E140" s="82"/>
      <c r="F140" s="67">
        <v>355.9</v>
      </c>
      <c r="G140" s="67"/>
      <c r="H140" s="67"/>
      <c r="I140" s="67"/>
      <c r="J140" s="67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7">
        <v>644.4</v>
      </c>
      <c r="V140" s="67"/>
    </row>
    <row r="141" spans="1:22" ht="33" customHeight="1">
      <c r="A141" s="82" t="s">
        <v>135</v>
      </c>
      <c r="B141" s="81" t="s">
        <v>103</v>
      </c>
      <c r="C141" s="60" t="s">
        <v>102</v>
      </c>
      <c r="D141" s="82"/>
      <c r="E141" s="82"/>
      <c r="F141" s="67">
        <v>355.9</v>
      </c>
      <c r="G141" s="67"/>
      <c r="H141" s="67"/>
      <c r="I141" s="67"/>
      <c r="J141" s="67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7">
        <v>644.4</v>
      </c>
      <c r="V141" s="67"/>
    </row>
    <row r="142" spans="1:22" ht="33" customHeight="1">
      <c r="A142" s="82" t="s">
        <v>137</v>
      </c>
      <c r="B142" s="81"/>
      <c r="C142" s="60" t="s">
        <v>136</v>
      </c>
      <c r="D142" s="82"/>
      <c r="E142" s="82"/>
      <c r="F142" s="67">
        <v>17955.1</v>
      </c>
      <c r="G142" s="67"/>
      <c r="H142" s="67"/>
      <c r="I142" s="67"/>
      <c r="J142" s="67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7">
        <f>U143</f>
        <v>33137.4</v>
      </c>
      <c r="V142" s="67">
        <f>V143</f>
        <v>34827.8</v>
      </c>
    </row>
    <row r="143" spans="1:22" ht="40.5" customHeight="1">
      <c r="A143" s="82" t="s">
        <v>137</v>
      </c>
      <c r="B143" s="81" t="s">
        <v>103</v>
      </c>
      <c r="C143" s="60" t="s">
        <v>102</v>
      </c>
      <c r="D143" s="82"/>
      <c r="E143" s="82"/>
      <c r="F143" s="67">
        <v>17955.1</v>
      </c>
      <c r="G143" s="67"/>
      <c r="H143" s="67"/>
      <c r="I143" s="67"/>
      <c r="J143" s="67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7">
        <f>18637.4+14114.7+385.3</f>
        <v>33137.4</v>
      </c>
      <c r="V143" s="67">
        <f>19457.5+14835+535.3</f>
        <v>34827.8</v>
      </c>
    </row>
    <row r="144" spans="1:22" ht="49.5" customHeight="1">
      <c r="A144" s="82" t="s">
        <v>143</v>
      </c>
      <c r="B144" s="81"/>
      <c r="C144" s="60" t="s">
        <v>142</v>
      </c>
      <c r="D144" s="82"/>
      <c r="E144" s="82"/>
      <c r="F144" s="67">
        <v>4176.1</v>
      </c>
      <c r="G144" s="67"/>
      <c r="H144" s="67"/>
      <c r="I144" s="67">
        <v>2909.89</v>
      </c>
      <c r="J144" s="67">
        <v>1266.21</v>
      </c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7">
        <f>U145</f>
        <v>50292.34795</v>
      </c>
      <c r="V144" s="67"/>
    </row>
    <row r="145" spans="1:22" ht="33" customHeight="1">
      <c r="A145" s="82" t="s">
        <v>143</v>
      </c>
      <c r="B145" s="81" t="s">
        <v>103</v>
      </c>
      <c r="C145" s="60" t="s">
        <v>102</v>
      </c>
      <c r="D145" s="82"/>
      <c r="E145" s="82"/>
      <c r="F145" s="67">
        <v>4176.1</v>
      </c>
      <c r="G145" s="67"/>
      <c r="H145" s="67"/>
      <c r="I145" s="67">
        <v>2909.89</v>
      </c>
      <c r="J145" s="67">
        <v>1266.21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7">
        <v>50292.34795</v>
      </c>
      <c r="V145" s="67"/>
    </row>
    <row r="146" spans="1:22" ht="33" customHeight="1">
      <c r="A146" s="82" t="s">
        <v>149</v>
      </c>
      <c r="B146" s="81"/>
      <c r="C146" s="60" t="s">
        <v>148</v>
      </c>
      <c r="D146" s="82"/>
      <c r="E146" s="82"/>
      <c r="F146" s="67">
        <v>2345.5</v>
      </c>
      <c r="G146" s="67"/>
      <c r="H146" s="67"/>
      <c r="I146" s="67"/>
      <c r="J146" s="67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7">
        <f>U147+U149</f>
        <v>10599.34</v>
      </c>
      <c r="V146" s="67">
        <v>5000</v>
      </c>
    </row>
    <row r="147" spans="1:22" ht="33" customHeight="1">
      <c r="A147" s="82" t="s">
        <v>153</v>
      </c>
      <c r="B147" s="81"/>
      <c r="C147" s="60" t="s">
        <v>152</v>
      </c>
      <c r="D147" s="82"/>
      <c r="E147" s="82"/>
      <c r="F147" s="67">
        <v>1100</v>
      </c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7">
        <f>U148</f>
        <v>3999.34</v>
      </c>
      <c r="V147" s="67">
        <v>5000</v>
      </c>
    </row>
    <row r="148" spans="1:22" ht="33" customHeight="1">
      <c r="A148" s="82" t="s">
        <v>153</v>
      </c>
      <c r="B148" s="81" t="s">
        <v>155</v>
      </c>
      <c r="C148" s="60" t="s">
        <v>154</v>
      </c>
      <c r="D148" s="82"/>
      <c r="E148" s="82"/>
      <c r="F148" s="67">
        <v>1100</v>
      </c>
      <c r="G148" s="67"/>
      <c r="H148" s="67"/>
      <c r="I148" s="67"/>
      <c r="J148" s="67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7">
        <v>3999.34</v>
      </c>
      <c r="V148" s="67">
        <v>5000</v>
      </c>
    </row>
    <row r="149" spans="1:22" ht="40.5" customHeight="1">
      <c r="A149" s="82" t="s">
        <v>643</v>
      </c>
      <c r="B149" s="81"/>
      <c r="C149" s="60" t="s">
        <v>699</v>
      </c>
      <c r="D149" s="82"/>
      <c r="E149" s="82"/>
      <c r="F149" s="67"/>
      <c r="G149" s="67"/>
      <c r="H149" s="67"/>
      <c r="I149" s="67"/>
      <c r="J149" s="67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7">
        <f>U150</f>
        <v>6600</v>
      </c>
      <c r="V149" s="67">
        <f>V150</f>
        <v>0</v>
      </c>
    </row>
    <row r="150" spans="1:22" ht="42.75" customHeight="1">
      <c r="A150" s="82" t="s">
        <v>643</v>
      </c>
      <c r="B150" s="81" t="s">
        <v>155</v>
      </c>
      <c r="C150" s="60" t="s">
        <v>154</v>
      </c>
      <c r="D150" s="82"/>
      <c r="E150" s="82"/>
      <c r="F150" s="67"/>
      <c r="G150" s="67"/>
      <c r="H150" s="67"/>
      <c r="I150" s="67"/>
      <c r="J150" s="67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7">
        <v>6600</v>
      </c>
      <c r="V150" s="67"/>
    </row>
    <row r="151" spans="1:22" ht="33" customHeight="1">
      <c r="A151" s="82" t="s">
        <v>312</v>
      </c>
      <c r="B151" s="81"/>
      <c r="C151" s="60" t="s">
        <v>311</v>
      </c>
      <c r="D151" s="82"/>
      <c r="E151" s="82"/>
      <c r="F151" s="67">
        <v>3328.2</v>
      </c>
      <c r="G151" s="67"/>
      <c r="H151" s="67"/>
      <c r="I151" s="67">
        <v>3328.2</v>
      </c>
      <c r="J151" s="67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7">
        <f>U152</f>
        <v>9528.5</v>
      </c>
      <c r="V151" s="67"/>
    </row>
    <row r="152" spans="1:22" ht="49.5" customHeight="1">
      <c r="A152" s="82" t="s">
        <v>314</v>
      </c>
      <c r="B152" s="81"/>
      <c r="C152" s="60" t="s">
        <v>313</v>
      </c>
      <c r="D152" s="82"/>
      <c r="E152" s="82"/>
      <c r="F152" s="67">
        <v>3328.2</v>
      </c>
      <c r="G152" s="67"/>
      <c r="H152" s="67"/>
      <c r="I152" s="67">
        <v>3328.2</v>
      </c>
      <c r="J152" s="67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7">
        <f>U153</f>
        <v>9528.5</v>
      </c>
      <c r="V152" s="67"/>
    </row>
    <row r="153" spans="1:22" ht="33" customHeight="1">
      <c r="A153" s="82" t="s">
        <v>314</v>
      </c>
      <c r="B153" s="81" t="s">
        <v>103</v>
      </c>
      <c r="C153" s="60" t="s">
        <v>102</v>
      </c>
      <c r="D153" s="82"/>
      <c r="E153" s="82"/>
      <c r="F153" s="67">
        <v>3328.2</v>
      </c>
      <c r="G153" s="67"/>
      <c r="H153" s="67"/>
      <c r="I153" s="67">
        <v>3328.2</v>
      </c>
      <c r="J153" s="67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7">
        <f>3328.2+6200.3</f>
        <v>9528.5</v>
      </c>
      <c r="V153" s="67"/>
    </row>
    <row r="154" spans="1:22" ht="33" customHeight="1">
      <c r="A154" s="104" t="s">
        <v>693</v>
      </c>
      <c r="B154" s="105"/>
      <c r="C154" s="107" t="s">
        <v>694</v>
      </c>
      <c r="D154" s="82"/>
      <c r="E154" s="82"/>
      <c r="F154" s="67"/>
      <c r="G154" s="67"/>
      <c r="H154" s="67"/>
      <c r="I154" s="67"/>
      <c r="J154" s="67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7">
        <f>U157+U155</f>
        <v>4125.6</v>
      </c>
      <c r="V154" s="67"/>
    </row>
    <row r="155" spans="1:22" ht="43.5" customHeight="1">
      <c r="A155" s="104" t="s">
        <v>697</v>
      </c>
      <c r="B155" s="105"/>
      <c r="C155" s="109" t="s">
        <v>698</v>
      </c>
      <c r="D155" s="82"/>
      <c r="E155" s="82"/>
      <c r="F155" s="67"/>
      <c r="G155" s="67"/>
      <c r="H155" s="67"/>
      <c r="I155" s="67"/>
      <c r="J155" s="67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7">
        <f>U156</f>
        <v>2200</v>
      </c>
      <c r="V155" s="67"/>
    </row>
    <row r="156" spans="1:22" ht="33" customHeight="1">
      <c r="A156" s="104" t="s">
        <v>697</v>
      </c>
      <c r="B156" s="81" t="s">
        <v>103</v>
      </c>
      <c r="C156" s="60" t="s">
        <v>102</v>
      </c>
      <c r="D156" s="82"/>
      <c r="E156" s="82"/>
      <c r="F156" s="67"/>
      <c r="G156" s="67"/>
      <c r="H156" s="67"/>
      <c r="I156" s="67"/>
      <c r="J156" s="67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7">
        <v>2200</v>
      </c>
      <c r="V156" s="67"/>
    </row>
    <row r="157" spans="1:22" ht="48" customHeight="1">
      <c r="A157" s="104" t="s">
        <v>695</v>
      </c>
      <c r="B157" s="106"/>
      <c r="C157" s="108" t="s">
        <v>696</v>
      </c>
      <c r="D157" s="82"/>
      <c r="E157" s="82"/>
      <c r="F157" s="67"/>
      <c r="G157" s="67"/>
      <c r="H157" s="67"/>
      <c r="I157" s="67"/>
      <c r="J157" s="67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7">
        <f>U158</f>
        <v>1925.6</v>
      </c>
      <c r="V157" s="67"/>
    </row>
    <row r="158" spans="1:22" ht="40.5" customHeight="1">
      <c r="A158" s="104" t="s">
        <v>695</v>
      </c>
      <c r="B158" s="81" t="s">
        <v>103</v>
      </c>
      <c r="C158" s="60" t="s">
        <v>102</v>
      </c>
      <c r="D158" s="82"/>
      <c r="E158" s="82"/>
      <c r="F158" s="67"/>
      <c r="G158" s="67"/>
      <c r="H158" s="67"/>
      <c r="I158" s="67"/>
      <c r="J158" s="67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7">
        <v>1925.6</v>
      </c>
      <c r="V158" s="67"/>
    </row>
    <row r="159" spans="1:22" ht="33" customHeight="1">
      <c r="A159" s="82" t="s">
        <v>335</v>
      </c>
      <c r="B159" s="81"/>
      <c r="C159" s="60" t="s">
        <v>334</v>
      </c>
      <c r="D159" s="82"/>
      <c r="E159" s="82"/>
      <c r="F159" s="67">
        <v>130</v>
      </c>
      <c r="G159" s="67"/>
      <c r="H159" s="67"/>
      <c r="I159" s="67"/>
      <c r="J159" s="67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7">
        <v>130</v>
      </c>
      <c r="V159" s="67"/>
    </row>
    <row r="160" spans="1:22" ht="33" customHeight="1">
      <c r="A160" s="82" t="s">
        <v>337</v>
      </c>
      <c r="B160" s="81"/>
      <c r="C160" s="60" t="s">
        <v>336</v>
      </c>
      <c r="D160" s="82"/>
      <c r="E160" s="82"/>
      <c r="F160" s="67">
        <v>100</v>
      </c>
      <c r="G160" s="67"/>
      <c r="H160" s="67"/>
      <c r="I160" s="67"/>
      <c r="J160" s="67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7">
        <v>100</v>
      </c>
      <c r="V160" s="67"/>
    </row>
    <row r="161" spans="1:22" ht="33" customHeight="1">
      <c r="A161" s="82" t="s">
        <v>339</v>
      </c>
      <c r="B161" s="81"/>
      <c r="C161" s="60" t="s">
        <v>338</v>
      </c>
      <c r="D161" s="82"/>
      <c r="E161" s="82"/>
      <c r="F161" s="67">
        <v>100</v>
      </c>
      <c r="G161" s="67"/>
      <c r="H161" s="67"/>
      <c r="I161" s="67"/>
      <c r="J161" s="67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7">
        <v>100</v>
      </c>
      <c r="V161" s="67"/>
    </row>
    <row r="162" spans="1:22" ht="33" customHeight="1">
      <c r="A162" s="82" t="s">
        <v>339</v>
      </c>
      <c r="B162" s="81" t="s">
        <v>103</v>
      </c>
      <c r="C162" s="60" t="s">
        <v>102</v>
      </c>
      <c r="D162" s="82"/>
      <c r="E162" s="82"/>
      <c r="F162" s="67">
        <v>100</v>
      </c>
      <c r="G162" s="67"/>
      <c r="H162" s="67"/>
      <c r="I162" s="67"/>
      <c r="J162" s="67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7">
        <v>100</v>
      </c>
      <c r="V162" s="67"/>
    </row>
    <row r="163" spans="1:22" ht="33" customHeight="1">
      <c r="A163" s="82" t="s">
        <v>469</v>
      </c>
      <c r="B163" s="81"/>
      <c r="C163" s="60" t="s">
        <v>468</v>
      </c>
      <c r="D163" s="82"/>
      <c r="E163" s="82"/>
      <c r="F163" s="67">
        <v>30</v>
      </c>
      <c r="G163" s="67"/>
      <c r="H163" s="67"/>
      <c r="I163" s="67"/>
      <c r="J163" s="67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7">
        <v>30</v>
      </c>
      <c r="V163" s="67"/>
    </row>
    <row r="164" spans="1:22" ht="33" customHeight="1">
      <c r="A164" s="82" t="s">
        <v>471</v>
      </c>
      <c r="B164" s="81"/>
      <c r="C164" s="60" t="s">
        <v>470</v>
      </c>
      <c r="D164" s="82"/>
      <c r="E164" s="82"/>
      <c r="F164" s="67">
        <v>3</v>
      </c>
      <c r="G164" s="67"/>
      <c r="H164" s="67"/>
      <c r="I164" s="67"/>
      <c r="J164" s="67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7">
        <v>3</v>
      </c>
      <c r="V164" s="67"/>
    </row>
    <row r="165" spans="1:22" ht="33" customHeight="1">
      <c r="A165" s="82" t="s">
        <v>471</v>
      </c>
      <c r="B165" s="81" t="s">
        <v>207</v>
      </c>
      <c r="C165" s="60" t="s">
        <v>206</v>
      </c>
      <c r="D165" s="82"/>
      <c r="E165" s="82"/>
      <c r="F165" s="67">
        <v>3</v>
      </c>
      <c r="G165" s="67"/>
      <c r="H165" s="67"/>
      <c r="I165" s="67"/>
      <c r="J165" s="67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7">
        <v>3</v>
      </c>
      <c r="V165" s="67"/>
    </row>
    <row r="166" spans="1:22" ht="49.5" customHeight="1">
      <c r="A166" s="82" t="s">
        <v>473</v>
      </c>
      <c r="B166" s="81"/>
      <c r="C166" s="60" t="s">
        <v>472</v>
      </c>
      <c r="D166" s="82"/>
      <c r="E166" s="82"/>
      <c r="F166" s="67">
        <v>22</v>
      </c>
      <c r="G166" s="67"/>
      <c r="H166" s="67"/>
      <c r="I166" s="67"/>
      <c r="J166" s="67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7">
        <v>22</v>
      </c>
      <c r="V166" s="67"/>
    </row>
    <row r="167" spans="1:22" ht="33" customHeight="1">
      <c r="A167" s="82" t="s">
        <v>473</v>
      </c>
      <c r="B167" s="81" t="s">
        <v>207</v>
      </c>
      <c r="C167" s="60" t="s">
        <v>206</v>
      </c>
      <c r="D167" s="82"/>
      <c r="E167" s="82"/>
      <c r="F167" s="67">
        <v>22</v>
      </c>
      <c r="G167" s="67"/>
      <c r="H167" s="67"/>
      <c r="I167" s="67"/>
      <c r="J167" s="67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7">
        <v>22</v>
      </c>
      <c r="V167" s="67"/>
    </row>
    <row r="168" spans="1:22" ht="33" customHeight="1">
      <c r="A168" s="82" t="s">
        <v>475</v>
      </c>
      <c r="B168" s="81"/>
      <c r="C168" s="60" t="s">
        <v>474</v>
      </c>
      <c r="D168" s="82"/>
      <c r="E168" s="82"/>
      <c r="F168" s="67">
        <v>5</v>
      </c>
      <c r="G168" s="67"/>
      <c r="H168" s="67"/>
      <c r="I168" s="67"/>
      <c r="J168" s="67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7">
        <v>5</v>
      </c>
      <c r="V168" s="67"/>
    </row>
    <row r="169" spans="1:22" ht="33" customHeight="1">
      <c r="A169" s="82" t="s">
        <v>475</v>
      </c>
      <c r="B169" s="81" t="s">
        <v>207</v>
      </c>
      <c r="C169" s="60" t="s">
        <v>206</v>
      </c>
      <c r="D169" s="82"/>
      <c r="E169" s="82"/>
      <c r="F169" s="67">
        <v>5</v>
      </c>
      <c r="G169" s="67"/>
      <c r="H169" s="67"/>
      <c r="I169" s="67"/>
      <c r="J169" s="67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7">
        <v>5</v>
      </c>
      <c r="V169" s="67"/>
    </row>
    <row r="170" spans="1:22" ht="33" customHeight="1">
      <c r="A170" s="82" t="s">
        <v>124</v>
      </c>
      <c r="B170" s="81"/>
      <c r="C170" s="60" t="s">
        <v>123</v>
      </c>
      <c r="D170" s="82"/>
      <c r="E170" s="82"/>
      <c r="F170" s="67">
        <v>2536.3</v>
      </c>
      <c r="G170" s="67"/>
      <c r="H170" s="67"/>
      <c r="I170" s="67"/>
      <c r="J170" s="67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7">
        <f>U171</f>
        <v>2151</v>
      </c>
      <c r="V170" s="67">
        <f>V171</f>
        <v>2001</v>
      </c>
    </row>
    <row r="171" spans="1:22" ht="49.5" customHeight="1">
      <c r="A171" s="82" t="s">
        <v>126</v>
      </c>
      <c r="B171" s="81"/>
      <c r="C171" s="60" t="s">
        <v>125</v>
      </c>
      <c r="D171" s="82"/>
      <c r="E171" s="82"/>
      <c r="F171" s="67">
        <v>2536.3</v>
      </c>
      <c r="G171" s="67"/>
      <c r="H171" s="67"/>
      <c r="I171" s="67"/>
      <c r="J171" s="67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7">
        <f>U172</f>
        <v>2151</v>
      </c>
      <c r="V171" s="67">
        <f>V172</f>
        <v>2001</v>
      </c>
    </row>
    <row r="172" spans="1:22" ht="33" customHeight="1">
      <c r="A172" s="82" t="s">
        <v>127</v>
      </c>
      <c r="B172" s="81"/>
      <c r="C172" s="60" t="s">
        <v>100</v>
      </c>
      <c r="D172" s="82"/>
      <c r="E172" s="82"/>
      <c r="F172" s="67">
        <v>2536.3</v>
      </c>
      <c r="G172" s="67"/>
      <c r="H172" s="67"/>
      <c r="I172" s="67"/>
      <c r="J172" s="67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7">
        <f>U173+U174</f>
        <v>2151</v>
      </c>
      <c r="V172" s="67">
        <f>V173+V174</f>
        <v>2001</v>
      </c>
    </row>
    <row r="173" spans="1:22" ht="66.75" customHeight="1">
      <c r="A173" s="82" t="s">
        <v>127</v>
      </c>
      <c r="B173" s="81" t="s">
        <v>99</v>
      </c>
      <c r="C173" s="60" t="s">
        <v>98</v>
      </c>
      <c r="D173" s="82"/>
      <c r="E173" s="82"/>
      <c r="F173" s="67">
        <v>2436.3</v>
      </c>
      <c r="G173" s="67"/>
      <c r="H173" s="67"/>
      <c r="I173" s="67"/>
      <c r="J173" s="67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7">
        <v>2051</v>
      </c>
      <c r="V173" s="67">
        <v>1901</v>
      </c>
    </row>
    <row r="174" spans="1:22" ht="33" customHeight="1">
      <c r="A174" s="82" t="s">
        <v>127</v>
      </c>
      <c r="B174" s="81" t="s">
        <v>103</v>
      </c>
      <c r="C174" s="60" t="s">
        <v>102</v>
      </c>
      <c r="D174" s="82"/>
      <c r="E174" s="82"/>
      <c r="F174" s="67">
        <v>100</v>
      </c>
      <c r="G174" s="67"/>
      <c r="H174" s="67"/>
      <c r="I174" s="67"/>
      <c r="J174" s="67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7">
        <v>100</v>
      </c>
      <c r="V174" s="67">
        <v>100</v>
      </c>
    </row>
    <row r="175" spans="1:22" ht="33" customHeight="1">
      <c r="A175" s="82" t="s">
        <v>477</v>
      </c>
      <c r="B175" s="81"/>
      <c r="C175" s="60" t="s">
        <v>476</v>
      </c>
      <c r="D175" s="82"/>
      <c r="E175" s="82"/>
      <c r="F175" s="67">
        <v>330473.27</v>
      </c>
      <c r="G175" s="67"/>
      <c r="H175" s="67">
        <v>225521.9</v>
      </c>
      <c r="I175" s="67">
        <v>3276.2</v>
      </c>
      <c r="J175" s="67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7">
        <f>U176+U184+U194+U198+U205</f>
        <v>318515.73</v>
      </c>
      <c r="V175" s="67">
        <f>V176+V184+V194+V198+V205</f>
        <v>337916.4</v>
      </c>
    </row>
    <row r="176" spans="1:22" ht="33" customHeight="1">
      <c r="A176" s="82" t="s">
        <v>479</v>
      </c>
      <c r="B176" s="81"/>
      <c r="C176" s="60" t="s">
        <v>478</v>
      </c>
      <c r="D176" s="82"/>
      <c r="E176" s="82"/>
      <c r="F176" s="67">
        <v>103378.88</v>
      </c>
      <c r="G176" s="67"/>
      <c r="H176" s="67">
        <v>66672.3</v>
      </c>
      <c r="I176" s="67"/>
      <c r="J176" s="67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7">
        <f>U177+U180</f>
        <v>99985.70000000001</v>
      </c>
      <c r="V176" s="67">
        <f>V177+V180</f>
        <v>104526.3</v>
      </c>
    </row>
    <row r="177" spans="1:22" ht="49.5" customHeight="1">
      <c r="A177" s="82" t="s">
        <v>481</v>
      </c>
      <c r="B177" s="81"/>
      <c r="C177" s="60" t="s">
        <v>480</v>
      </c>
      <c r="D177" s="82"/>
      <c r="E177" s="82"/>
      <c r="F177" s="67">
        <v>36446.58</v>
      </c>
      <c r="G177" s="67"/>
      <c r="H177" s="67"/>
      <c r="I177" s="67"/>
      <c r="J177" s="67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7">
        <v>34846</v>
      </c>
      <c r="V177" s="67">
        <v>34151.8</v>
      </c>
    </row>
    <row r="178" spans="1:22" ht="33" customHeight="1">
      <c r="A178" s="82" t="s">
        <v>482</v>
      </c>
      <c r="B178" s="81"/>
      <c r="C178" s="60" t="s">
        <v>279</v>
      </c>
      <c r="D178" s="82"/>
      <c r="E178" s="82"/>
      <c r="F178" s="67">
        <v>36446.58</v>
      </c>
      <c r="G178" s="67"/>
      <c r="H178" s="67"/>
      <c r="I178" s="67"/>
      <c r="J178" s="67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7">
        <v>34846</v>
      </c>
      <c r="V178" s="67">
        <v>34151.8</v>
      </c>
    </row>
    <row r="179" spans="1:22" ht="33" customHeight="1">
      <c r="A179" s="82" t="s">
        <v>482</v>
      </c>
      <c r="B179" s="81" t="s">
        <v>207</v>
      </c>
      <c r="C179" s="60" t="s">
        <v>206</v>
      </c>
      <c r="D179" s="82"/>
      <c r="E179" s="82"/>
      <c r="F179" s="67">
        <v>36446.58</v>
      </c>
      <c r="G179" s="67"/>
      <c r="H179" s="67"/>
      <c r="I179" s="67"/>
      <c r="J179" s="67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7">
        <v>34846</v>
      </c>
      <c r="V179" s="67">
        <v>34151.8</v>
      </c>
    </row>
    <row r="180" spans="1:22" ht="33" customHeight="1">
      <c r="A180" s="82" t="s">
        <v>486</v>
      </c>
      <c r="B180" s="81"/>
      <c r="C180" s="60" t="s">
        <v>485</v>
      </c>
      <c r="D180" s="82"/>
      <c r="E180" s="82"/>
      <c r="F180" s="67">
        <v>66672.3</v>
      </c>
      <c r="G180" s="67"/>
      <c r="H180" s="67">
        <v>66672.3</v>
      </c>
      <c r="I180" s="67"/>
      <c r="J180" s="67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7">
        <f>U181</f>
        <v>65139.700000000004</v>
      </c>
      <c r="V180" s="67">
        <v>70374.5</v>
      </c>
    </row>
    <row r="181" spans="1:22" ht="33" customHeight="1">
      <c r="A181" s="82" t="s">
        <v>488</v>
      </c>
      <c r="B181" s="81"/>
      <c r="C181" s="60" t="s">
        <v>487</v>
      </c>
      <c r="D181" s="82"/>
      <c r="E181" s="82"/>
      <c r="F181" s="67">
        <v>66672.3</v>
      </c>
      <c r="G181" s="67"/>
      <c r="H181" s="67">
        <v>66672.3</v>
      </c>
      <c r="I181" s="67"/>
      <c r="J181" s="67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7">
        <f>U182+U183</f>
        <v>65139.700000000004</v>
      </c>
      <c r="V181" s="67">
        <v>70374.5</v>
      </c>
    </row>
    <row r="182" spans="1:22" ht="33" customHeight="1">
      <c r="A182" s="82" t="s">
        <v>488</v>
      </c>
      <c r="B182" s="81" t="s">
        <v>197</v>
      </c>
      <c r="C182" s="60" t="s">
        <v>196</v>
      </c>
      <c r="D182" s="82"/>
      <c r="E182" s="82"/>
      <c r="F182" s="67">
        <v>244.7</v>
      </c>
      <c r="G182" s="67"/>
      <c r="H182" s="67">
        <v>244.7</v>
      </c>
      <c r="I182" s="67"/>
      <c r="J182" s="67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7">
        <v>290.1</v>
      </c>
      <c r="V182" s="67">
        <v>673.7</v>
      </c>
    </row>
    <row r="183" spans="1:22" ht="39" customHeight="1">
      <c r="A183" s="82" t="s">
        <v>488</v>
      </c>
      <c r="B183" s="81" t="s">
        <v>207</v>
      </c>
      <c r="C183" s="60" t="s">
        <v>206</v>
      </c>
      <c r="D183" s="82"/>
      <c r="E183" s="82"/>
      <c r="F183" s="67">
        <v>66427.6</v>
      </c>
      <c r="G183" s="67"/>
      <c r="H183" s="67">
        <v>66427.6</v>
      </c>
      <c r="I183" s="67"/>
      <c r="J183" s="67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7">
        <f>70666.3-5816.7</f>
        <v>64849.600000000006</v>
      </c>
      <c r="V183" s="67">
        <v>69700.8</v>
      </c>
    </row>
    <row r="184" spans="1:22" ht="49.5" customHeight="1">
      <c r="A184" s="82" t="s">
        <v>498</v>
      </c>
      <c r="B184" s="81"/>
      <c r="C184" s="60" t="s">
        <v>497</v>
      </c>
      <c r="D184" s="82"/>
      <c r="E184" s="82"/>
      <c r="F184" s="67">
        <v>193728.69</v>
      </c>
      <c r="G184" s="67"/>
      <c r="H184" s="67">
        <v>150968</v>
      </c>
      <c r="I184" s="67">
        <v>3276.2</v>
      </c>
      <c r="J184" s="67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7">
        <f>U185+U188+U191</f>
        <v>186039.03</v>
      </c>
      <c r="V184" s="67">
        <f>V185+V188+V191</f>
        <v>200804.00000000003</v>
      </c>
    </row>
    <row r="185" spans="1:22" ht="83.25" customHeight="1">
      <c r="A185" s="82" t="s">
        <v>500</v>
      </c>
      <c r="B185" s="81"/>
      <c r="C185" s="60" t="s">
        <v>499</v>
      </c>
      <c r="D185" s="82"/>
      <c r="E185" s="82"/>
      <c r="F185" s="67">
        <v>38464.49</v>
      </c>
      <c r="G185" s="67"/>
      <c r="H185" s="67"/>
      <c r="I185" s="67"/>
      <c r="J185" s="67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7">
        <v>36185.78</v>
      </c>
      <c r="V185" s="67">
        <v>36488.26</v>
      </c>
    </row>
    <row r="186" spans="1:22" ht="33" customHeight="1">
      <c r="A186" s="82" t="s">
        <v>501</v>
      </c>
      <c r="B186" s="81"/>
      <c r="C186" s="60" t="s">
        <v>279</v>
      </c>
      <c r="D186" s="82"/>
      <c r="E186" s="82"/>
      <c r="F186" s="67">
        <v>38464.49</v>
      </c>
      <c r="G186" s="67"/>
      <c r="H186" s="67"/>
      <c r="I186" s="67"/>
      <c r="J186" s="67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7">
        <v>36185.78</v>
      </c>
      <c r="V186" s="67">
        <v>36488.26</v>
      </c>
    </row>
    <row r="187" spans="1:22" ht="33" customHeight="1">
      <c r="A187" s="82" t="s">
        <v>501</v>
      </c>
      <c r="B187" s="81" t="s">
        <v>207</v>
      </c>
      <c r="C187" s="60" t="s">
        <v>206</v>
      </c>
      <c r="D187" s="82"/>
      <c r="E187" s="82"/>
      <c r="F187" s="67">
        <v>38464.49</v>
      </c>
      <c r="G187" s="67"/>
      <c r="H187" s="67"/>
      <c r="I187" s="67"/>
      <c r="J187" s="67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7">
        <v>36185.78</v>
      </c>
      <c r="V187" s="67">
        <v>36488.26</v>
      </c>
    </row>
    <row r="188" spans="1:22" ht="45" customHeight="1">
      <c r="A188" s="82" t="s">
        <v>508</v>
      </c>
      <c r="B188" s="81"/>
      <c r="C188" s="60" t="s">
        <v>485</v>
      </c>
      <c r="D188" s="82"/>
      <c r="E188" s="82"/>
      <c r="F188" s="67">
        <v>145526.4</v>
      </c>
      <c r="G188" s="67"/>
      <c r="H188" s="67">
        <v>145526.4</v>
      </c>
      <c r="I188" s="67"/>
      <c r="J188" s="67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7">
        <f>U189</f>
        <v>143992.5</v>
      </c>
      <c r="V188" s="67">
        <v>158461.7</v>
      </c>
    </row>
    <row r="189" spans="1:22" ht="42.75" customHeight="1">
      <c r="A189" s="82" t="s">
        <v>509</v>
      </c>
      <c r="B189" s="81"/>
      <c r="C189" s="60" t="s">
        <v>487</v>
      </c>
      <c r="D189" s="82"/>
      <c r="E189" s="82"/>
      <c r="F189" s="67">
        <v>145526.4</v>
      </c>
      <c r="G189" s="67"/>
      <c r="H189" s="67">
        <v>145526.4</v>
      </c>
      <c r="I189" s="67"/>
      <c r="J189" s="67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7">
        <f>U190</f>
        <v>143992.5</v>
      </c>
      <c r="V189" s="67">
        <v>158461.7</v>
      </c>
    </row>
    <row r="190" spans="1:22" ht="45" customHeight="1">
      <c r="A190" s="82" t="s">
        <v>509</v>
      </c>
      <c r="B190" s="81" t="s">
        <v>207</v>
      </c>
      <c r="C190" s="60" t="s">
        <v>206</v>
      </c>
      <c r="D190" s="82"/>
      <c r="E190" s="82"/>
      <c r="F190" s="67">
        <v>145526.4</v>
      </c>
      <c r="G190" s="67"/>
      <c r="H190" s="67">
        <v>145526.4</v>
      </c>
      <c r="I190" s="67"/>
      <c r="J190" s="67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7">
        <f>154441-10448.5</f>
        <v>143992.5</v>
      </c>
      <c r="V190" s="67">
        <v>158461.7</v>
      </c>
    </row>
    <row r="191" spans="1:22" ht="200.25" customHeight="1">
      <c r="A191" s="82" t="s">
        <v>511</v>
      </c>
      <c r="B191" s="81"/>
      <c r="C191" s="43" t="s">
        <v>510</v>
      </c>
      <c r="D191" s="82"/>
      <c r="E191" s="82"/>
      <c r="F191" s="67">
        <v>5882.81</v>
      </c>
      <c r="G191" s="67"/>
      <c r="H191" s="67">
        <v>5441.6</v>
      </c>
      <c r="I191" s="67">
        <v>441.21</v>
      </c>
      <c r="J191" s="67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7">
        <v>5860.75</v>
      </c>
      <c r="V191" s="67">
        <v>5854.04</v>
      </c>
    </row>
    <row r="192" spans="1:22" ht="183.75" customHeight="1">
      <c r="A192" s="82" t="s">
        <v>513</v>
      </c>
      <c r="B192" s="81"/>
      <c r="C192" s="43" t="s">
        <v>512</v>
      </c>
      <c r="D192" s="82"/>
      <c r="E192" s="82"/>
      <c r="F192" s="67">
        <v>5882.81</v>
      </c>
      <c r="G192" s="67"/>
      <c r="H192" s="67">
        <v>5441.6</v>
      </c>
      <c r="I192" s="67">
        <v>441.21</v>
      </c>
      <c r="J192" s="67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7">
        <v>5860.75</v>
      </c>
      <c r="V192" s="67">
        <v>5854.04</v>
      </c>
    </row>
    <row r="193" spans="1:22" ht="33" customHeight="1">
      <c r="A193" s="82" t="s">
        <v>513</v>
      </c>
      <c r="B193" s="81" t="s">
        <v>207</v>
      </c>
      <c r="C193" s="60" t="s">
        <v>206</v>
      </c>
      <c r="D193" s="82"/>
      <c r="E193" s="82"/>
      <c r="F193" s="67">
        <v>5882.81</v>
      </c>
      <c r="G193" s="67"/>
      <c r="H193" s="67">
        <v>5441.6</v>
      </c>
      <c r="I193" s="67">
        <v>441.21</v>
      </c>
      <c r="J193" s="67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7">
        <v>5860.75</v>
      </c>
      <c r="V193" s="67">
        <v>5854.04</v>
      </c>
    </row>
    <row r="194" spans="1:22" ht="33" customHeight="1">
      <c r="A194" s="82" t="s">
        <v>523</v>
      </c>
      <c r="B194" s="81"/>
      <c r="C194" s="60" t="s">
        <v>522</v>
      </c>
      <c r="D194" s="82"/>
      <c r="E194" s="82"/>
      <c r="F194" s="67">
        <v>19441</v>
      </c>
      <c r="G194" s="67"/>
      <c r="H194" s="67"/>
      <c r="I194" s="67"/>
      <c r="J194" s="67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7">
        <v>18578</v>
      </c>
      <c r="V194" s="67">
        <v>18656.1</v>
      </c>
    </row>
    <row r="195" spans="1:22" ht="33" customHeight="1">
      <c r="A195" s="82" t="s">
        <v>525</v>
      </c>
      <c r="B195" s="81"/>
      <c r="C195" s="60" t="s">
        <v>524</v>
      </c>
      <c r="D195" s="82"/>
      <c r="E195" s="82"/>
      <c r="F195" s="67">
        <v>19401</v>
      </c>
      <c r="G195" s="67"/>
      <c r="H195" s="67"/>
      <c r="I195" s="67"/>
      <c r="J195" s="67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7">
        <v>18578</v>
      </c>
      <c r="V195" s="67">
        <v>18656.1</v>
      </c>
    </row>
    <row r="196" spans="1:22" ht="33" customHeight="1">
      <c r="A196" s="82" t="s">
        <v>526</v>
      </c>
      <c r="B196" s="81"/>
      <c r="C196" s="60" t="s">
        <v>279</v>
      </c>
      <c r="D196" s="82"/>
      <c r="E196" s="82"/>
      <c r="F196" s="67">
        <v>19401</v>
      </c>
      <c r="G196" s="67"/>
      <c r="H196" s="67"/>
      <c r="I196" s="67"/>
      <c r="J196" s="67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7">
        <v>18578</v>
      </c>
      <c r="V196" s="67">
        <v>18656.1</v>
      </c>
    </row>
    <row r="197" spans="1:22" ht="33" customHeight="1">
      <c r="A197" s="82" t="s">
        <v>526</v>
      </c>
      <c r="B197" s="81" t="s">
        <v>207</v>
      </c>
      <c r="C197" s="60" t="s">
        <v>206</v>
      </c>
      <c r="D197" s="82"/>
      <c r="E197" s="82"/>
      <c r="F197" s="67">
        <v>19401</v>
      </c>
      <c r="G197" s="67"/>
      <c r="H197" s="67"/>
      <c r="I197" s="67"/>
      <c r="J197" s="67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7">
        <v>18578</v>
      </c>
      <c r="V197" s="67">
        <v>18656.1</v>
      </c>
    </row>
    <row r="198" spans="1:22" ht="33" customHeight="1">
      <c r="A198" s="82" t="s">
        <v>538</v>
      </c>
      <c r="B198" s="81"/>
      <c r="C198" s="60" t="s">
        <v>537</v>
      </c>
      <c r="D198" s="82"/>
      <c r="E198" s="82"/>
      <c r="F198" s="67">
        <v>153</v>
      </c>
      <c r="G198" s="67"/>
      <c r="H198" s="67"/>
      <c r="I198" s="67"/>
      <c r="J198" s="67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7">
        <v>153</v>
      </c>
      <c r="V198" s="67">
        <v>153</v>
      </c>
    </row>
    <row r="199" spans="1:22" ht="33" customHeight="1">
      <c r="A199" s="82" t="s">
        <v>540</v>
      </c>
      <c r="B199" s="81"/>
      <c r="C199" s="60" t="s">
        <v>539</v>
      </c>
      <c r="D199" s="82"/>
      <c r="E199" s="82"/>
      <c r="F199" s="67">
        <v>45</v>
      </c>
      <c r="G199" s="67"/>
      <c r="H199" s="67"/>
      <c r="I199" s="67"/>
      <c r="J199" s="67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7">
        <v>45</v>
      </c>
      <c r="V199" s="67">
        <v>45</v>
      </c>
    </row>
    <row r="200" spans="1:22" ht="33" customHeight="1">
      <c r="A200" s="82" t="s">
        <v>542</v>
      </c>
      <c r="B200" s="81"/>
      <c r="C200" s="60" t="s">
        <v>541</v>
      </c>
      <c r="D200" s="82"/>
      <c r="E200" s="82"/>
      <c r="F200" s="67">
        <v>45</v>
      </c>
      <c r="G200" s="67"/>
      <c r="H200" s="67"/>
      <c r="I200" s="67"/>
      <c r="J200" s="67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7">
        <v>45</v>
      </c>
      <c r="V200" s="67">
        <v>45</v>
      </c>
    </row>
    <row r="201" spans="1:22" ht="33" customHeight="1">
      <c r="A201" s="82" t="s">
        <v>542</v>
      </c>
      <c r="B201" s="81" t="s">
        <v>103</v>
      </c>
      <c r="C201" s="60" t="s">
        <v>102</v>
      </c>
      <c r="D201" s="82"/>
      <c r="E201" s="82"/>
      <c r="F201" s="67">
        <v>45</v>
      </c>
      <c r="G201" s="67"/>
      <c r="H201" s="67"/>
      <c r="I201" s="67"/>
      <c r="J201" s="67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7">
        <v>45</v>
      </c>
      <c r="V201" s="67">
        <v>45</v>
      </c>
    </row>
    <row r="202" spans="1:22" ht="33" customHeight="1">
      <c r="A202" s="82" t="s">
        <v>544</v>
      </c>
      <c r="B202" s="81"/>
      <c r="C202" s="60" t="s">
        <v>543</v>
      </c>
      <c r="D202" s="82"/>
      <c r="E202" s="82"/>
      <c r="F202" s="67">
        <v>108</v>
      </c>
      <c r="G202" s="67"/>
      <c r="H202" s="67"/>
      <c r="I202" s="67"/>
      <c r="J202" s="67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7">
        <v>108</v>
      </c>
      <c r="V202" s="67">
        <v>108</v>
      </c>
    </row>
    <row r="203" spans="1:22" ht="33" customHeight="1">
      <c r="A203" s="82" t="s">
        <v>546</v>
      </c>
      <c r="B203" s="81"/>
      <c r="C203" s="60" t="s">
        <v>545</v>
      </c>
      <c r="D203" s="82"/>
      <c r="E203" s="82"/>
      <c r="F203" s="67">
        <v>108</v>
      </c>
      <c r="G203" s="67"/>
      <c r="H203" s="67"/>
      <c r="I203" s="67"/>
      <c r="J203" s="67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7">
        <v>108</v>
      </c>
      <c r="V203" s="67">
        <v>108</v>
      </c>
    </row>
    <row r="204" spans="1:22" ht="33" customHeight="1">
      <c r="A204" s="82" t="s">
        <v>546</v>
      </c>
      <c r="B204" s="81" t="s">
        <v>207</v>
      </c>
      <c r="C204" s="60" t="s">
        <v>206</v>
      </c>
      <c r="D204" s="82"/>
      <c r="E204" s="82"/>
      <c r="F204" s="67">
        <v>108</v>
      </c>
      <c r="G204" s="67"/>
      <c r="H204" s="67"/>
      <c r="I204" s="67"/>
      <c r="J204" s="67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7">
        <v>108</v>
      </c>
      <c r="V204" s="67">
        <v>108</v>
      </c>
    </row>
    <row r="205" spans="1:22" ht="33" customHeight="1">
      <c r="A205" s="82" t="s">
        <v>548</v>
      </c>
      <c r="B205" s="81"/>
      <c r="C205" s="60" t="s">
        <v>547</v>
      </c>
      <c r="D205" s="82"/>
      <c r="E205" s="82"/>
      <c r="F205" s="67">
        <v>13771.7</v>
      </c>
      <c r="G205" s="67"/>
      <c r="H205" s="67">
        <v>7881.6</v>
      </c>
      <c r="I205" s="67"/>
      <c r="J205" s="67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7">
        <v>13760</v>
      </c>
      <c r="V205" s="67">
        <v>13777</v>
      </c>
    </row>
    <row r="206" spans="1:22" ht="33" customHeight="1">
      <c r="A206" s="82" t="s">
        <v>550</v>
      </c>
      <c r="B206" s="81"/>
      <c r="C206" s="60" t="s">
        <v>549</v>
      </c>
      <c r="D206" s="82"/>
      <c r="E206" s="82"/>
      <c r="F206" s="67">
        <v>5890.1</v>
      </c>
      <c r="G206" s="67"/>
      <c r="H206" s="67"/>
      <c r="I206" s="67"/>
      <c r="J206" s="67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7">
        <v>5890.1</v>
      </c>
      <c r="V206" s="67">
        <v>5890.1</v>
      </c>
    </row>
    <row r="207" spans="1:22" ht="33" customHeight="1">
      <c r="A207" s="82" t="s">
        <v>551</v>
      </c>
      <c r="B207" s="81"/>
      <c r="C207" s="60" t="s">
        <v>100</v>
      </c>
      <c r="D207" s="82"/>
      <c r="E207" s="82"/>
      <c r="F207" s="67">
        <v>5890.1</v>
      </c>
      <c r="G207" s="67"/>
      <c r="H207" s="67"/>
      <c r="I207" s="67"/>
      <c r="J207" s="67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7">
        <v>5890.1</v>
      </c>
      <c r="V207" s="67">
        <v>5890.1</v>
      </c>
    </row>
    <row r="208" spans="1:22" ht="57" customHeight="1">
      <c r="A208" s="82" t="s">
        <v>551</v>
      </c>
      <c r="B208" s="81" t="s">
        <v>99</v>
      </c>
      <c r="C208" s="60" t="s">
        <v>98</v>
      </c>
      <c r="D208" s="82"/>
      <c r="E208" s="82"/>
      <c r="F208" s="67">
        <v>5335.66</v>
      </c>
      <c r="G208" s="67"/>
      <c r="H208" s="67"/>
      <c r="I208" s="67"/>
      <c r="J208" s="67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7">
        <v>5335.66</v>
      </c>
      <c r="V208" s="67">
        <v>5335.66</v>
      </c>
    </row>
    <row r="209" spans="1:22" ht="33" customHeight="1">
      <c r="A209" s="82" t="s">
        <v>551</v>
      </c>
      <c r="B209" s="81" t="s">
        <v>103</v>
      </c>
      <c r="C209" s="60" t="s">
        <v>102</v>
      </c>
      <c r="D209" s="82"/>
      <c r="E209" s="82"/>
      <c r="F209" s="67">
        <v>552.84</v>
      </c>
      <c r="G209" s="67"/>
      <c r="H209" s="67"/>
      <c r="I209" s="67"/>
      <c r="J209" s="67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7">
        <v>552.84</v>
      </c>
      <c r="V209" s="67">
        <v>552.84</v>
      </c>
    </row>
    <row r="210" spans="1:22" ht="33" customHeight="1">
      <c r="A210" s="82" t="s">
        <v>551</v>
      </c>
      <c r="B210" s="81" t="s">
        <v>161</v>
      </c>
      <c r="C210" s="60" t="s">
        <v>160</v>
      </c>
      <c r="D210" s="82"/>
      <c r="E210" s="82"/>
      <c r="F210" s="67">
        <v>1.6</v>
      </c>
      <c r="G210" s="67"/>
      <c r="H210" s="67"/>
      <c r="I210" s="67"/>
      <c r="J210" s="67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7">
        <v>1.6</v>
      </c>
      <c r="V210" s="67">
        <v>1.6</v>
      </c>
    </row>
    <row r="211" spans="1:22" ht="33" customHeight="1">
      <c r="A211" s="82" t="s">
        <v>552</v>
      </c>
      <c r="B211" s="81"/>
      <c r="C211" s="60" t="s">
        <v>485</v>
      </c>
      <c r="D211" s="82"/>
      <c r="E211" s="82"/>
      <c r="F211" s="67">
        <v>435.1</v>
      </c>
      <c r="G211" s="67"/>
      <c r="H211" s="67">
        <v>435.1</v>
      </c>
      <c r="I211" s="67"/>
      <c r="J211" s="67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7">
        <v>423.4</v>
      </c>
      <c r="V211" s="67">
        <v>440.4</v>
      </c>
    </row>
    <row r="212" spans="1:22" ht="33" customHeight="1">
      <c r="A212" s="82" t="s">
        <v>553</v>
      </c>
      <c r="B212" s="81"/>
      <c r="C212" s="60" t="s">
        <v>487</v>
      </c>
      <c r="D212" s="82"/>
      <c r="E212" s="82"/>
      <c r="F212" s="67">
        <v>435.1</v>
      </c>
      <c r="G212" s="67"/>
      <c r="H212" s="67">
        <v>435.1</v>
      </c>
      <c r="I212" s="67"/>
      <c r="J212" s="67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7">
        <v>423.4</v>
      </c>
      <c r="V212" s="67">
        <v>440.4</v>
      </c>
    </row>
    <row r="213" spans="1:22" ht="66.75" customHeight="1">
      <c r="A213" s="82" t="s">
        <v>553</v>
      </c>
      <c r="B213" s="81" t="s">
        <v>99</v>
      </c>
      <c r="C213" s="60" t="s">
        <v>98</v>
      </c>
      <c r="D213" s="82"/>
      <c r="E213" s="82"/>
      <c r="F213" s="67">
        <v>125.5</v>
      </c>
      <c r="G213" s="67"/>
      <c r="H213" s="67">
        <v>125.5</v>
      </c>
      <c r="I213" s="67"/>
      <c r="J213" s="67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7">
        <v>127.8</v>
      </c>
      <c r="V213" s="67">
        <v>130.5</v>
      </c>
    </row>
    <row r="214" spans="1:22" ht="33" customHeight="1">
      <c r="A214" s="82" t="s">
        <v>553</v>
      </c>
      <c r="B214" s="81" t="s">
        <v>103</v>
      </c>
      <c r="C214" s="60" t="s">
        <v>102</v>
      </c>
      <c r="D214" s="82"/>
      <c r="E214" s="82"/>
      <c r="F214" s="67">
        <v>72.1</v>
      </c>
      <c r="G214" s="67"/>
      <c r="H214" s="67">
        <v>72.1</v>
      </c>
      <c r="I214" s="67"/>
      <c r="J214" s="67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7">
        <v>70.7</v>
      </c>
      <c r="V214" s="67">
        <v>85</v>
      </c>
    </row>
    <row r="215" spans="1:22" ht="33" customHeight="1">
      <c r="A215" s="82" t="s">
        <v>553</v>
      </c>
      <c r="B215" s="81" t="s">
        <v>207</v>
      </c>
      <c r="C215" s="60" t="s">
        <v>206</v>
      </c>
      <c r="D215" s="82"/>
      <c r="E215" s="82"/>
      <c r="F215" s="67">
        <v>237.5</v>
      </c>
      <c r="G215" s="67"/>
      <c r="H215" s="67">
        <v>237.5</v>
      </c>
      <c r="I215" s="67"/>
      <c r="J215" s="67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7">
        <v>224.9</v>
      </c>
      <c r="V215" s="67">
        <v>224.9</v>
      </c>
    </row>
    <row r="216" spans="1:22" ht="99.75" customHeight="1">
      <c r="A216" s="82" t="s">
        <v>555</v>
      </c>
      <c r="B216" s="81"/>
      <c r="C216" s="43" t="s">
        <v>554</v>
      </c>
      <c r="D216" s="82"/>
      <c r="E216" s="82"/>
      <c r="F216" s="67">
        <v>7446.5</v>
      </c>
      <c r="G216" s="67"/>
      <c r="H216" s="67">
        <v>7446.5</v>
      </c>
      <c r="I216" s="67"/>
      <c r="J216" s="67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7">
        <v>7446.5</v>
      </c>
      <c r="V216" s="67">
        <v>7446.5</v>
      </c>
    </row>
    <row r="217" spans="1:22" ht="83.25" customHeight="1">
      <c r="A217" s="82" t="s">
        <v>557</v>
      </c>
      <c r="B217" s="81"/>
      <c r="C217" s="43" t="s">
        <v>556</v>
      </c>
      <c r="D217" s="82"/>
      <c r="E217" s="82"/>
      <c r="F217" s="67">
        <v>7446.5</v>
      </c>
      <c r="G217" s="67"/>
      <c r="H217" s="67">
        <v>7446.5</v>
      </c>
      <c r="I217" s="67"/>
      <c r="J217" s="67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7">
        <v>7446.5</v>
      </c>
      <c r="V217" s="67">
        <v>7446.5</v>
      </c>
    </row>
    <row r="218" spans="1:22" ht="33" customHeight="1">
      <c r="A218" s="82" t="s">
        <v>557</v>
      </c>
      <c r="B218" s="81" t="s">
        <v>197</v>
      </c>
      <c r="C218" s="60" t="s">
        <v>196</v>
      </c>
      <c r="D218" s="82"/>
      <c r="E218" s="82"/>
      <c r="F218" s="67">
        <v>2000</v>
      </c>
      <c r="G218" s="67"/>
      <c r="H218" s="67">
        <v>2000</v>
      </c>
      <c r="I218" s="67"/>
      <c r="J218" s="67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7">
        <v>2000</v>
      </c>
      <c r="V218" s="67">
        <v>2000</v>
      </c>
    </row>
    <row r="219" spans="1:22" ht="33" customHeight="1">
      <c r="A219" s="82" t="s">
        <v>557</v>
      </c>
      <c r="B219" s="81" t="s">
        <v>207</v>
      </c>
      <c r="C219" s="60" t="s">
        <v>206</v>
      </c>
      <c r="D219" s="82"/>
      <c r="E219" s="82"/>
      <c r="F219" s="67">
        <v>5446.5</v>
      </c>
      <c r="G219" s="67"/>
      <c r="H219" s="67">
        <v>5446.5</v>
      </c>
      <c r="I219" s="67"/>
      <c r="J219" s="67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7">
        <v>5446.5</v>
      </c>
      <c r="V219" s="67">
        <v>5446.5</v>
      </c>
    </row>
    <row r="220" spans="1:22" ht="49.5" customHeight="1">
      <c r="A220" s="82" t="s">
        <v>575</v>
      </c>
      <c r="B220" s="81"/>
      <c r="C220" s="60" t="s">
        <v>574</v>
      </c>
      <c r="D220" s="82"/>
      <c r="E220" s="82"/>
      <c r="F220" s="67">
        <v>51571.9</v>
      </c>
      <c r="G220" s="67"/>
      <c r="H220" s="67"/>
      <c r="I220" s="67"/>
      <c r="J220" s="67">
        <v>154</v>
      </c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7">
        <v>45341.4</v>
      </c>
      <c r="V220" s="67">
        <v>43767.2</v>
      </c>
    </row>
    <row r="221" spans="1:22" ht="33" customHeight="1">
      <c r="A221" s="82" t="s">
        <v>586</v>
      </c>
      <c r="B221" s="81"/>
      <c r="C221" s="60" t="s">
        <v>585</v>
      </c>
      <c r="D221" s="82"/>
      <c r="E221" s="82"/>
      <c r="F221" s="67">
        <v>700</v>
      </c>
      <c r="G221" s="67"/>
      <c r="H221" s="67"/>
      <c r="I221" s="67"/>
      <c r="J221" s="67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7">
        <v>800</v>
      </c>
      <c r="V221" s="67">
        <v>800</v>
      </c>
    </row>
    <row r="222" spans="1:22" ht="49.5" customHeight="1">
      <c r="A222" s="82" t="s">
        <v>588</v>
      </c>
      <c r="B222" s="81"/>
      <c r="C222" s="60" t="s">
        <v>587</v>
      </c>
      <c r="D222" s="82"/>
      <c r="E222" s="82"/>
      <c r="F222" s="67">
        <v>700</v>
      </c>
      <c r="G222" s="67"/>
      <c r="H222" s="67"/>
      <c r="I222" s="67"/>
      <c r="J222" s="67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7">
        <v>800</v>
      </c>
      <c r="V222" s="67">
        <v>800</v>
      </c>
    </row>
    <row r="223" spans="1:22" ht="33" customHeight="1">
      <c r="A223" s="82" t="s">
        <v>590</v>
      </c>
      <c r="B223" s="81"/>
      <c r="C223" s="60" t="s">
        <v>589</v>
      </c>
      <c r="D223" s="82"/>
      <c r="E223" s="82"/>
      <c r="F223" s="67">
        <v>700</v>
      </c>
      <c r="G223" s="67"/>
      <c r="H223" s="67"/>
      <c r="I223" s="67"/>
      <c r="J223" s="67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7">
        <v>800</v>
      </c>
      <c r="V223" s="67">
        <v>800</v>
      </c>
    </row>
    <row r="224" spans="1:22" ht="33" customHeight="1">
      <c r="A224" s="82" t="s">
        <v>590</v>
      </c>
      <c r="B224" s="81" t="s">
        <v>161</v>
      </c>
      <c r="C224" s="60" t="s">
        <v>160</v>
      </c>
      <c r="D224" s="82"/>
      <c r="E224" s="82"/>
      <c r="F224" s="67">
        <v>700</v>
      </c>
      <c r="G224" s="67"/>
      <c r="H224" s="67"/>
      <c r="I224" s="67"/>
      <c r="J224" s="67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7">
        <v>800</v>
      </c>
      <c r="V224" s="67">
        <v>800</v>
      </c>
    </row>
    <row r="225" spans="1:22" ht="33" customHeight="1">
      <c r="A225" s="82" t="s">
        <v>596</v>
      </c>
      <c r="B225" s="81"/>
      <c r="C225" s="60" t="s">
        <v>595</v>
      </c>
      <c r="D225" s="82"/>
      <c r="E225" s="82"/>
      <c r="F225" s="67">
        <v>44901.6</v>
      </c>
      <c r="G225" s="67"/>
      <c r="H225" s="67"/>
      <c r="I225" s="67"/>
      <c r="J225" s="67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7">
        <v>38571.1</v>
      </c>
      <c r="V225" s="67">
        <v>36996.9</v>
      </c>
    </row>
    <row r="226" spans="1:22" ht="33" customHeight="1">
      <c r="A226" s="82" t="s">
        <v>598</v>
      </c>
      <c r="B226" s="81"/>
      <c r="C226" s="60" t="s">
        <v>597</v>
      </c>
      <c r="D226" s="82"/>
      <c r="E226" s="82"/>
      <c r="F226" s="67">
        <v>44901.6</v>
      </c>
      <c r="G226" s="67"/>
      <c r="H226" s="67"/>
      <c r="I226" s="67"/>
      <c r="J226" s="67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7">
        <v>38571.1</v>
      </c>
      <c r="V226" s="67">
        <v>36996.9</v>
      </c>
    </row>
    <row r="227" spans="1:22" ht="33" customHeight="1">
      <c r="A227" s="82" t="s">
        <v>600</v>
      </c>
      <c r="B227" s="81"/>
      <c r="C227" s="60" t="s">
        <v>599</v>
      </c>
      <c r="D227" s="82"/>
      <c r="E227" s="82"/>
      <c r="F227" s="67">
        <v>38527.6</v>
      </c>
      <c r="G227" s="67"/>
      <c r="H227" s="67"/>
      <c r="I227" s="67"/>
      <c r="J227" s="67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7">
        <v>32197.1</v>
      </c>
      <c r="V227" s="67">
        <v>30622.9</v>
      </c>
    </row>
    <row r="228" spans="1:22" ht="33" customHeight="1">
      <c r="A228" s="82" t="s">
        <v>600</v>
      </c>
      <c r="B228" s="81" t="s">
        <v>141</v>
      </c>
      <c r="C228" s="60" t="s">
        <v>140</v>
      </c>
      <c r="D228" s="82"/>
      <c r="E228" s="82"/>
      <c r="F228" s="67">
        <v>38527.6</v>
      </c>
      <c r="G228" s="67"/>
      <c r="H228" s="67"/>
      <c r="I228" s="67"/>
      <c r="J228" s="67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7">
        <v>32197.1</v>
      </c>
      <c r="V228" s="67">
        <v>30622.9</v>
      </c>
    </row>
    <row r="229" spans="1:22" ht="49.5" customHeight="1">
      <c r="A229" s="82" t="s">
        <v>602</v>
      </c>
      <c r="B229" s="81"/>
      <c r="C229" s="60" t="s">
        <v>601</v>
      </c>
      <c r="D229" s="82"/>
      <c r="E229" s="82"/>
      <c r="F229" s="67">
        <v>6374</v>
      </c>
      <c r="G229" s="67"/>
      <c r="H229" s="67"/>
      <c r="I229" s="67"/>
      <c r="J229" s="67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7">
        <v>6374</v>
      </c>
      <c r="V229" s="67">
        <v>6374</v>
      </c>
    </row>
    <row r="230" spans="1:22" ht="33" customHeight="1">
      <c r="A230" s="82" t="s">
        <v>602</v>
      </c>
      <c r="B230" s="81" t="s">
        <v>141</v>
      </c>
      <c r="C230" s="60" t="s">
        <v>140</v>
      </c>
      <c r="D230" s="82"/>
      <c r="E230" s="82"/>
      <c r="F230" s="67">
        <v>6374</v>
      </c>
      <c r="G230" s="67"/>
      <c r="H230" s="67"/>
      <c r="I230" s="67"/>
      <c r="J230" s="67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7">
        <v>6374</v>
      </c>
      <c r="V230" s="67">
        <v>6374</v>
      </c>
    </row>
    <row r="231" spans="1:22" ht="33" customHeight="1">
      <c r="A231" s="82" t="s">
        <v>577</v>
      </c>
      <c r="B231" s="81"/>
      <c r="C231" s="60" t="s">
        <v>576</v>
      </c>
      <c r="D231" s="82"/>
      <c r="E231" s="82"/>
      <c r="F231" s="67">
        <v>5970.3</v>
      </c>
      <c r="G231" s="67"/>
      <c r="H231" s="67"/>
      <c r="I231" s="67"/>
      <c r="J231" s="67">
        <v>154</v>
      </c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7">
        <v>5970.3</v>
      </c>
      <c r="V231" s="67">
        <v>5970.3</v>
      </c>
    </row>
    <row r="232" spans="1:22" ht="33" customHeight="1">
      <c r="A232" s="82" t="s">
        <v>579</v>
      </c>
      <c r="B232" s="81"/>
      <c r="C232" s="60" t="s">
        <v>578</v>
      </c>
      <c r="D232" s="82"/>
      <c r="E232" s="82"/>
      <c r="F232" s="67">
        <v>5970.3</v>
      </c>
      <c r="G232" s="67"/>
      <c r="H232" s="67"/>
      <c r="I232" s="67"/>
      <c r="J232" s="67">
        <v>154</v>
      </c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7">
        <v>5970.3</v>
      </c>
      <c r="V232" s="67">
        <v>5970.3</v>
      </c>
    </row>
    <row r="233" spans="1:22" ht="33" customHeight="1">
      <c r="A233" s="82" t="s">
        <v>580</v>
      </c>
      <c r="B233" s="81"/>
      <c r="C233" s="60" t="s">
        <v>100</v>
      </c>
      <c r="D233" s="82"/>
      <c r="E233" s="82"/>
      <c r="F233" s="67">
        <v>5816.3</v>
      </c>
      <c r="G233" s="67"/>
      <c r="H233" s="67"/>
      <c r="I233" s="67"/>
      <c r="J233" s="67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7">
        <v>5816.3</v>
      </c>
      <c r="V233" s="67">
        <v>5816.3</v>
      </c>
    </row>
    <row r="234" spans="1:22" ht="66.75" customHeight="1">
      <c r="A234" s="82" t="s">
        <v>580</v>
      </c>
      <c r="B234" s="81" t="s">
        <v>99</v>
      </c>
      <c r="C234" s="60" t="s">
        <v>98</v>
      </c>
      <c r="D234" s="82"/>
      <c r="E234" s="82"/>
      <c r="F234" s="67">
        <v>5416.3</v>
      </c>
      <c r="G234" s="67"/>
      <c r="H234" s="67"/>
      <c r="I234" s="67"/>
      <c r="J234" s="67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7">
        <v>5416.3</v>
      </c>
      <c r="V234" s="67">
        <v>5416.3</v>
      </c>
    </row>
    <row r="235" spans="1:22" ht="33" customHeight="1">
      <c r="A235" s="82" t="s">
        <v>580</v>
      </c>
      <c r="B235" s="81" t="s">
        <v>103</v>
      </c>
      <c r="C235" s="60" t="s">
        <v>102</v>
      </c>
      <c r="D235" s="82"/>
      <c r="E235" s="82"/>
      <c r="F235" s="67">
        <v>400</v>
      </c>
      <c r="G235" s="67"/>
      <c r="H235" s="67"/>
      <c r="I235" s="67"/>
      <c r="J235" s="67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7">
        <v>400</v>
      </c>
      <c r="V235" s="67">
        <v>400</v>
      </c>
    </row>
    <row r="236" spans="1:22" ht="33" customHeight="1">
      <c r="A236" s="82" t="s">
        <v>582</v>
      </c>
      <c r="B236" s="81"/>
      <c r="C236" s="60" t="s">
        <v>581</v>
      </c>
      <c r="D236" s="82"/>
      <c r="E236" s="82"/>
      <c r="F236" s="67">
        <v>154</v>
      </c>
      <c r="G236" s="67"/>
      <c r="H236" s="67"/>
      <c r="I236" s="67"/>
      <c r="J236" s="67">
        <v>154</v>
      </c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7">
        <v>154</v>
      </c>
      <c r="V236" s="67">
        <v>154</v>
      </c>
    </row>
    <row r="237" spans="1:22" ht="66.75" customHeight="1">
      <c r="A237" s="82" t="s">
        <v>582</v>
      </c>
      <c r="B237" s="81" t="s">
        <v>99</v>
      </c>
      <c r="C237" s="60" t="s">
        <v>98</v>
      </c>
      <c r="D237" s="82"/>
      <c r="E237" s="82"/>
      <c r="F237" s="67">
        <v>124.3</v>
      </c>
      <c r="G237" s="67"/>
      <c r="H237" s="67"/>
      <c r="I237" s="67"/>
      <c r="J237" s="67">
        <v>124.3</v>
      </c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7">
        <v>124.3</v>
      </c>
      <c r="V237" s="67">
        <v>124.3</v>
      </c>
    </row>
    <row r="238" spans="1:22" ht="33" customHeight="1">
      <c r="A238" s="82" t="s">
        <v>582</v>
      </c>
      <c r="B238" s="81" t="s">
        <v>103</v>
      </c>
      <c r="C238" s="60" t="s">
        <v>102</v>
      </c>
      <c r="D238" s="82"/>
      <c r="E238" s="82"/>
      <c r="F238" s="67">
        <v>29.7</v>
      </c>
      <c r="G238" s="67"/>
      <c r="H238" s="67"/>
      <c r="I238" s="67"/>
      <c r="J238" s="67">
        <v>29.7</v>
      </c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7">
        <v>29.7</v>
      </c>
      <c r="V238" s="67">
        <v>29.7</v>
      </c>
    </row>
    <row r="239" spans="1:22" ht="33" customHeight="1">
      <c r="A239" s="82" t="s">
        <v>290</v>
      </c>
      <c r="B239" s="81"/>
      <c r="C239" s="60" t="s">
        <v>289</v>
      </c>
      <c r="D239" s="82"/>
      <c r="E239" s="82"/>
      <c r="F239" s="67">
        <v>108</v>
      </c>
      <c r="G239" s="67"/>
      <c r="H239" s="67"/>
      <c r="I239" s="67"/>
      <c r="J239" s="67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7">
        <v>150</v>
      </c>
      <c r="V239" s="67">
        <v>50</v>
      </c>
    </row>
    <row r="240" spans="1:22" ht="33" customHeight="1">
      <c r="A240" s="82" t="s">
        <v>515</v>
      </c>
      <c r="B240" s="81"/>
      <c r="C240" s="60" t="s">
        <v>660</v>
      </c>
      <c r="D240" s="82"/>
      <c r="E240" s="82"/>
      <c r="F240" s="67">
        <v>50</v>
      </c>
      <c r="G240" s="67"/>
      <c r="H240" s="67"/>
      <c r="I240" s="67"/>
      <c r="J240" s="67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7">
        <v>50</v>
      </c>
      <c r="V240" s="67">
        <v>50</v>
      </c>
    </row>
    <row r="241" spans="1:22" ht="40.5" customHeight="1">
      <c r="A241" s="82" t="s">
        <v>517</v>
      </c>
      <c r="B241" s="81"/>
      <c r="C241" s="60" t="s">
        <v>661</v>
      </c>
      <c r="D241" s="82"/>
      <c r="E241" s="82"/>
      <c r="F241" s="67">
        <v>50</v>
      </c>
      <c r="G241" s="67"/>
      <c r="H241" s="67"/>
      <c r="I241" s="67"/>
      <c r="J241" s="67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7">
        <v>50</v>
      </c>
      <c r="V241" s="67">
        <v>50</v>
      </c>
    </row>
    <row r="242" spans="1:22" ht="39.75" customHeight="1">
      <c r="A242" s="82" t="s">
        <v>519</v>
      </c>
      <c r="B242" s="81"/>
      <c r="C242" s="60" t="s">
        <v>518</v>
      </c>
      <c r="D242" s="82"/>
      <c r="E242" s="82"/>
      <c r="F242" s="67">
        <v>50</v>
      </c>
      <c r="G242" s="67"/>
      <c r="H242" s="67"/>
      <c r="I242" s="67"/>
      <c r="J242" s="67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7">
        <v>50</v>
      </c>
      <c r="V242" s="67">
        <v>50</v>
      </c>
    </row>
    <row r="243" spans="1:22" ht="33" customHeight="1">
      <c r="A243" s="82" t="s">
        <v>519</v>
      </c>
      <c r="B243" s="81" t="s">
        <v>207</v>
      </c>
      <c r="C243" s="60" t="s">
        <v>206</v>
      </c>
      <c r="D243" s="82"/>
      <c r="E243" s="82"/>
      <c r="F243" s="67">
        <v>50</v>
      </c>
      <c r="G243" s="67"/>
      <c r="H243" s="67"/>
      <c r="I243" s="67"/>
      <c r="J243" s="67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7">
        <v>50</v>
      </c>
      <c r="V243" s="67">
        <v>50</v>
      </c>
    </row>
    <row r="244" spans="1:22" ht="33" customHeight="1">
      <c r="A244" s="82" t="s">
        <v>680</v>
      </c>
      <c r="B244" s="81"/>
      <c r="C244" s="60" t="s">
        <v>681</v>
      </c>
      <c r="D244" s="82"/>
      <c r="E244" s="82"/>
      <c r="F244" s="67"/>
      <c r="G244" s="67"/>
      <c r="H244" s="67"/>
      <c r="I244" s="67"/>
      <c r="J244" s="67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7">
        <v>100</v>
      </c>
      <c r="V244" s="67"/>
    </row>
    <row r="245" spans="1:22" ht="49.5" customHeight="1">
      <c r="A245" s="82" t="s">
        <v>682</v>
      </c>
      <c r="B245" s="81"/>
      <c r="C245" s="60" t="s">
        <v>683</v>
      </c>
      <c r="D245" s="82"/>
      <c r="E245" s="82"/>
      <c r="F245" s="67"/>
      <c r="G245" s="67"/>
      <c r="H245" s="67"/>
      <c r="I245" s="67"/>
      <c r="J245" s="67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7">
        <v>100</v>
      </c>
      <c r="V245" s="67"/>
    </row>
    <row r="246" spans="1:22" ht="33" customHeight="1">
      <c r="A246" s="82" t="s">
        <v>684</v>
      </c>
      <c r="B246" s="81"/>
      <c r="C246" s="60" t="s">
        <v>685</v>
      </c>
      <c r="D246" s="82"/>
      <c r="E246" s="82"/>
      <c r="F246" s="67"/>
      <c r="G246" s="67"/>
      <c r="H246" s="67"/>
      <c r="I246" s="67"/>
      <c r="J246" s="67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7">
        <v>100</v>
      </c>
      <c r="V246" s="67"/>
    </row>
    <row r="247" spans="1:22" ht="33" customHeight="1">
      <c r="A247" s="82" t="s">
        <v>684</v>
      </c>
      <c r="B247" s="81" t="s">
        <v>103</v>
      </c>
      <c r="C247" s="60" t="s">
        <v>102</v>
      </c>
      <c r="D247" s="82"/>
      <c r="E247" s="82"/>
      <c r="F247" s="67"/>
      <c r="G247" s="67"/>
      <c r="H247" s="67"/>
      <c r="I247" s="67"/>
      <c r="J247" s="67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7">
        <v>100</v>
      </c>
      <c r="V247" s="67"/>
    </row>
    <row r="248" spans="1:22" ht="33" customHeight="1">
      <c r="A248" s="82" t="s">
        <v>235</v>
      </c>
      <c r="B248" s="81"/>
      <c r="C248" s="60" t="s">
        <v>234</v>
      </c>
      <c r="D248" s="82"/>
      <c r="E248" s="82"/>
      <c r="F248" s="67">
        <v>3001.95</v>
      </c>
      <c r="G248" s="67"/>
      <c r="H248" s="67"/>
      <c r="I248" s="67">
        <v>75.21</v>
      </c>
      <c r="J248" s="67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7">
        <v>1945</v>
      </c>
      <c r="V248" s="67">
        <v>2269</v>
      </c>
    </row>
    <row r="249" spans="1:22" ht="33" customHeight="1">
      <c r="A249" s="82" t="s">
        <v>237</v>
      </c>
      <c r="B249" s="81"/>
      <c r="C249" s="60" t="s">
        <v>236</v>
      </c>
      <c r="D249" s="82"/>
      <c r="E249" s="82"/>
      <c r="F249" s="67">
        <v>1389.12</v>
      </c>
      <c r="G249" s="67"/>
      <c r="H249" s="67"/>
      <c r="I249" s="67"/>
      <c r="J249" s="67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7">
        <v>1365</v>
      </c>
      <c r="V249" s="67">
        <v>1437</v>
      </c>
    </row>
    <row r="250" spans="1:22" ht="33" customHeight="1">
      <c r="A250" s="82" t="s">
        <v>239</v>
      </c>
      <c r="B250" s="81"/>
      <c r="C250" s="60" t="s">
        <v>238</v>
      </c>
      <c r="D250" s="82"/>
      <c r="E250" s="82"/>
      <c r="F250" s="67">
        <v>406</v>
      </c>
      <c r="G250" s="67"/>
      <c r="H250" s="67"/>
      <c r="I250" s="67"/>
      <c r="J250" s="67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7">
        <v>458</v>
      </c>
      <c r="V250" s="67">
        <v>510</v>
      </c>
    </row>
    <row r="251" spans="1:22" ht="33" customHeight="1">
      <c r="A251" s="82" t="s">
        <v>241</v>
      </c>
      <c r="B251" s="81"/>
      <c r="C251" s="60" t="s">
        <v>240</v>
      </c>
      <c r="D251" s="82"/>
      <c r="E251" s="82"/>
      <c r="F251" s="67">
        <v>400</v>
      </c>
      <c r="G251" s="67"/>
      <c r="H251" s="67"/>
      <c r="I251" s="67"/>
      <c r="J251" s="67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7">
        <v>450</v>
      </c>
      <c r="V251" s="67">
        <v>500</v>
      </c>
    </row>
    <row r="252" spans="1:22" ht="33" customHeight="1">
      <c r="A252" s="82" t="s">
        <v>241</v>
      </c>
      <c r="B252" s="81" t="s">
        <v>103</v>
      </c>
      <c r="C252" s="60" t="s">
        <v>102</v>
      </c>
      <c r="D252" s="82"/>
      <c r="E252" s="82"/>
      <c r="F252" s="67">
        <v>400</v>
      </c>
      <c r="G252" s="67"/>
      <c r="H252" s="67"/>
      <c r="I252" s="67"/>
      <c r="J252" s="67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7">
        <v>450</v>
      </c>
      <c r="V252" s="67">
        <v>500</v>
      </c>
    </row>
    <row r="253" spans="1:22" ht="33" customHeight="1">
      <c r="A253" s="82" t="s">
        <v>243</v>
      </c>
      <c r="B253" s="81"/>
      <c r="C253" s="60" t="s">
        <v>242</v>
      </c>
      <c r="D253" s="82"/>
      <c r="E253" s="82"/>
      <c r="F253" s="67">
        <v>6</v>
      </c>
      <c r="G253" s="67"/>
      <c r="H253" s="67"/>
      <c r="I253" s="67"/>
      <c r="J253" s="67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7">
        <v>8</v>
      </c>
      <c r="V253" s="67">
        <v>10</v>
      </c>
    </row>
    <row r="254" spans="1:22" ht="33" customHeight="1">
      <c r="A254" s="82" t="s">
        <v>243</v>
      </c>
      <c r="B254" s="81" t="s">
        <v>103</v>
      </c>
      <c r="C254" s="60" t="s">
        <v>102</v>
      </c>
      <c r="D254" s="82"/>
      <c r="E254" s="82"/>
      <c r="F254" s="67">
        <v>6</v>
      </c>
      <c r="G254" s="67"/>
      <c r="H254" s="67"/>
      <c r="I254" s="67"/>
      <c r="J254" s="67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7">
        <v>8</v>
      </c>
      <c r="V254" s="67">
        <v>10</v>
      </c>
    </row>
    <row r="255" spans="1:22" ht="33" customHeight="1">
      <c r="A255" s="82" t="s">
        <v>245</v>
      </c>
      <c r="B255" s="81"/>
      <c r="C255" s="60" t="s">
        <v>244</v>
      </c>
      <c r="D255" s="82"/>
      <c r="E255" s="82"/>
      <c r="F255" s="67">
        <v>200</v>
      </c>
      <c r="G255" s="67"/>
      <c r="H255" s="67"/>
      <c r="I255" s="67"/>
      <c r="J255" s="67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7">
        <v>160</v>
      </c>
      <c r="V255" s="67">
        <v>170</v>
      </c>
    </row>
    <row r="256" spans="1:22" ht="33" customHeight="1">
      <c r="A256" s="82" t="s">
        <v>247</v>
      </c>
      <c r="B256" s="81"/>
      <c r="C256" s="60" t="s">
        <v>246</v>
      </c>
      <c r="D256" s="82"/>
      <c r="E256" s="82"/>
      <c r="F256" s="67">
        <v>80</v>
      </c>
      <c r="G256" s="67"/>
      <c r="H256" s="67"/>
      <c r="I256" s="67"/>
      <c r="J256" s="67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7">
        <v>30</v>
      </c>
      <c r="V256" s="67">
        <v>30</v>
      </c>
    </row>
    <row r="257" spans="1:22" ht="33" customHeight="1">
      <c r="A257" s="82" t="s">
        <v>247</v>
      </c>
      <c r="B257" s="81" t="s">
        <v>103</v>
      </c>
      <c r="C257" s="60" t="s">
        <v>102</v>
      </c>
      <c r="D257" s="82"/>
      <c r="E257" s="82"/>
      <c r="F257" s="67">
        <v>80</v>
      </c>
      <c r="G257" s="67"/>
      <c r="H257" s="67"/>
      <c r="I257" s="67"/>
      <c r="J257" s="67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7">
        <v>30</v>
      </c>
      <c r="V257" s="67">
        <v>30</v>
      </c>
    </row>
    <row r="258" spans="1:22" ht="33" customHeight="1">
      <c r="A258" s="82" t="s">
        <v>249</v>
      </c>
      <c r="B258" s="81"/>
      <c r="C258" s="60" t="s">
        <v>248</v>
      </c>
      <c r="D258" s="82"/>
      <c r="E258" s="82"/>
      <c r="F258" s="67">
        <v>50</v>
      </c>
      <c r="G258" s="67"/>
      <c r="H258" s="67"/>
      <c r="I258" s="67"/>
      <c r="J258" s="67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7">
        <v>50</v>
      </c>
      <c r="V258" s="67">
        <v>50</v>
      </c>
    </row>
    <row r="259" spans="1:22" ht="33" customHeight="1">
      <c r="A259" s="82" t="s">
        <v>249</v>
      </c>
      <c r="B259" s="81" t="s">
        <v>103</v>
      </c>
      <c r="C259" s="60" t="s">
        <v>102</v>
      </c>
      <c r="D259" s="82"/>
      <c r="E259" s="82"/>
      <c r="F259" s="67">
        <v>50</v>
      </c>
      <c r="G259" s="67"/>
      <c r="H259" s="67"/>
      <c r="I259" s="67"/>
      <c r="J259" s="67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7">
        <v>50</v>
      </c>
      <c r="V259" s="67">
        <v>50</v>
      </c>
    </row>
    <row r="260" spans="1:22" ht="49.5" customHeight="1">
      <c r="A260" s="82" t="s">
        <v>251</v>
      </c>
      <c r="B260" s="81"/>
      <c r="C260" s="60" t="s">
        <v>250</v>
      </c>
      <c r="D260" s="82"/>
      <c r="E260" s="82"/>
      <c r="F260" s="67">
        <v>70</v>
      </c>
      <c r="G260" s="67"/>
      <c r="H260" s="67"/>
      <c r="I260" s="67"/>
      <c r="J260" s="67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7">
        <v>80</v>
      </c>
      <c r="V260" s="67">
        <v>90</v>
      </c>
    </row>
    <row r="261" spans="1:22" ht="33" customHeight="1">
      <c r="A261" s="82" t="s">
        <v>251</v>
      </c>
      <c r="B261" s="81" t="s">
        <v>103</v>
      </c>
      <c r="C261" s="60" t="s">
        <v>102</v>
      </c>
      <c r="D261" s="82"/>
      <c r="E261" s="82"/>
      <c r="F261" s="67">
        <v>70</v>
      </c>
      <c r="G261" s="67"/>
      <c r="H261" s="67"/>
      <c r="I261" s="67"/>
      <c r="J261" s="67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7">
        <v>80</v>
      </c>
      <c r="V261" s="67">
        <v>90</v>
      </c>
    </row>
    <row r="262" spans="1:22" ht="39.75" customHeight="1">
      <c r="A262" s="82" t="s">
        <v>253</v>
      </c>
      <c r="B262" s="81"/>
      <c r="C262" s="60" t="s">
        <v>252</v>
      </c>
      <c r="D262" s="82"/>
      <c r="E262" s="82"/>
      <c r="F262" s="67">
        <v>783.12</v>
      </c>
      <c r="G262" s="67"/>
      <c r="H262" s="67"/>
      <c r="I262" s="67"/>
      <c r="J262" s="67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7">
        <v>747</v>
      </c>
      <c r="V262" s="67">
        <v>757</v>
      </c>
    </row>
    <row r="263" spans="1:22" ht="49.5" customHeight="1">
      <c r="A263" s="82" t="s">
        <v>255</v>
      </c>
      <c r="B263" s="81"/>
      <c r="C263" s="60" t="s">
        <v>254</v>
      </c>
      <c r="D263" s="82"/>
      <c r="E263" s="82"/>
      <c r="F263" s="67">
        <v>743.82</v>
      </c>
      <c r="G263" s="67"/>
      <c r="H263" s="67"/>
      <c r="I263" s="67"/>
      <c r="J263" s="67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7">
        <v>705</v>
      </c>
      <c r="V263" s="67">
        <v>713</v>
      </c>
    </row>
    <row r="264" spans="1:22" ht="33" customHeight="1">
      <c r="A264" s="82" t="s">
        <v>255</v>
      </c>
      <c r="B264" s="81" t="s">
        <v>103</v>
      </c>
      <c r="C264" s="60" t="s">
        <v>102</v>
      </c>
      <c r="D264" s="82"/>
      <c r="E264" s="82"/>
      <c r="F264" s="67">
        <v>743.82</v>
      </c>
      <c r="G264" s="67"/>
      <c r="H264" s="67"/>
      <c r="I264" s="67"/>
      <c r="J264" s="67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7">
        <v>705</v>
      </c>
      <c r="V264" s="67">
        <v>713</v>
      </c>
    </row>
    <row r="265" spans="1:22" ht="46.5" customHeight="1">
      <c r="A265" s="82" t="s">
        <v>257</v>
      </c>
      <c r="B265" s="81"/>
      <c r="C265" s="60" t="s">
        <v>256</v>
      </c>
      <c r="D265" s="82"/>
      <c r="E265" s="82"/>
      <c r="F265" s="67">
        <v>39.3</v>
      </c>
      <c r="G265" s="67"/>
      <c r="H265" s="67"/>
      <c r="I265" s="67"/>
      <c r="J265" s="67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7">
        <v>42</v>
      </c>
      <c r="V265" s="67">
        <v>44</v>
      </c>
    </row>
    <row r="266" spans="1:22" ht="39.75" customHeight="1">
      <c r="A266" s="82" t="s">
        <v>257</v>
      </c>
      <c r="B266" s="81" t="s">
        <v>103</v>
      </c>
      <c r="C266" s="60" t="s">
        <v>102</v>
      </c>
      <c r="D266" s="82"/>
      <c r="E266" s="82"/>
      <c r="F266" s="67">
        <v>39.3</v>
      </c>
      <c r="G266" s="67"/>
      <c r="H266" s="67"/>
      <c r="I266" s="67"/>
      <c r="J266" s="67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7">
        <v>42</v>
      </c>
      <c r="V266" s="67">
        <v>44</v>
      </c>
    </row>
    <row r="267" spans="1:22" ht="33" customHeight="1">
      <c r="A267" s="82" t="s">
        <v>259</v>
      </c>
      <c r="B267" s="81"/>
      <c r="C267" s="60" t="s">
        <v>258</v>
      </c>
      <c r="D267" s="82"/>
      <c r="E267" s="82"/>
      <c r="F267" s="67">
        <v>1612.83</v>
      </c>
      <c r="G267" s="67"/>
      <c r="H267" s="67"/>
      <c r="I267" s="67">
        <v>75.21</v>
      </c>
      <c r="J267" s="67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7">
        <v>580</v>
      </c>
      <c r="V267" s="67">
        <v>832</v>
      </c>
    </row>
    <row r="268" spans="1:22" ht="33" customHeight="1">
      <c r="A268" s="82" t="s">
        <v>261</v>
      </c>
      <c r="B268" s="81"/>
      <c r="C268" s="60" t="s">
        <v>260</v>
      </c>
      <c r="D268" s="82"/>
      <c r="E268" s="82"/>
      <c r="F268" s="67">
        <v>240</v>
      </c>
      <c r="G268" s="67"/>
      <c r="H268" s="67"/>
      <c r="I268" s="67"/>
      <c r="J268" s="67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7">
        <v>90</v>
      </c>
      <c r="V268" s="67">
        <v>90</v>
      </c>
    </row>
    <row r="269" spans="1:22" ht="33" customHeight="1">
      <c r="A269" s="82" t="s">
        <v>263</v>
      </c>
      <c r="B269" s="81"/>
      <c r="C269" s="60" t="s">
        <v>262</v>
      </c>
      <c r="D269" s="82"/>
      <c r="E269" s="82"/>
      <c r="F269" s="67">
        <v>90</v>
      </c>
      <c r="G269" s="67"/>
      <c r="H269" s="67"/>
      <c r="I269" s="67"/>
      <c r="J269" s="67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7">
        <v>90</v>
      </c>
      <c r="V269" s="67">
        <v>90</v>
      </c>
    </row>
    <row r="270" spans="1:22" ht="33" customHeight="1">
      <c r="A270" s="82" t="s">
        <v>263</v>
      </c>
      <c r="B270" s="81" t="s">
        <v>103</v>
      </c>
      <c r="C270" s="60" t="s">
        <v>102</v>
      </c>
      <c r="D270" s="82"/>
      <c r="E270" s="82"/>
      <c r="F270" s="67">
        <v>90</v>
      </c>
      <c r="G270" s="67"/>
      <c r="H270" s="67"/>
      <c r="I270" s="67"/>
      <c r="J270" s="67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7">
        <v>90</v>
      </c>
      <c r="V270" s="67">
        <v>90</v>
      </c>
    </row>
    <row r="271" spans="1:22" ht="33" customHeight="1">
      <c r="A271" s="82" t="s">
        <v>267</v>
      </c>
      <c r="B271" s="81"/>
      <c r="C271" s="60" t="s">
        <v>266</v>
      </c>
      <c r="D271" s="82"/>
      <c r="E271" s="82"/>
      <c r="F271" s="67">
        <v>1372.83</v>
      </c>
      <c r="G271" s="67"/>
      <c r="H271" s="67"/>
      <c r="I271" s="67">
        <v>75.21</v>
      </c>
      <c r="J271" s="67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7">
        <v>490</v>
      </c>
      <c r="V271" s="67">
        <v>742</v>
      </c>
    </row>
    <row r="272" spans="1:22" ht="49.5" customHeight="1">
      <c r="A272" s="82" t="s">
        <v>269</v>
      </c>
      <c r="B272" s="81"/>
      <c r="C272" s="60" t="s">
        <v>630</v>
      </c>
      <c r="D272" s="82"/>
      <c r="E272" s="82"/>
      <c r="F272" s="67">
        <v>829.62</v>
      </c>
      <c r="G272" s="67"/>
      <c r="H272" s="67"/>
      <c r="I272" s="67"/>
      <c r="J272" s="67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7">
        <v>120</v>
      </c>
      <c r="V272" s="67">
        <v>120</v>
      </c>
    </row>
    <row r="273" spans="1:22" ht="33" customHeight="1">
      <c r="A273" s="82" t="s">
        <v>269</v>
      </c>
      <c r="B273" s="81" t="s">
        <v>103</v>
      </c>
      <c r="C273" s="60" t="s">
        <v>102</v>
      </c>
      <c r="D273" s="82"/>
      <c r="E273" s="82"/>
      <c r="F273" s="67">
        <v>829.62</v>
      </c>
      <c r="G273" s="67"/>
      <c r="H273" s="67"/>
      <c r="I273" s="67"/>
      <c r="J273" s="67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7">
        <v>120</v>
      </c>
      <c r="V273" s="67">
        <v>120</v>
      </c>
    </row>
    <row r="274" spans="1:22" ht="43.5" customHeight="1">
      <c r="A274" s="82" t="s">
        <v>271</v>
      </c>
      <c r="B274" s="81"/>
      <c r="C274" s="60" t="s">
        <v>270</v>
      </c>
      <c r="D274" s="82"/>
      <c r="E274" s="82"/>
      <c r="F274" s="67">
        <v>200</v>
      </c>
      <c r="G274" s="67"/>
      <c r="H274" s="67"/>
      <c r="I274" s="67"/>
      <c r="J274" s="67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7">
        <v>150</v>
      </c>
      <c r="V274" s="67">
        <v>150</v>
      </c>
    </row>
    <row r="275" spans="1:22" ht="33" customHeight="1">
      <c r="A275" s="82" t="s">
        <v>271</v>
      </c>
      <c r="B275" s="81" t="s">
        <v>103</v>
      </c>
      <c r="C275" s="60" t="s">
        <v>102</v>
      </c>
      <c r="D275" s="82"/>
      <c r="E275" s="82"/>
      <c r="F275" s="67">
        <v>200</v>
      </c>
      <c r="G275" s="67"/>
      <c r="H275" s="67"/>
      <c r="I275" s="67"/>
      <c r="J275" s="67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7">
        <v>150</v>
      </c>
      <c r="V275" s="67">
        <v>150</v>
      </c>
    </row>
    <row r="276" spans="1:22" ht="33" customHeight="1">
      <c r="A276" s="82" t="s">
        <v>273</v>
      </c>
      <c r="B276" s="81"/>
      <c r="C276" s="60" t="s">
        <v>272</v>
      </c>
      <c r="D276" s="82"/>
      <c r="E276" s="82"/>
      <c r="F276" s="67">
        <v>6</v>
      </c>
      <c r="G276" s="67"/>
      <c r="H276" s="67"/>
      <c r="I276" s="67"/>
      <c r="J276" s="67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7">
        <v>8</v>
      </c>
      <c r="V276" s="67">
        <v>10</v>
      </c>
    </row>
    <row r="277" spans="1:22" ht="33" customHeight="1">
      <c r="A277" s="82" t="s">
        <v>273</v>
      </c>
      <c r="B277" s="81" t="s">
        <v>103</v>
      </c>
      <c r="C277" s="60" t="s">
        <v>102</v>
      </c>
      <c r="D277" s="82"/>
      <c r="E277" s="82"/>
      <c r="F277" s="67">
        <v>6</v>
      </c>
      <c r="G277" s="67"/>
      <c r="H277" s="67"/>
      <c r="I277" s="67"/>
      <c r="J277" s="67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7">
        <v>8</v>
      </c>
      <c r="V277" s="67">
        <v>10</v>
      </c>
    </row>
    <row r="278" spans="1:22" ht="33" customHeight="1">
      <c r="A278" s="82" t="s">
        <v>686</v>
      </c>
      <c r="B278" s="81"/>
      <c r="C278" s="60" t="s">
        <v>274</v>
      </c>
      <c r="D278" s="82"/>
      <c r="E278" s="82"/>
      <c r="F278" s="67">
        <v>250</v>
      </c>
      <c r="G278" s="67"/>
      <c r="H278" s="67"/>
      <c r="I278" s="67"/>
      <c r="J278" s="67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7"/>
      <c r="V278" s="67">
        <v>200</v>
      </c>
    </row>
    <row r="279" spans="1:22" ht="33" customHeight="1">
      <c r="A279" s="82" t="s">
        <v>686</v>
      </c>
      <c r="B279" s="81" t="s">
        <v>103</v>
      </c>
      <c r="C279" s="60" t="s">
        <v>102</v>
      </c>
      <c r="D279" s="82"/>
      <c r="E279" s="82"/>
      <c r="F279" s="67">
        <v>250</v>
      </c>
      <c r="G279" s="67"/>
      <c r="H279" s="67"/>
      <c r="I279" s="67"/>
      <c r="J279" s="67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7"/>
      <c r="V279" s="67">
        <v>200</v>
      </c>
    </row>
    <row r="280" spans="1:22" ht="40.5" customHeight="1">
      <c r="A280" s="82" t="s">
        <v>687</v>
      </c>
      <c r="B280" s="81"/>
      <c r="C280" s="60" t="s">
        <v>688</v>
      </c>
      <c r="D280" s="82"/>
      <c r="E280" s="82"/>
      <c r="F280" s="67">
        <v>12</v>
      </c>
      <c r="G280" s="67"/>
      <c r="H280" s="67"/>
      <c r="I280" s="67"/>
      <c r="J280" s="67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7">
        <v>12</v>
      </c>
      <c r="V280" s="67">
        <v>12</v>
      </c>
    </row>
    <row r="281" spans="1:22" ht="33" customHeight="1">
      <c r="A281" s="82" t="s">
        <v>687</v>
      </c>
      <c r="B281" s="81" t="s">
        <v>103</v>
      </c>
      <c r="C281" s="60" t="s">
        <v>102</v>
      </c>
      <c r="D281" s="82"/>
      <c r="E281" s="82"/>
      <c r="F281" s="67">
        <v>12</v>
      </c>
      <c r="G281" s="67"/>
      <c r="H281" s="67"/>
      <c r="I281" s="67"/>
      <c r="J281" s="67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7">
        <v>12</v>
      </c>
      <c r="V281" s="67">
        <v>12</v>
      </c>
    </row>
    <row r="282" spans="1:22" ht="37.5" customHeight="1">
      <c r="A282" s="82" t="s">
        <v>325</v>
      </c>
      <c r="B282" s="81"/>
      <c r="C282" s="60" t="s">
        <v>274</v>
      </c>
      <c r="D282" s="82"/>
      <c r="E282" s="82"/>
      <c r="F282" s="67">
        <v>75.21</v>
      </c>
      <c r="G282" s="67"/>
      <c r="H282" s="67"/>
      <c r="I282" s="67">
        <v>75.21</v>
      </c>
      <c r="J282" s="67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7">
        <v>200</v>
      </c>
      <c r="V282" s="67">
        <v>250</v>
      </c>
    </row>
    <row r="283" spans="1:22" ht="47.25" customHeight="1">
      <c r="A283" s="82" t="s">
        <v>325</v>
      </c>
      <c r="B283" s="81" t="s">
        <v>103</v>
      </c>
      <c r="C283" s="60" t="s">
        <v>102</v>
      </c>
      <c r="D283" s="82"/>
      <c r="E283" s="82"/>
      <c r="F283" s="67">
        <v>75.21</v>
      </c>
      <c r="G283" s="67"/>
      <c r="H283" s="67"/>
      <c r="I283" s="67">
        <v>75.21</v>
      </c>
      <c r="J283" s="67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7">
        <v>200</v>
      </c>
      <c r="V283" s="67">
        <v>250</v>
      </c>
    </row>
    <row r="284" spans="1:22" ht="40.5" customHeight="1">
      <c r="A284" s="82" t="s">
        <v>95</v>
      </c>
      <c r="B284" s="81"/>
      <c r="C284" s="60" t="s">
        <v>94</v>
      </c>
      <c r="D284" s="82"/>
      <c r="E284" s="82"/>
      <c r="F284" s="67">
        <v>36766.7</v>
      </c>
      <c r="G284" s="67">
        <v>2027</v>
      </c>
      <c r="H284" s="67">
        <v>1699.04</v>
      </c>
      <c r="I284" s="67"/>
      <c r="J284" s="67">
        <v>1461</v>
      </c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7">
        <f>34971+326</f>
        <v>35297</v>
      </c>
      <c r="V284" s="67">
        <f>39933.4+326</f>
        <v>40259.4</v>
      </c>
    </row>
    <row r="285" spans="1:22" ht="33" customHeight="1">
      <c r="A285" s="82" t="s">
        <v>167</v>
      </c>
      <c r="B285" s="81"/>
      <c r="C285" s="60" t="s">
        <v>166</v>
      </c>
      <c r="D285" s="82"/>
      <c r="E285" s="82"/>
      <c r="F285" s="67">
        <v>1613</v>
      </c>
      <c r="G285" s="67"/>
      <c r="H285" s="67"/>
      <c r="I285" s="67"/>
      <c r="J285" s="67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7">
        <f>U286</f>
        <v>1595.9</v>
      </c>
      <c r="V285" s="67">
        <f>V286</f>
        <v>1595.9</v>
      </c>
    </row>
    <row r="286" spans="1:22" ht="59.25" customHeight="1">
      <c r="A286" s="82" t="s">
        <v>167</v>
      </c>
      <c r="B286" s="81" t="s">
        <v>99</v>
      </c>
      <c r="C286" s="60" t="s">
        <v>98</v>
      </c>
      <c r="D286" s="82"/>
      <c r="E286" s="82"/>
      <c r="F286" s="67">
        <v>1613</v>
      </c>
      <c r="G286" s="67"/>
      <c r="H286" s="67"/>
      <c r="I286" s="67"/>
      <c r="J286" s="67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7">
        <v>1595.9</v>
      </c>
      <c r="V286" s="67">
        <v>1595.9</v>
      </c>
    </row>
    <row r="287" spans="1:22" ht="33" customHeight="1">
      <c r="A287" s="82" t="s">
        <v>569</v>
      </c>
      <c r="B287" s="81"/>
      <c r="C287" s="60" t="s">
        <v>568</v>
      </c>
      <c r="D287" s="82"/>
      <c r="E287" s="82"/>
      <c r="F287" s="67">
        <v>754.8</v>
      </c>
      <c r="G287" s="67"/>
      <c r="H287" s="67"/>
      <c r="I287" s="67"/>
      <c r="J287" s="67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7">
        <v>754.8</v>
      </c>
      <c r="V287" s="67">
        <v>754.8</v>
      </c>
    </row>
    <row r="288" spans="1:22" ht="66.75" customHeight="1">
      <c r="A288" s="82" t="s">
        <v>569</v>
      </c>
      <c r="B288" s="81" t="s">
        <v>99</v>
      </c>
      <c r="C288" s="60" t="s">
        <v>98</v>
      </c>
      <c r="D288" s="82"/>
      <c r="E288" s="82"/>
      <c r="F288" s="67">
        <v>754.8</v>
      </c>
      <c r="G288" s="67"/>
      <c r="H288" s="67"/>
      <c r="I288" s="67"/>
      <c r="J288" s="67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7">
        <v>754.8</v>
      </c>
      <c r="V288" s="67">
        <v>754.8</v>
      </c>
    </row>
    <row r="289" spans="1:22" ht="33" customHeight="1">
      <c r="A289" s="82" t="s">
        <v>97</v>
      </c>
      <c r="B289" s="81"/>
      <c r="C289" s="60" t="s">
        <v>700</v>
      </c>
      <c r="D289" s="82"/>
      <c r="E289" s="82"/>
      <c r="F289" s="67">
        <v>155.3</v>
      </c>
      <c r="G289" s="67"/>
      <c r="H289" s="67"/>
      <c r="I289" s="67"/>
      <c r="J289" s="67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7">
        <v>155.3</v>
      </c>
      <c r="V289" s="67">
        <v>155.3</v>
      </c>
    </row>
    <row r="290" spans="1:22" ht="66.75" customHeight="1">
      <c r="A290" s="82" t="s">
        <v>97</v>
      </c>
      <c r="B290" s="81" t="s">
        <v>99</v>
      </c>
      <c r="C290" s="60" t="s">
        <v>98</v>
      </c>
      <c r="D290" s="82"/>
      <c r="E290" s="82"/>
      <c r="F290" s="67">
        <v>155.3</v>
      </c>
      <c r="G290" s="67"/>
      <c r="H290" s="67"/>
      <c r="I290" s="67"/>
      <c r="J290" s="67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7">
        <v>155.3</v>
      </c>
      <c r="V290" s="67">
        <v>155.3</v>
      </c>
    </row>
    <row r="291" spans="1:22" ht="33" customHeight="1">
      <c r="A291" s="82" t="s">
        <v>101</v>
      </c>
      <c r="B291" s="81"/>
      <c r="C291" s="60" t="s">
        <v>100</v>
      </c>
      <c r="D291" s="82"/>
      <c r="E291" s="82"/>
      <c r="F291" s="67">
        <v>24820.6</v>
      </c>
      <c r="G291" s="67"/>
      <c r="H291" s="67"/>
      <c r="I291" s="67"/>
      <c r="J291" s="67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7">
        <v>24820.6</v>
      </c>
      <c r="V291" s="67">
        <v>24820.6</v>
      </c>
    </row>
    <row r="292" spans="1:22" ht="66.75" customHeight="1">
      <c r="A292" s="82" t="s">
        <v>101</v>
      </c>
      <c r="B292" s="81" t="s">
        <v>99</v>
      </c>
      <c r="C292" s="60" t="s">
        <v>98</v>
      </c>
      <c r="D292" s="82"/>
      <c r="E292" s="82"/>
      <c r="F292" s="67">
        <v>19038.7</v>
      </c>
      <c r="G292" s="67"/>
      <c r="H292" s="67"/>
      <c r="I292" s="67"/>
      <c r="J292" s="67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7">
        <v>19038.7</v>
      </c>
      <c r="V292" s="67">
        <v>19038.7</v>
      </c>
    </row>
    <row r="293" spans="1:22" ht="33" customHeight="1">
      <c r="A293" s="82" t="s">
        <v>101</v>
      </c>
      <c r="B293" s="81" t="s">
        <v>103</v>
      </c>
      <c r="C293" s="60" t="s">
        <v>102</v>
      </c>
      <c r="D293" s="82"/>
      <c r="E293" s="82"/>
      <c r="F293" s="67">
        <v>5614.5</v>
      </c>
      <c r="G293" s="67"/>
      <c r="H293" s="67"/>
      <c r="I293" s="67"/>
      <c r="J293" s="67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7">
        <v>5614.5</v>
      </c>
      <c r="V293" s="67">
        <v>5614.5</v>
      </c>
    </row>
    <row r="294" spans="1:22" ht="33" customHeight="1">
      <c r="A294" s="82" t="s">
        <v>101</v>
      </c>
      <c r="B294" s="81" t="s">
        <v>161</v>
      </c>
      <c r="C294" s="60" t="s">
        <v>160</v>
      </c>
      <c r="D294" s="82"/>
      <c r="E294" s="82"/>
      <c r="F294" s="67">
        <v>167.4</v>
      </c>
      <c r="G294" s="67"/>
      <c r="H294" s="67"/>
      <c r="I294" s="67"/>
      <c r="J294" s="67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7">
        <v>167.4</v>
      </c>
      <c r="V294" s="67">
        <v>167.4</v>
      </c>
    </row>
    <row r="295" spans="1:22" ht="33" customHeight="1">
      <c r="A295" s="82" t="s">
        <v>280</v>
      </c>
      <c r="B295" s="81"/>
      <c r="C295" s="60" t="s">
        <v>279</v>
      </c>
      <c r="D295" s="82"/>
      <c r="E295" s="82"/>
      <c r="F295" s="67">
        <v>4175.8</v>
      </c>
      <c r="G295" s="67"/>
      <c r="H295" s="67"/>
      <c r="I295" s="67"/>
      <c r="J295" s="67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7">
        <f>U296+U297</f>
        <v>4501.8</v>
      </c>
      <c r="V295" s="67">
        <f>V296+V297</f>
        <v>9288.3</v>
      </c>
    </row>
    <row r="296" spans="1:22" ht="66.75" customHeight="1">
      <c r="A296" s="82" t="s">
        <v>280</v>
      </c>
      <c r="B296" s="81" t="s">
        <v>99</v>
      </c>
      <c r="C296" s="60" t="s">
        <v>98</v>
      </c>
      <c r="D296" s="82"/>
      <c r="E296" s="82"/>
      <c r="F296" s="67">
        <v>3662.8</v>
      </c>
      <c r="G296" s="67"/>
      <c r="H296" s="67"/>
      <c r="I296" s="67"/>
      <c r="J296" s="67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7">
        <f>3662.8+326</f>
        <v>3988.8</v>
      </c>
      <c r="V296" s="67">
        <f>6898.2+326</f>
        <v>7224.2</v>
      </c>
    </row>
    <row r="297" spans="1:22" ht="33" customHeight="1">
      <c r="A297" s="82" t="s">
        <v>280</v>
      </c>
      <c r="B297" s="81" t="s">
        <v>103</v>
      </c>
      <c r="C297" s="60" t="s">
        <v>102</v>
      </c>
      <c r="D297" s="82"/>
      <c r="E297" s="82"/>
      <c r="F297" s="67">
        <v>513</v>
      </c>
      <c r="G297" s="67"/>
      <c r="H297" s="67"/>
      <c r="I297" s="67"/>
      <c r="J297" s="67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7">
        <v>513</v>
      </c>
      <c r="V297" s="67">
        <v>2064.1</v>
      </c>
    </row>
    <row r="298" spans="1:22" ht="49.5" customHeight="1">
      <c r="A298" s="82" t="s">
        <v>169</v>
      </c>
      <c r="B298" s="81"/>
      <c r="C298" s="60" t="s">
        <v>168</v>
      </c>
      <c r="D298" s="82"/>
      <c r="E298" s="82"/>
      <c r="F298" s="67">
        <v>427.5</v>
      </c>
      <c r="G298" s="67"/>
      <c r="H298" s="67">
        <v>427.5</v>
      </c>
      <c r="I298" s="67"/>
      <c r="J298" s="67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7">
        <v>427.5</v>
      </c>
      <c r="V298" s="67">
        <v>427.5</v>
      </c>
    </row>
    <row r="299" spans="1:22" ht="66.75" customHeight="1">
      <c r="A299" s="82" t="s">
        <v>169</v>
      </c>
      <c r="B299" s="81" t="s">
        <v>99</v>
      </c>
      <c r="C299" s="60" t="s">
        <v>98</v>
      </c>
      <c r="D299" s="82"/>
      <c r="E299" s="82"/>
      <c r="F299" s="67">
        <v>338.5</v>
      </c>
      <c r="G299" s="67"/>
      <c r="H299" s="67">
        <v>338.5</v>
      </c>
      <c r="I299" s="67"/>
      <c r="J299" s="67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7">
        <v>338.5</v>
      </c>
      <c r="V299" s="67">
        <v>338.5</v>
      </c>
    </row>
    <row r="300" spans="1:22" ht="33" customHeight="1">
      <c r="A300" s="82" t="s">
        <v>169</v>
      </c>
      <c r="B300" s="81" t="s">
        <v>103</v>
      </c>
      <c r="C300" s="60" t="s">
        <v>102</v>
      </c>
      <c r="D300" s="82"/>
      <c r="E300" s="82"/>
      <c r="F300" s="67">
        <v>89</v>
      </c>
      <c r="G300" s="67"/>
      <c r="H300" s="67">
        <v>89</v>
      </c>
      <c r="I300" s="67"/>
      <c r="J300" s="67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7">
        <v>89</v>
      </c>
      <c r="V300" s="67">
        <v>89</v>
      </c>
    </row>
    <row r="301" spans="1:22" ht="33" customHeight="1">
      <c r="A301" s="82" t="s">
        <v>171</v>
      </c>
      <c r="B301" s="81"/>
      <c r="C301" s="60" t="s">
        <v>170</v>
      </c>
      <c r="D301" s="82"/>
      <c r="E301" s="82"/>
      <c r="F301" s="67">
        <v>4</v>
      </c>
      <c r="G301" s="67"/>
      <c r="H301" s="67">
        <v>4</v>
      </c>
      <c r="I301" s="67"/>
      <c r="J301" s="67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7">
        <v>4</v>
      </c>
      <c r="V301" s="67">
        <v>4</v>
      </c>
    </row>
    <row r="302" spans="1:22" ht="33" customHeight="1">
      <c r="A302" s="82" t="s">
        <v>171</v>
      </c>
      <c r="B302" s="81" t="s">
        <v>103</v>
      </c>
      <c r="C302" s="60" t="s">
        <v>102</v>
      </c>
      <c r="D302" s="82"/>
      <c r="E302" s="82"/>
      <c r="F302" s="67">
        <v>4</v>
      </c>
      <c r="G302" s="67"/>
      <c r="H302" s="67">
        <v>4</v>
      </c>
      <c r="I302" s="67"/>
      <c r="J302" s="67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7">
        <v>4</v>
      </c>
      <c r="V302" s="67">
        <v>4</v>
      </c>
    </row>
    <row r="303" spans="1:22" ht="33" customHeight="1">
      <c r="A303" s="82" t="s">
        <v>173</v>
      </c>
      <c r="B303" s="81"/>
      <c r="C303" s="60" t="s">
        <v>172</v>
      </c>
      <c r="D303" s="82"/>
      <c r="E303" s="82"/>
      <c r="F303" s="67">
        <v>43.8</v>
      </c>
      <c r="G303" s="67"/>
      <c r="H303" s="67">
        <v>33.64</v>
      </c>
      <c r="I303" s="67"/>
      <c r="J303" s="67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7">
        <v>43.8</v>
      </c>
      <c r="V303" s="67">
        <v>43.8</v>
      </c>
    </row>
    <row r="304" spans="1:22" ht="66.75" customHeight="1">
      <c r="A304" s="82" t="s">
        <v>173</v>
      </c>
      <c r="B304" s="81" t="s">
        <v>99</v>
      </c>
      <c r="C304" s="60" t="s">
        <v>98</v>
      </c>
      <c r="D304" s="82"/>
      <c r="E304" s="82"/>
      <c r="F304" s="67">
        <v>43.8</v>
      </c>
      <c r="G304" s="67"/>
      <c r="H304" s="67">
        <v>33.64</v>
      </c>
      <c r="I304" s="67"/>
      <c r="J304" s="67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7">
        <v>43.8</v>
      </c>
      <c r="V304" s="67">
        <v>43.8</v>
      </c>
    </row>
    <row r="305" spans="1:22" ht="33" customHeight="1">
      <c r="A305" s="82" t="s">
        <v>175</v>
      </c>
      <c r="B305" s="81"/>
      <c r="C305" s="60" t="s">
        <v>174</v>
      </c>
      <c r="D305" s="82"/>
      <c r="E305" s="82"/>
      <c r="F305" s="67">
        <v>883</v>
      </c>
      <c r="G305" s="67"/>
      <c r="H305" s="67">
        <v>883</v>
      </c>
      <c r="I305" s="67"/>
      <c r="J305" s="67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7">
        <v>883</v>
      </c>
      <c r="V305" s="67">
        <v>883</v>
      </c>
    </row>
    <row r="306" spans="1:22" ht="66.75" customHeight="1">
      <c r="A306" s="82" t="s">
        <v>175</v>
      </c>
      <c r="B306" s="81" t="s">
        <v>99</v>
      </c>
      <c r="C306" s="60" t="s">
        <v>98</v>
      </c>
      <c r="D306" s="82"/>
      <c r="E306" s="82"/>
      <c r="F306" s="67">
        <v>883</v>
      </c>
      <c r="G306" s="67"/>
      <c r="H306" s="67">
        <v>883</v>
      </c>
      <c r="I306" s="67"/>
      <c r="J306" s="67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7">
        <v>883</v>
      </c>
      <c r="V306" s="67">
        <v>883</v>
      </c>
    </row>
    <row r="307" spans="1:22" ht="66.75" customHeight="1">
      <c r="A307" s="82" t="s">
        <v>177</v>
      </c>
      <c r="B307" s="81"/>
      <c r="C307" s="60" t="s">
        <v>176</v>
      </c>
      <c r="D307" s="82"/>
      <c r="E307" s="82"/>
      <c r="F307" s="67">
        <v>52.2</v>
      </c>
      <c r="G307" s="67"/>
      <c r="H307" s="67">
        <v>52.2</v>
      </c>
      <c r="I307" s="67"/>
      <c r="J307" s="67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7">
        <v>52.2</v>
      </c>
      <c r="V307" s="67">
        <v>52.2</v>
      </c>
    </row>
    <row r="308" spans="1:22" ht="66.75" customHeight="1">
      <c r="A308" s="82" t="s">
        <v>177</v>
      </c>
      <c r="B308" s="81" t="s">
        <v>99</v>
      </c>
      <c r="C308" s="60" t="s">
        <v>98</v>
      </c>
      <c r="D308" s="82"/>
      <c r="E308" s="82"/>
      <c r="F308" s="67">
        <v>52.2</v>
      </c>
      <c r="G308" s="67"/>
      <c r="H308" s="67">
        <v>52.2</v>
      </c>
      <c r="I308" s="67"/>
      <c r="J308" s="67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7">
        <v>52.2</v>
      </c>
      <c r="V308" s="67">
        <v>52.2</v>
      </c>
    </row>
    <row r="309" spans="1:22" ht="66.75" customHeight="1">
      <c r="A309" s="82" t="s">
        <v>115</v>
      </c>
      <c r="B309" s="81"/>
      <c r="C309" s="60" t="s">
        <v>114</v>
      </c>
      <c r="D309" s="82"/>
      <c r="E309" s="82"/>
      <c r="F309" s="67">
        <v>0.9</v>
      </c>
      <c r="G309" s="67"/>
      <c r="H309" s="67">
        <v>0.9</v>
      </c>
      <c r="I309" s="67"/>
      <c r="J309" s="67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7">
        <v>0.9</v>
      </c>
      <c r="V309" s="67">
        <v>0.9</v>
      </c>
    </row>
    <row r="310" spans="1:22" ht="66.75" customHeight="1">
      <c r="A310" s="82" t="s">
        <v>115</v>
      </c>
      <c r="B310" s="81" t="s">
        <v>99</v>
      </c>
      <c r="C310" s="60" t="s">
        <v>98</v>
      </c>
      <c r="D310" s="82"/>
      <c r="E310" s="82"/>
      <c r="F310" s="67">
        <v>0.9</v>
      </c>
      <c r="G310" s="67"/>
      <c r="H310" s="67">
        <v>0.9</v>
      </c>
      <c r="I310" s="67"/>
      <c r="J310" s="67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7">
        <v>0.9</v>
      </c>
      <c r="V310" s="67">
        <v>0.9</v>
      </c>
    </row>
    <row r="311" spans="1:22" ht="66.75" customHeight="1">
      <c r="A311" s="82" t="s">
        <v>117</v>
      </c>
      <c r="B311" s="81"/>
      <c r="C311" s="60" t="s">
        <v>116</v>
      </c>
      <c r="D311" s="82"/>
      <c r="E311" s="82"/>
      <c r="F311" s="67">
        <v>9.4</v>
      </c>
      <c r="G311" s="67"/>
      <c r="H311" s="67">
        <v>9.4</v>
      </c>
      <c r="I311" s="67"/>
      <c r="J311" s="67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7">
        <v>9.4</v>
      </c>
      <c r="V311" s="67">
        <v>9.4</v>
      </c>
    </row>
    <row r="312" spans="1:22" ht="66.75" customHeight="1">
      <c r="A312" s="82" t="s">
        <v>117</v>
      </c>
      <c r="B312" s="81" t="s">
        <v>99</v>
      </c>
      <c r="C312" s="60" t="s">
        <v>98</v>
      </c>
      <c r="D312" s="82"/>
      <c r="E312" s="82"/>
      <c r="F312" s="67">
        <v>9.4</v>
      </c>
      <c r="G312" s="67"/>
      <c r="H312" s="67">
        <v>9.4</v>
      </c>
      <c r="I312" s="67"/>
      <c r="J312" s="67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7">
        <v>9.4</v>
      </c>
      <c r="V312" s="67">
        <v>9.4</v>
      </c>
    </row>
    <row r="313" spans="1:22" ht="33" customHeight="1">
      <c r="A313" s="82" t="s">
        <v>179</v>
      </c>
      <c r="B313" s="81"/>
      <c r="C313" s="60" t="s">
        <v>178</v>
      </c>
      <c r="D313" s="82"/>
      <c r="E313" s="82"/>
      <c r="F313" s="67">
        <v>288.4</v>
      </c>
      <c r="G313" s="67"/>
      <c r="H313" s="67">
        <v>288.4</v>
      </c>
      <c r="I313" s="67"/>
      <c r="J313" s="67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7">
        <v>288.4</v>
      </c>
      <c r="V313" s="67">
        <v>288.4</v>
      </c>
    </row>
    <row r="314" spans="1:22" ht="66.75" customHeight="1">
      <c r="A314" s="82" t="s">
        <v>179</v>
      </c>
      <c r="B314" s="81" t="s">
        <v>99</v>
      </c>
      <c r="C314" s="60" t="s">
        <v>98</v>
      </c>
      <c r="D314" s="82"/>
      <c r="E314" s="82"/>
      <c r="F314" s="67">
        <v>280.4</v>
      </c>
      <c r="G314" s="67"/>
      <c r="H314" s="67">
        <v>280.4</v>
      </c>
      <c r="I314" s="67"/>
      <c r="J314" s="67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7">
        <v>280.4</v>
      </c>
      <c r="V314" s="67">
        <v>280.4</v>
      </c>
    </row>
    <row r="315" spans="1:22" ht="37.5" customHeight="1">
      <c r="A315" s="82" t="s">
        <v>179</v>
      </c>
      <c r="B315" s="81" t="s">
        <v>103</v>
      </c>
      <c r="C315" s="60" t="s">
        <v>102</v>
      </c>
      <c r="D315" s="82"/>
      <c r="E315" s="82"/>
      <c r="F315" s="67">
        <v>8</v>
      </c>
      <c r="G315" s="67"/>
      <c r="H315" s="67">
        <v>8</v>
      </c>
      <c r="I315" s="67"/>
      <c r="J315" s="67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7">
        <v>8</v>
      </c>
      <c r="V315" s="67">
        <v>8</v>
      </c>
    </row>
    <row r="316" spans="1:22" ht="49.5" customHeight="1">
      <c r="A316" s="82" t="s">
        <v>183</v>
      </c>
      <c r="B316" s="81"/>
      <c r="C316" s="60" t="s">
        <v>182</v>
      </c>
      <c r="D316" s="82"/>
      <c r="E316" s="82"/>
      <c r="F316" s="67">
        <v>3.7</v>
      </c>
      <c r="G316" s="67">
        <v>3.7</v>
      </c>
      <c r="H316" s="67"/>
      <c r="I316" s="67"/>
      <c r="J316" s="67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7">
        <v>3.8</v>
      </c>
      <c r="V316" s="67">
        <v>4.1</v>
      </c>
    </row>
    <row r="317" spans="1:22" ht="33" customHeight="1">
      <c r="A317" s="82" t="s">
        <v>183</v>
      </c>
      <c r="B317" s="81" t="s">
        <v>103</v>
      </c>
      <c r="C317" s="60" t="s">
        <v>102</v>
      </c>
      <c r="D317" s="82"/>
      <c r="E317" s="82"/>
      <c r="F317" s="67">
        <v>3.7</v>
      </c>
      <c r="G317" s="67">
        <v>3.7</v>
      </c>
      <c r="H317" s="67"/>
      <c r="I317" s="67"/>
      <c r="J317" s="67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7">
        <v>3.8</v>
      </c>
      <c r="V317" s="67">
        <v>4.1</v>
      </c>
    </row>
    <row r="318" spans="1:22" ht="33" customHeight="1">
      <c r="A318" s="82" t="s">
        <v>282</v>
      </c>
      <c r="B318" s="81"/>
      <c r="C318" s="60" t="s">
        <v>281</v>
      </c>
      <c r="D318" s="82"/>
      <c r="E318" s="82"/>
      <c r="F318" s="67">
        <v>2023.3</v>
      </c>
      <c r="G318" s="67">
        <v>2023.3</v>
      </c>
      <c r="H318" s="67"/>
      <c r="I318" s="67"/>
      <c r="J318" s="67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7">
        <v>1755.6</v>
      </c>
      <c r="V318" s="67">
        <v>1931.2</v>
      </c>
    </row>
    <row r="319" spans="1:22" ht="66.75" customHeight="1">
      <c r="A319" s="82" t="s">
        <v>282</v>
      </c>
      <c r="B319" s="81" t="s">
        <v>99</v>
      </c>
      <c r="C319" s="60" t="s">
        <v>98</v>
      </c>
      <c r="D319" s="82"/>
      <c r="E319" s="82"/>
      <c r="F319" s="67">
        <v>1330.8</v>
      </c>
      <c r="G319" s="67">
        <v>1330.8</v>
      </c>
      <c r="H319" s="67"/>
      <c r="I319" s="67"/>
      <c r="J319" s="67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7">
        <v>1330.8</v>
      </c>
      <c r="V319" s="67">
        <v>1330.8</v>
      </c>
    </row>
    <row r="320" spans="1:22" ht="33" customHeight="1">
      <c r="A320" s="82" t="s">
        <v>282</v>
      </c>
      <c r="B320" s="81" t="s">
        <v>103</v>
      </c>
      <c r="C320" s="60" t="s">
        <v>102</v>
      </c>
      <c r="D320" s="82"/>
      <c r="E320" s="82"/>
      <c r="F320" s="67">
        <v>692.5</v>
      </c>
      <c r="G320" s="67">
        <v>692.5</v>
      </c>
      <c r="H320" s="67"/>
      <c r="I320" s="67"/>
      <c r="J320" s="67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7">
        <v>424.8</v>
      </c>
      <c r="V320" s="67">
        <v>600.4</v>
      </c>
    </row>
    <row r="321" spans="1:22" ht="47.25" customHeight="1">
      <c r="A321" s="82" t="s">
        <v>107</v>
      </c>
      <c r="B321" s="81"/>
      <c r="C321" s="60" t="s">
        <v>106</v>
      </c>
      <c r="D321" s="82"/>
      <c r="E321" s="82"/>
      <c r="F321" s="67">
        <v>36870.3</v>
      </c>
      <c r="G321" s="67"/>
      <c r="H321" s="67">
        <v>17367.5</v>
      </c>
      <c r="I321" s="67"/>
      <c r="J321" s="67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7">
        <f>U322+U324+U326+U330+U332+U336+U338+U340+U342+U334</f>
        <v>46650.644400000005</v>
      </c>
      <c r="V321" s="67">
        <f>V322+V324+V326+V330+V332+V336+V338+V340+V342</f>
        <v>37395.5576</v>
      </c>
    </row>
    <row r="322" spans="1:22" ht="49.5" customHeight="1">
      <c r="A322" s="82" t="s">
        <v>329</v>
      </c>
      <c r="B322" s="81"/>
      <c r="C322" s="60" t="s">
        <v>328</v>
      </c>
      <c r="D322" s="82"/>
      <c r="E322" s="82"/>
      <c r="F322" s="67">
        <v>114.5</v>
      </c>
      <c r="G322" s="67"/>
      <c r="H322" s="67">
        <v>114.5</v>
      </c>
      <c r="I322" s="67"/>
      <c r="J322" s="67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7">
        <f>U323</f>
        <v>119.46528</v>
      </c>
      <c r="V322" s="67">
        <f>V323</f>
        <v>162.09072</v>
      </c>
    </row>
    <row r="323" spans="1:22" ht="41.25" customHeight="1">
      <c r="A323" s="82" t="s">
        <v>329</v>
      </c>
      <c r="B323" s="81" t="s">
        <v>103</v>
      </c>
      <c r="C323" s="60" t="s">
        <v>102</v>
      </c>
      <c r="D323" s="82"/>
      <c r="E323" s="82"/>
      <c r="F323" s="67">
        <v>114.5</v>
      </c>
      <c r="G323" s="67"/>
      <c r="H323" s="67">
        <v>114.5</v>
      </c>
      <c r="I323" s="67"/>
      <c r="J323" s="67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7">
        <f>119.5-0.03472</f>
        <v>119.46528</v>
      </c>
      <c r="V323" s="67">
        <f>162.1-0.00928</f>
        <v>162.09072</v>
      </c>
    </row>
    <row r="324" spans="1:22" ht="99.75" customHeight="1">
      <c r="A324" s="82" t="s">
        <v>420</v>
      </c>
      <c r="B324" s="81"/>
      <c r="C324" s="43" t="s">
        <v>419</v>
      </c>
      <c r="D324" s="82"/>
      <c r="E324" s="82"/>
      <c r="F324" s="67">
        <v>13175.4</v>
      </c>
      <c r="G324" s="67"/>
      <c r="H324" s="67">
        <v>13175.4</v>
      </c>
      <c r="I324" s="67"/>
      <c r="J324" s="67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7">
        <f>U325</f>
        <v>14273.37912</v>
      </c>
      <c r="V324" s="67">
        <f>V325</f>
        <v>13175.426879999999</v>
      </c>
    </row>
    <row r="325" spans="1:22" ht="33" customHeight="1">
      <c r="A325" s="82" t="s">
        <v>420</v>
      </c>
      <c r="B325" s="81" t="s">
        <v>155</v>
      </c>
      <c r="C325" s="60" t="s">
        <v>154</v>
      </c>
      <c r="D325" s="82"/>
      <c r="E325" s="82"/>
      <c r="F325" s="67">
        <v>13175.4</v>
      </c>
      <c r="G325" s="67"/>
      <c r="H325" s="67">
        <v>13175.4</v>
      </c>
      <c r="I325" s="67"/>
      <c r="J325" s="67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7">
        <f>14273.4-0.02088</f>
        <v>14273.37912</v>
      </c>
      <c r="V325" s="67">
        <f>13175.4+0.02688</f>
        <v>13175.426879999999</v>
      </c>
    </row>
    <row r="326" spans="1:22" ht="33" customHeight="1">
      <c r="A326" s="82" t="s">
        <v>532</v>
      </c>
      <c r="B326" s="81"/>
      <c r="C326" s="60" t="s">
        <v>531</v>
      </c>
      <c r="D326" s="82"/>
      <c r="E326" s="82"/>
      <c r="F326" s="67">
        <v>4077.6</v>
      </c>
      <c r="G326" s="67"/>
      <c r="H326" s="67">
        <v>4077.6</v>
      </c>
      <c r="I326" s="67"/>
      <c r="J326" s="67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7">
        <v>4077.6</v>
      </c>
      <c r="V326" s="67">
        <v>4077.6</v>
      </c>
    </row>
    <row r="327" spans="1:22" ht="41.25" customHeight="1">
      <c r="A327" s="82" t="s">
        <v>532</v>
      </c>
      <c r="B327" s="81" t="s">
        <v>103</v>
      </c>
      <c r="C327" s="60" t="s">
        <v>102</v>
      </c>
      <c r="D327" s="82"/>
      <c r="E327" s="82"/>
      <c r="F327" s="67">
        <v>63</v>
      </c>
      <c r="G327" s="67"/>
      <c r="H327" s="67">
        <v>63</v>
      </c>
      <c r="I327" s="67"/>
      <c r="J327" s="67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7">
        <v>63</v>
      </c>
      <c r="V327" s="67">
        <v>63</v>
      </c>
    </row>
    <row r="328" spans="1:22" ht="33" customHeight="1">
      <c r="A328" s="82" t="s">
        <v>532</v>
      </c>
      <c r="B328" s="81" t="s">
        <v>197</v>
      </c>
      <c r="C328" s="60" t="s">
        <v>196</v>
      </c>
      <c r="D328" s="82"/>
      <c r="E328" s="82"/>
      <c r="F328" s="67">
        <v>588</v>
      </c>
      <c r="G328" s="67"/>
      <c r="H328" s="67">
        <v>588</v>
      </c>
      <c r="I328" s="67"/>
      <c r="J328" s="67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7">
        <v>588</v>
      </c>
      <c r="V328" s="67">
        <v>588</v>
      </c>
    </row>
    <row r="329" spans="1:22" ht="41.25" customHeight="1">
      <c r="A329" s="82" t="s">
        <v>532</v>
      </c>
      <c r="B329" s="81" t="s">
        <v>207</v>
      </c>
      <c r="C329" s="60" t="s">
        <v>206</v>
      </c>
      <c r="D329" s="82"/>
      <c r="E329" s="82"/>
      <c r="F329" s="67">
        <v>3426.6</v>
      </c>
      <c r="G329" s="67"/>
      <c r="H329" s="67">
        <v>3426.6</v>
      </c>
      <c r="I329" s="67"/>
      <c r="J329" s="67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7">
        <v>3426.6</v>
      </c>
      <c r="V329" s="67">
        <v>3426.6</v>
      </c>
    </row>
    <row r="330" spans="1:22" ht="33" customHeight="1">
      <c r="A330" s="82" t="s">
        <v>109</v>
      </c>
      <c r="B330" s="81"/>
      <c r="C330" s="60" t="s">
        <v>108</v>
      </c>
      <c r="D330" s="82"/>
      <c r="E330" s="82"/>
      <c r="F330" s="67">
        <v>543</v>
      </c>
      <c r="G330" s="67"/>
      <c r="H330" s="67"/>
      <c r="I330" s="67"/>
      <c r="J330" s="67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7">
        <v>543</v>
      </c>
      <c r="V330" s="67">
        <v>543</v>
      </c>
    </row>
    <row r="331" spans="1:22" ht="39" customHeight="1">
      <c r="A331" s="82" t="s">
        <v>109</v>
      </c>
      <c r="B331" s="81" t="s">
        <v>103</v>
      </c>
      <c r="C331" s="60" t="s">
        <v>102</v>
      </c>
      <c r="D331" s="82"/>
      <c r="E331" s="82"/>
      <c r="F331" s="67">
        <v>543</v>
      </c>
      <c r="G331" s="67"/>
      <c r="H331" s="67"/>
      <c r="I331" s="67"/>
      <c r="J331" s="67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7">
        <v>543</v>
      </c>
      <c r="V331" s="67">
        <v>543</v>
      </c>
    </row>
    <row r="332" spans="1:22" ht="33" customHeight="1">
      <c r="A332" s="82" t="s">
        <v>534</v>
      </c>
      <c r="B332" s="81"/>
      <c r="C332" s="60" t="s">
        <v>533</v>
      </c>
      <c r="D332" s="82"/>
      <c r="E332" s="82"/>
      <c r="F332" s="67">
        <v>2050</v>
      </c>
      <c r="G332" s="67"/>
      <c r="H332" s="67"/>
      <c r="I332" s="67"/>
      <c r="J332" s="67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7">
        <v>2120</v>
      </c>
      <c r="V332" s="67">
        <v>2200</v>
      </c>
    </row>
    <row r="333" spans="1:22" ht="41.25" customHeight="1">
      <c r="A333" s="82" t="s">
        <v>534</v>
      </c>
      <c r="B333" s="81" t="s">
        <v>207</v>
      </c>
      <c r="C333" s="60" t="s">
        <v>206</v>
      </c>
      <c r="D333" s="82"/>
      <c r="E333" s="82"/>
      <c r="F333" s="67">
        <v>2050</v>
      </c>
      <c r="G333" s="67"/>
      <c r="H333" s="67"/>
      <c r="I333" s="67"/>
      <c r="J333" s="67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7">
        <v>2120</v>
      </c>
      <c r="V333" s="67">
        <v>2200</v>
      </c>
    </row>
    <row r="334" spans="1:22" s="152" customFormat="1" ht="33" customHeight="1">
      <c r="A334" s="82" t="s">
        <v>1007</v>
      </c>
      <c r="B334" s="81"/>
      <c r="C334" s="60" t="s">
        <v>1017</v>
      </c>
      <c r="D334" s="82"/>
      <c r="E334" s="82"/>
      <c r="F334" s="67"/>
      <c r="G334" s="67"/>
      <c r="H334" s="67"/>
      <c r="I334" s="67"/>
      <c r="J334" s="67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7">
        <f>U335</f>
        <v>5050</v>
      </c>
      <c r="V334" s="67">
        <f>V335</f>
        <v>0</v>
      </c>
    </row>
    <row r="335" spans="1:22" s="152" customFormat="1" ht="33" customHeight="1">
      <c r="A335" s="82" t="s">
        <v>1007</v>
      </c>
      <c r="B335" s="81" t="s">
        <v>103</v>
      </c>
      <c r="C335" s="60" t="s">
        <v>102</v>
      </c>
      <c r="D335" s="82"/>
      <c r="E335" s="82"/>
      <c r="F335" s="67"/>
      <c r="G335" s="67"/>
      <c r="H335" s="67"/>
      <c r="I335" s="67"/>
      <c r="J335" s="67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7">
        <v>5050</v>
      </c>
      <c r="V335" s="67"/>
    </row>
    <row r="336" spans="1:22" ht="66.75" customHeight="1">
      <c r="A336" s="82" t="s">
        <v>689</v>
      </c>
      <c r="B336" s="81"/>
      <c r="C336" s="60" t="s">
        <v>690</v>
      </c>
      <c r="D336" s="82"/>
      <c r="E336" s="82"/>
      <c r="F336" s="67"/>
      <c r="G336" s="67"/>
      <c r="H336" s="67"/>
      <c r="I336" s="67"/>
      <c r="J336" s="67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7"/>
      <c r="V336" s="67">
        <f>V337</f>
        <v>729.14</v>
      </c>
    </row>
    <row r="337" spans="1:22" ht="33" customHeight="1">
      <c r="A337" s="82" t="s">
        <v>689</v>
      </c>
      <c r="B337" s="81" t="s">
        <v>197</v>
      </c>
      <c r="C337" s="60" t="s">
        <v>196</v>
      </c>
      <c r="D337" s="82"/>
      <c r="E337" s="82"/>
      <c r="F337" s="67"/>
      <c r="G337" s="67"/>
      <c r="H337" s="67"/>
      <c r="I337" s="67"/>
      <c r="J337" s="67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7"/>
      <c r="V337" s="67">
        <v>729.14</v>
      </c>
    </row>
    <row r="338" spans="1:22" ht="49.5" customHeight="1">
      <c r="A338" s="82" t="s">
        <v>406</v>
      </c>
      <c r="B338" s="81"/>
      <c r="C338" s="60" t="s">
        <v>405</v>
      </c>
      <c r="D338" s="82"/>
      <c r="E338" s="82"/>
      <c r="F338" s="67">
        <v>2540</v>
      </c>
      <c r="G338" s="67"/>
      <c r="H338" s="67"/>
      <c r="I338" s="67"/>
      <c r="J338" s="67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7">
        <v>2602</v>
      </c>
      <c r="V338" s="67">
        <v>2602</v>
      </c>
    </row>
    <row r="339" spans="1:22" ht="33" customHeight="1">
      <c r="A339" s="82" t="s">
        <v>406</v>
      </c>
      <c r="B339" s="81" t="s">
        <v>197</v>
      </c>
      <c r="C339" s="60" t="s">
        <v>196</v>
      </c>
      <c r="D339" s="82"/>
      <c r="E339" s="82"/>
      <c r="F339" s="67">
        <v>2540</v>
      </c>
      <c r="G339" s="67"/>
      <c r="H339" s="67"/>
      <c r="I339" s="67"/>
      <c r="J339" s="67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7">
        <v>2602</v>
      </c>
      <c r="V339" s="67">
        <v>2602</v>
      </c>
    </row>
    <row r="340" spans="1:22" ht="49.5" customHeight="1">
      <c r="A340" s="82" t="s">
        <v>284</v>
      </c>
      <c r="B340" s="81"/>
      <c r="C340" s="60" t="s">
        <v>283</v>
      </c>
      <c r="D340" s="82"/>
      <c r="E340" s="82"/>
      <c r="F340" s="67">
        <v>13906.3</v>
      </c>
      <c r="G340" s="67"/>
      <c r="H340" s="67"/>
      <c r="I340" s="67"/>
      <c r="J340" s="67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7">
        <f>U341</f>
        <v>17743.2</v>
      </c>
      <c r="V340" s="67">
        <v>13906.3</v>
      </c>
    </row>
    <row r="341" spans="1:22" ht="33" customHeight="1">
      <c r="A341" s="82" t="s">
        <v>284</v>
      </c>
      <c r="B341" s="81" t="s">
        <v>161</v>
      </c>
      <c r="C341" s="60" t="s">
        <v>160</v>
      </c>
      <c r="D341" s="82"/>
      <c r="E341" s="82"/>
      <c r="F341" s="67">
        <v>13906.3</v>
      </c>
      <c r="G341" s="67"/>
      <c r="H341" s="67"/>
      <c r="I341" s="67"/>
      <c r="J341" s="67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7">
        <v>17743.2</v>
      </c>
      <c r="V341" s="67">
        <v>13906.3</v>
      </c>
    </row>
    <row r="342" spans="1:22" ht="39.75" customHeight="1">
      <c r="A342" s="82" t="s">
        <v>559</v>
      </c>
      <c r="B342" s="81"/>
      <c r="C342" s="60" t="s">
        <v>558</v>
      </c>
      <c r="D342" s="82"/>
      <c r="E342" s="82"/>
      <c r="F342" s="67">
        <v>195.2</v>
      </c>
      <c r="G342" s="67"/>
      <c r="H342" s="67"/>
      <c r="I342" s="67"/>
      <c r="J342" s="67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7">
        <v>122</v>
      </c>
      <c r="V342" s="67"/>
    </row>
    <row r="343" spans="1:22" ht="42.75" customHeight="1">
      <c r="A343" s="82" t="s">
        <v>559</v>
      </c>
      <c r="B343" s="81" t="s">
        <v>103</v>
      </c>
      <c r="C343" s="60" t="s">
        <v>102</v>
      </c>
      <c r="D343" s="82"/>
      <c r="E343" s="82"/>
      <c r="F343" s="67">
        <v>195.2</v>
      </c>
      <c r="G343" s="67"/>
      <c r="H343" s="67"/>
      <c r="I343" s="67"/>
      <c r="J343" s="67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7">
        <v>122</v>
      </c>
      <c r="V343" s="67"/>
    </row>
    <row r="344" spans="1:23" ht="22.5" customHeight="1">
      <c r="A344" s="92"/>
      <c r="B344" s="92"/>
      <c r="C344" s="102" t="s">
        <v>603</v>
      </c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69">
        <f>U17+U67+U100+U126+U137+U175+U220+U239+U248+U284+U321</f>
        <v>576841.71435</v>
      </c>
      <c r="V344" s="69">
        <f>V17+V67+V100+V126+V137+V175+V220+V239+V248+V284+V321</f>
        <v>518438.78660000005</v>
      </c>
      <c r="W344" s="45" t="s">
        <v>16</v>
      </c>
    </row>
    <row r="345" ht="22.5" customHeight="1"/>
    <row r="346" spans="21:22" ht="22.5" customHeight="1">
      <c r="U346" s="127"/>
      <c r="V346" s="127"/>
    </row>
    <row r="347" spans="21:22" ht="14.25" customHeight="1">
      <c r="U347" s="128"/>
      <c r="V347" s="128"/>
    </row>
    <row r="348" spans="21:22" ht="14.25" customHeight="1">
      <c r="U348" s="127"/>
      <c r="V348" s="127"/>
    </row>
    <row r="349" spans="21:22" ht="26.25" customHeight="1">
      <c r="U349" s="129"/>
      <c r="V349" s="130"/>
    </row>
    <row r="350" spans="21:22" ht="14.25" customHeight="1">
      <c r="U350" s="147"/>
      <c r="V350" s="147"/>
    </row>
    <row r="351" spans="21:22" ht="16.5" customHeight="1">
      <c r="U351" s="148"/>
      <c r="V351" s="148"/>
    </row>
    <row r="352" spans="21:22" ht="17.25" customHeight="1">
      <c r="U352" s="149"/>
      <c r="V352" s="149"/>
    </row>
    <row r="353" spans="21:22" ht="14.25" customHeight="1">
      <c r="U353" s="147"/>
      <c r="V353" s="147"/>
    </row>
    <row r="354" spans="21:22" ht="21" customHeight="1">
      <c r="U354" s="129"/>
      <c r="V354" s="129"/>
    </row>
    <row r="355" spans="21:22" ht="14.25" customHeight="1">
      <c r="U355" s="128"/>
      <c r="V355" s="128"/>
    </row>
    <row r="356" spans="21:22" ht="14.25" customHeight="1">
      <c r="U356" s="126"/>
      <c r="V356" s="126"/>
    </row>
    <row r="357" spans="21:22" ht="14.25" customHeight="1">
      <c r="U357" s="125"/>
      <c r="V357" s="125"/>
    </row>
  </sheetData>
  <sheetProtection/>
  <mergeCells count="24">
    <mergeCell ref="C4:F4"/>
    <mergeCell ref="V14:V15"/>
    <mergeCell ref="P14:P15"/>
    <mergeCell ref="Q14:Q15"/>
    <mergeCell ref="R14:R15"/>
    <mergeCell ref="S14:S15"/>
    <mergeCell ref="T14:T15"/>
    <mergeCell ref="U14:U15"/>
    <mergeCell ref="I14:I15"/>
    <mergeCell ref="J14:J15"/>
    <mergeCell ref="O14:O15"/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L14:L15"/>
    <mergeCell ref="M14:M15"/>
    <mergeCell ref="N14:N15"/>
  </mergeCells>
  <printOptions/>
  <pageMargins left="0.47" right="0.3" top="0.29" bottom="0.3" header="0.3" footer="0.3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606"/>
  <sheetViews>
    <sheetView showGridLines="0" zoomScale="80" zoomScaleNormal="80" zoomScalePageLayoutView="0" workbookViewId="0" topLeftCell="B1">
      <selection activeCell="AA2" sqref="AA2"/>
    </sheetView>
  </sheetViews>
  <sheetFormatPr defaultColWidth="9.140625" defaultRowHeight="9.75" customHeight="1"/>
  <cols>
    <col min="1" max="1" width="8.00390625" style="0" hidden="1" customWidth="1"/>
    <col min="2" max="2" width="7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8" width="8.00390625" style="0" hidden="1" customWidth="1"/>
    <col min="49" max="49" width="22.7109375" style="0" customWidth="1"/>
  </cols>
  <sheetData>
    <row r="1" spans="1:48" ht="17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47"/>
      <c r="X1" s="47"/>
      <c r="Y1" s="47"/>
      <c r="Z1" s="48"/>
      <c r="AA1" s="41" t="s">
        <v>647</v>
      </c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ht="2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7"/>
      <c r="X2" s="47"/>
      <c r="Y2" s="47"/>
      <c r="Z2" s="48"/>
      <c r="AA2" s="41" t="s">
        <v>672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48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7"/>
      <c r="X3" s="47"/>
      <c r="Y3" s="47"/>
      <c r="Z3" s="48"/>
      <c r="AA3" s="41" t="s">
        <v>673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</row>
    <row r="4" spans="1:48" ht="14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7"/>
      <c r="X4" s="47"/>
      <c r="Y4" s="47"/>
      <c r="Z4" s="48"/>
      <c r="AA4" s="41" t="s">
        <v>1019</v>
      </c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ht="1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7"/>
      <c r="X5" s="47"/>
      <c r="Y5" s="47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47"/>
      <c r="X6" s="47"/>
      <c r="Y6" s="47"/>
      <c r="Z6" s="187" t="s">
        <v>66</v>
      </c>
      <c r="AA6" s="176"/>
      <c r="AB6" s="176"/>
      <c r="AC6" s="176"/>
      <c r="AD6" s="176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18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  <c r="W7" s="47"/>
      <c r="X7" s="47"/>
      <c r="Y7" s="47"/>
      <c r="Z7" s="188" t="s">
        <v>15</v>
      </c>
      <c r="AA7" s="189"/>
      <c r="AB7" s="189"/>
      <c r="AC7" s="189"/>
      <c r="AD7" s="189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48" ht="18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  <c r="W8" s="47"/>
      <c r="X8" s="47"/>
      <c r="Y8" s="47"/>
      <c r="Z8" s="188" t="s">
        <v>12</v>
      </c>
      <c r="AA8" s="189"/>
      <c r="AB8" s="189"/>
      <c r="AC8" s="189"/>
      <c r="AD8" s="189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</row>
    <row r="9" spans="1:48" ht="18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W9" s="47"/>
      <c r="X9" s="47"/>
      <c r="Y9" s="47"/>
      <c r="Z9" s="188" t="s">
        <v>67</v>
      </c>
      <c r="AA9" s="189"/>
      <c r="AB9" s="189"/>
      <c r="AC9" s="189"/>
      <c r="AD9" s="189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ht="18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47"/>
      <c r="X10" s="47"/>
      <c r="Y10" s="47"/>
      <c r="Z10" s="49"/>
      <c r="AA10" s="50"/>
      <c r="AB10" s="50"/>
      <c r="AC10" s="50"/>
      <c r="AD10" s="50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ht="45.75" customHeight="1">
      <c r="A11" s="51"/>
      <c r="B11" s="190" t="s">
        <v>68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</row>
    <row r="12" ht="15"/>
    <row r="13" spans="1:48" ht="15" customHeight="1">
      <c r="A13" s="185" t="s">
        <v>69</v>
      </c>
      <c r="B13" s="186" t="s">
        <v>70</v>
      </c>
      <c r="C13" s="186" t="s">
        <v>71</v>
      </c>
      <c r="D13" s="186" t="s">
        <v>71</v>
      </c>
      <c r="E13" s="186" t="s">
        <v>72</v>
      </c>
      <c r="F13" s="186" t="s">
        <v>72</v>
      </c>
      <c r="G13" s="186" t="s">
        <v>72</v>
      </c>
      <c r="H13" s="186" t="s">
        <v>72</v>
      </c>
      <c r="I13" s="186" t="s">
        <v>72</v>
      </c>
      <c r="J13" s="186" t="s">
        <v>72</v>
      </c>
      <c r="K13" s="186" t="s">
        <v>72</v>
      </c>
      <c r="L13" s="186" t="s">
        <v>72</v>
      </c>
      <c r="M13" s="186" t="s">
        <v>72</v>
      </c>
      <c r="N13" s="186" t="s">
        <v>72</v>
      </c>
      <c r="O13" s="186" t="s">
        <v>72</v>
      </c>
      <c r="P13" s="186" t="s">
        <v>72</v>
      </c>
      <c r="Q13" s="186" t="s">
        <v>72</v>
      </c>
      <c r="R13" s="186" t="s">
        <v>72</v>
      </c>
      <c r="S13" s="186" t="s">
        <v>72</v>
      </c>
      <c r="T13" s="186" t="s">
        <v>73</v>
      </c>
      <c r="U13" s="186" t="s">
        <v>74</v>
      </c>
      <c r="V13" s="186" t="s">
        <v>75</v>
      </c>
      <c r="W13" s="186" t="s">
        <v>76</v>
      </c>
      <c r="X13" s="186" t="s">
        <v>77</v>
      </c>
      <c r="Y13" s="186" t="s">
        <v>78</v>
      </c>
      <c r="Z13" s="185" t="s">
        <v>69</v>
      </c>
      <c r="AA13" s="185" t="s">
        <v>13</v>
      </c>
      <c r="AB13" s="185" t="s">
        <v>13</v>
      </c>
      <c r="AC13" s="185" t="s">
        <v>79</v>
      </c>
      <c r="AD13" s="185" t="s">
        <v>80</v>
      </c>
      <c r="AE13" s="185" t="s">
        <v>81</v>
      </c>
      <c r="AF13" s="185" t="s">
        <v>82</v>
      </c>
      <c r="AG13" s="185" t="s">
        <v>13</v>
      </c>
      <c r="AH13" s="185" t="s">
        <v>79</v>
      </c>
      <c r="AI13" s="185" t="s">
        <v>80</v>
      </c>
      <c r="AJ13" s="185" t="s">
        <v>81</v>
      </c>
      <c r="AK13" s="185" t="s">
        <v>82</v>
      </c>
      <c r="AL13" s="185" t="s">
        <v>13</v>
      </c>
      <c r="AM13" s="185" t="s">
        <v>79</v>
      </c>
      <c r="AN13" s="185" t="s">
        <v>80</v>
      </c>
      <c r="AO13" s="185" t="s">
        <v>81</v>
      </c>
      <c r="AP13" s="185" t="s">
        <v>82</v>
      </c>
      <c r="AQ13" s="185" t="s">
        <v>13</v>
      </c>
      <c r="AR13" s="185" t="s">
        <v>79</v>
      </c>
      <c r="AS13" s="185" t="s">
        <v>80</v>
      </c>
      <c r="AT13" s="185" t="s">
        <v>81</v>
      </c>
      <c r="AU13" s="185" t="s">
        <v>82</v>
      </c>
      <c r="AV13" s="185" t="s">
        <v>69</v>
      </c>
    </row>
    <row r="14" spans="1:48" ht="15" customHeight="1">
      <c r="A14" s="185"/>
      <c r="B14" s="186" t="s">
        <v>83</v>
      </c>
      <c r="C14" s="186" t="s">
        <v>84</v>
      </c>
      <c r="D14" s="186" t="s">
        <v>85</v>
      </c>
      <c r="E14" s="186" t="s">
        <v>72</v>
      </c>
      <c r="F14" s="186" t="s">
        <v>72</v>
      </c>
      <c r="G14" s="186" t="s">
        <v>72</v>
      </c>
      <c r="H14" s="186" t="s">
        <v>72</v>
      </c>
      <c r="I14" s="186" t="s">
        <v>72</v>
      </c>
      <c r="J14" s="186" t="s">
        <v>72</v>
      </c>
      <c r="K14" s="186" t="s">
        <v>72</v>
      </c>
      <c r="L14" s="186" t="s">
        <v>72</v>
      </c>
      <c r="M14" s="186" t="s">
        <v>72</v>
      </c>
      <c r="N14" s="186" t="s">
        <v>72</v>
      </c>
      <c r="O14" s="186" t="s">
        <v>72</v>
      </c>
      <c r="P14" s="186" t="s">
        <v>72</v>
      </c>
      <c r="Q14" s="186" t="s">
        <v>72</v>
      </c>
      <c r="R14" s="186" t="s">
        <v>72</v>
      </c>
      <c r="S14" s="186" t="s">
        <v>72</v>
      </c>
      <c r="T14" s="186" t="s">
        <v>73</v>
      </c>
      <c r="U14" s="186" t="s">
        <v>74</v>
      </c>
      <c r="V14" s="186" t="s">
        <v>75</v>
      </c>
      <c r="W14" s="186" t="s">
        <v>76</v>
      </c>
      <c r="X14" s="186" t="s">
        <v>77</v>
      </c>
      <c r="Y14" s="186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</row>
    <row r="15" spans="1:48" ht="14.25" customHeight="1">
      <c r="A15" s="52"/>
      <c r="B15" s="52" t="s">
        <v>60</v>
      </c>
      <c r="C15" s="52" t="s">
        <v>61</v>
      </c>
      <c r="D15" s="52"/>
      <c r="E15" s="52" t="s">
        <v>62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 t="s">
        <v>65</v>
      </c>
      <c r="U15" s="52"/>
      <c r="V15" s="53"/>
      <c r="W15" s="53"/>
      <c r="X15" s="53"/>
      <c r="Y15" s="53"/>
      <c r="Z15" s="52" t="s">
        <v>86</v>
      </c>
      <c r="AA15" s="52" t="s">
        <v>87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</row>
    <row r="16" spans="1:48" ht="46.5" customHeight="1">
      <c r="A16" s="88" t="s">
        <v>88</v>
      </c>
      <c r="B16" s="110" t="s">
        <v>89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91"/>
      <c r="W16" s="91"/>
      <c r="X16" s="91"/>
      <c r="Y16" s="91"/>
      <c r="Z16" s="55" t="s">
        <v>88</v>
      </c>
      <c r="AA16" s="56">
        <f>AA17</f>
        <v>1264.7505</v>
      </c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>
        <v>1739.5</v>
      </c>
      <c r="AM16" s="56"/>
      <c r="AN16" s="56"/>
      <c r="AO16" s="56"/>
      <c r="AP16" s="56"/>
      <c r="AQ16" s="56">
        <v>1739.5</v>
      </c>
      <c r="AR16" s="56"/>
      <c r="AS16" s="56"/>
      <c r="AT16" s="56"/>
      <c r="AU16" s="56"/>
      <c r="AV16" s="55" t="s">
        <v>88</v>
      </c>
    </row>
    <row r="17" spans="1:48" ht="26.25" customHeight="1">
      <c r="A17" s="79" t="s">
        <v>90</v>
      </c>
      <c r="B17" s="82"/>
      <c r="C17" s="82" t="s">
        <v>91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6"/>
      <c r="W17" s="86"/>
      <c r="X17" s="86"/>
      <c r="Y17" s="86"/>
      <c r="Z17" s="57" t="s">
        <v>90</v>
      </c>
      <c r="AA17" s="58">
        <f>AA18+AA26</f>
        <v>1264.7505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>
        <v>1739.5</v>
      </c>
      <c r="AM17" s="58"/>
      <c r="AN17" s="58"/>
      <c r="AO17" s="58"/>
      <c r="AP17" s="58"/>
      <c r="AQ17" s="58">
        <v>1739.5</v>
      </c>
      <c r="AR17" s="58"/>
      <c r="AS17" s="58"/>
      <c r="AT17" s="58"/>
      <c r="AU17" s="58"/>
      <c r="AV17" s="57" t="s">
        <v>90</v>
      </c>
    </row>
    <row r="18" spans="1:48" ht="99.75" customHeight="1">
      <c r="A18" s="79" t="s">
        <v>92</v>
      </c>
      <c r="B18" s="82"/>
      <c r="C18" s="82" t="s">
        <v>93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6"/>
      <c r="W18" s="86"/>
      <c r="X18" s="86"/>
      <c r="Y18" s="86"/>
      <c r="Z18" s="57" t="s">
        <v>92</v>
      </c>
      <c r="AA18" s="58">
        <f>AA19</f>
        <v>1217.2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>
        <v>1389.5</v>
      </c>
      <c r="AM18" s="58"/>
      <c r="AN18" s="58"/>
      <c r="AO18" s="58"/>
      <c r="AP18" s="58"/>
      <c r="AQ18" s="58">
        <v>1389.5</v>
      </c>
      <c r="AR18" s="58"/>
      <c r="AS18" s="58"/>
      <c r="AT18" s="58"/>
      <c r="AU18" s="58"/>
      <c r="AV18" s="57" t="s">
        <v>92</v>
      </c>
    </row>
    <row r="19" spans="1:48" ht="66.75" customHeight="1">
      <c r="A19" s="79" t="s">
        <v>94</v>
      </c>
      <c r="B19" s="82"/>
      <c r="C19" s="82" t="s">
        <v>93</v>
      </c>
      <c r="D19" s="82"/>
      <c r="E19" s="82" t="s">
        <v>95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6"/>
      <c r="W19" s="86"/>
      <c r="X19" s="86"/>
      <c r="Y19" s="86"/>
      <c r="Z19" s="57" t="s">
        <v>94</v>
      </c>
      <c r="AA19" s="58">
        <f>AA20+AA22</f>
        <v>1217.2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>
        <v>1389.5</v>
      </c>
      <c r="AM19" s="58"/>
      <c r="AN19" s="58"/>
      <c r="AO19" s="58"/>
      <c r="AP19" s="58"/>
      <c r="AQ19" s="58">
        <v>1389.5</v>
      </c>
      <c r="AR19" s="58"/>
      <c r="AS19" s="58"/>
      <c r="AT19" s="58"/>
      <c r="AU19" s="58"/>
      <c r="AV19" s="57" t="s">
        <v>94</v>
      </c>
    </row>
    <row r="20" spans="1:48" ht="39.75" customHeight="1">
      <c r="A20" s="79" t="s">
        <v>96</v>
      </c>
      <c r="B20" s="82"/>
      <c r="C20" s="82" t="s">
        <v>93</v>
      </c>
      <c r="D20" s="82"/>
      <c r="E20" s="82" t="s">
        <v>97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6"/>
      <c r="W20" s="86"/>
      <c r="X20" s="86"/>
      <c r="Y20" s="86"/>
      <c r="Z20" s="60" t="s">
        <v>700</v>
      </c>
      <c r="AA20" s="58">
        <f>AA21</f>
        <v>73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>
        <v>155.3</v>
      </c>
      <c r="AM20" s="58"/>
      <c r="AN20" s="58"/>
      <c r="AO20" s="58"/>
      <c r="AP20" s="58"/>
      <c r="AQ20" s="58">
        <v>155.3</v>
      </c>
      <c r="AR20" s="58"/>
      <c r="AS20" s="58"/>
      <c r="AT20" s="58"/>
      <c r="AU20" s="58"/>
      <c r="AV20" s="57" t="s">
        <v>96</v>
      </c>
    </row>
    <row r="21" spans="1:48" ht="133.5" customHeight="1">
      <c r="A21" s="78" t="s">
        <v>98</v>
      </c>
      <c r="B21" s="82"/>
      <c r="C21" s="82" t="s">
        <v>93</v>
      </c>
      <c r="D21" s="82"/>
      <c r="E21" s="82" t="s">
        <v>97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 t="s">
        <v>99</v>
      </c>
      <c r="U21" s="82"/>
      <c r="V21" s="86"/>
      <c r="W21" s="86"/>
      <c r="X21" s="86"/>
      <c r="Y21" s="86"/>
      <c r="Z21" s="57" t="s">
        <v>98</v>
      </c>
      <c r="AA21" s="58">
        <v>73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>
        <v>155.3</v>
      </c>
      <c r="AM21" s="58"/>
      <c r="AN21" s="58"/>
      <c r="AO21" s="58"/>
      <c r="AP21" s="58"/>
      <c r="AQ21" s="58">
        <v>155.3</v>
      </c>
      <c r="AR21" s="58"/>
      <c r="AS21" s="58"/>
      <c r="AT21" s="58"/>
      <c r="AU21" s="58"/>
      <c r="AV21" s="57" t="s">
        <v>98</v>
      </c>
    </row>
    <row r="22" spans="1:48" ht="46.5" customHeight="1">
      <c r="A22" s="78" t="s">
        <v>100</v>
      </c>
      <c r="B22" s="82"/>
      <c r="C22" s="82" t="s">
        <v>93</v>
      </c>
      <c r="D22" s="82"/>
      <c r="E22" s="82" t="s">
        <v>101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6"/>
      <c r="X22" s="86"/>
      <c r="Y22" s="86"/>
      <c r="Z22" s="57" t="s">
        <v>100</v>
      </c>
      <c r="AA22" s="58">
        <f>AA23+AA24+AA25</f>
        <v>1144.2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>
        <v>1234.2</v>
      </c>
      <c r="AM22" s="58"/>
      <c r="AN22" s="58"/>
      <c r="AO22" s="58"/>
      <c r="AP22" s="58"/>
      <c r="AQ22" s="58">
        <v>1234.2</v>
      </c>
      <c r="AR22" s="58"/>
      <c r="AS22" s="58"/>
      <c r="AT22" s="58"/>
      <c r="AU22" s="58"/>
      <c r="AV22" s="57" t="s">
        <v>100</v>
      </c>
    </row>
    <row r="23" spans="1:48" ht="119.25" customHeight="1">
      <c r="A23" s="78" t="s">
        <v>98</v>
      </c>
      <c r="B23" s="82"/>
      <c r="C23" s="82" t="s">
        <v>93</v>
      </c>
      <c r="D23" s="82"/>
      <c r="E23" s="82" t="s">
        <v>101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 t="s">
        <v>99</v>
      </c>
      <c r="U23" s="82"/>
      <c r="V23" s="86"/>
      <c r="W23" s="86"/>
      <c r="X23" s="86"/>
      <c r="Y23" s="86"/>
      <c r="Z23" s="57" t="s">
        <v>98</v>
      </c>
      <c r="AA23" s="58">
        <v>982.2522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>
        <v>994.2</v>
      </c>
      <c r="AM23" s="58"/>
      <c r="AN23" s="58"/>
      <c r="AO23" s="58"/>
      <c r="AP23" s="58"/>
      <c r="AQ23" s="58">
        <v>994.2</v>
      </c>
      <c r="AR23" s="58"/>
      <c r="AS23" s="58"/>
      <c r="AT23" s="58"/>
      <c r="AU23" s="58"/>
      <c r="AV23" s="57" t="s">
        <v>98</v>
      </c>
    </row>
    <row r="24" spans="1:48" ht="60" customHeight="1">
      <c r="A24" s="78" t="s">
        <v>102</v>
      </c>
      <c r="B24" s="82"/>
      <c r="C24" s="82" t="s">
        <v>93</v>
      </c>
      <c r="D24" s="82"/>
      <c r="E24" s="82" t="s">
        <v>101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 t="s">
        <v>103</v>
      </c>
      <c r="U24" s="82"/>
      <c r="V24" s="86"/>
      <c r="W24" s="86"/>
      <c r="X24" s="86"/>
      <c r="Y24" s="86"/>
      <c r="Z24" s="57" t="s">
        <v>102</v>
      </c>
      <c r="AA24" s="58">
        <v>109.5158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>
        <v>240</v>
      </c>
      <c r="AM24" s="58"/>
      <c r="AN24" s="58"/>
      <c r="AO24" s="58"/>
      <c r="AP24" s="58"/>
      <c r="AQ24" s="58">
        <v>240</v>
      </c>
      <c r="AR24" s="58"/>
      <c r="AS24" s="58"/>
      <c r="AT24" s="58"/>
      <c r="AU24" s="58"/>
      <c r="AV24" s="57" t="s">
        <v>102</v>
      </c>
    </row>
    <row r="25" spans="1:48" ht="51.75" customHeight="1">
      <c r="A25" s="78"/>
      <c r="B25" s="82"/>
      <c r="C25" s="82" t="s">
        <v>93</v>
      </c>
      <c r="D25" s="82"/>
      <c r="E25" s="82" t="s">
        <v>101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1" t="s">
        <v>161</v>
      </c>
      <c r="U25" s="60" t="s">
        <v>160</v>
      </c>
      <c r="V25" s="86"/>
      <c r="W25" s="86"/>
      <c r="X25" s="86"/>
      <c r="Y25" s="86"/>
      <c r="Z25" s="60" t="s">
        <v>160</v>
      </c>
      <c r="AA25" s="58">
        <v>52.432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7"/>
    </row>
    <row r="26" spans="1:48" ht="33" customHeight="1">
      <c r="A26" s="57" t="s">
        <v>104</v>
      </c>
      <c r="B26" s="82"/>
      <c r="C26" s="82" t="s">
        <v>105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6"/>
      <c r="W26" s="86"/>
      <c r="X26" s="86"/>
      <c r="Y26" s="86"/>
      <c r="Z26" s="57" t="s">
        <v>104</v>
      </c>
      <c r="AA26" s="58">
        <f>AA27</f>
        <v>47.5505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>
        <v>350</v>
      </c>
      <c r="AM26" s="58"/>
      <c r="AN26" s="58"/>
      <c r="AO26" s="58"/>
      <c r="AP26" s="58"/>
      <c r="AQ26" s="58">
        <v>350</v>
      </c>
      <c r="AR26" s="58"/>
      <c r="AS26" s="58"/>
      <c r="AT26" s="58"/>
      <c r="AU26" s="58"/>
      <c r="AV26" s="57" t="s">
        <v>104</v>
      </c>
    </row>
    <row r="27" spans="1:48" ht="49.5" customHeight="1">
      <c r="A27" s="57" t="s">
        <v>106</v>
      </c>
      <c r="B27" s="82"/>
      <c r="C27" s="82" t="s">
        <v>105</v>
      </c>
      <c r="D27" s="82"/>
      <c r="E27" s="82" t="s">
        <v>107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6"/>
      <c r="W27" s="86"/>
      <c r="X27" s="86"/>
      <c r="Y27" s="86"/>
      <c r="Z27" s="57" t="s">
        <v>106</v>
      </c>
      <c r="AA27" s="58">
        <f>AA28</f>
        <v>47.5505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>
        <v>350</v>
      </c>
      <c r="AM27" s="58"/>
      <c r="AN27" s="58"/>
      <c r="AO27" s="58"/>
      <c r="AP27" s="58"/>
      <c r="AQ27" s="58">
        <v>350</v>
      </c>
      <c r="AR27" s="58"/>
      <c r="AS27" s="58"/>
      <c r="AT27" s="58"/>
      <c r="AU27" s="58"/>
      <c r="AV27" s="57" t="s">
        <v>106</v>
      </c>
    </row>
    <row r="28" spans="1:48" ht="24.75" customHeight="1">
      <c r="A28" s="57" t="s">
        <v>108</v>
      </c>
      <c r="B28" s="82"/>
      <c r="C28" s="82" t="s">
        <v>105</v>
      </c>
      <c r="D28" s="82"/>
      <c r="E28" s="82" t="s">
        <v>109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6"/>
      <c r="W28" s="86"/>
      <c r="X28" s="86"/>
      <c r="Y28" s="86"/>
      <c r="Z28" s="57" t="s">
        <v>108</v>
      </c>
      <c r="AA28" s="58">
        <f>AA29</f>
        <v>47.5505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>
        <v>350</v>
      </c>
      <c r="AM28" s="58"/>
      <c r="AN28" s="58"/>
      <c r="AO28" s="58"/>
      <c r="AP28" s="58"/>
      <c r="AQ28" s="58">
        <v>350</v>
      </c>
      <c r="AR28" s="58"/>
      <c r="AS28" s="58"/>
      <c r="AT28" s="58"/>
      <c r="AU28" s="58"/>
      <c r="AV28" s="57" t="s">
        <v>108</v>
      </c>
    </row>
    <row r="29" spans="1:48" ht="61.5" customHeight="1">
      <c r="A29" s="57" t="s">
        <v>102</v>
      </c>
      <c r="B29" s="82"/>
      <c r="C29" s="82" t="s">
        <v>105</v>
      </c>
      <c r="D29" s="82"/>
      <c r="E29" s="82" t="s">
        <v>109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 t="s">
        <v>103</v>
      </c>
      <c r="U29" s="82"/>
      <c r="V29" s="86"/>
      <c r="W29" s="86"/>
      <c r="X29" s="86"/>
      <c r="Y29" s="86"/>
      <c r="Z29" s="57" t="s">
        <v>102</v>
      </c>
      <c r="AA29" s="58">
        <v>47.5505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>
        <v>350</v>
      </c>
      <c r="AM29" s="58"/>
      <c r="AN29" s="58"/>
      <c r="AO29" s="58"/>
      <c r="AP29" s="58"/>
      <c r="AQ29" s="58">
        <v>350</v>
      </c>
      <c r="AR29" s="58"/>
      <c r="AS29" s="58"/>
      <c r="AT29" s="58"/>
      <c r="AU29" s="58"/>
      <c r="AV29" s="57" t="s">
        <v>102</v>
      </c>
    </row>
    <row r="30" spans="1:48" ht="26.25" customHeight="1">
      <c r="A30" s="78"/>
      <c r="B30" s="44" t="s">
        <v>702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6"/>
      <c r="W30" s="86"/>
      <c r="X30" s="86"/>
      <c r="Y30" s="86"/>
      <c r="Z30" s="44" t="s">
        <v>701</v>
      </c>
      <c r="AA30" s="94">
        <f>AA31</f>
        <v>424.7495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7"/>
    </row>
    <row r="31" spans="1:48" ht="28.5" customHeight="1">
      <c r="A31" s="78"/>
      <c r="B31" s="82"/>
      <c r="C31" s="82" t="s">
        <v>91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6"/>
      <c r="W31" s="86"/>
      <c r="X31" s="86"/>
      <c r="Y31" s="86"/>
      <c r="Z31" s="57" t="s">
        <v>90</v>
      </c>
      <c r="AA31" s="58">
        <f>AA32+AA39</f>
        <v>424.7495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7"/>
    </row>
    <row r="32" spans="1:48" ht="92.25" customHeight="1">
      <c r="A32" s="78"/>
      <c r="B32" s="82"/>
      <c r="C32" s="82" t="s">
        <v>93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6"/>
      <c r="W32" s="86"/>
      <c r="X32" s="86"/>
      <c r="Y32" s="86"/>
      <c r="Z32" s="57" t="s">
        <v>92</v>
      </c>
      <c r="AA32" s="58">
        <f>AA33</f>
        <v>172.3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7"/>
    </row>
    <row r="33" spans="1:48" ht="61.5" customHeight="1">
      <c r="A33" s="78"/>
      <c r="B33" s="82"/>
      <c r="C33" s="82" t="s">
        <v>93</v>
      </c>
      <c r="D33" s="82"/>
      <c r="E33" s="82" t="s">
        <v>95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6"/>
      <c r="W33" s="86"/>
      <c r="X33" s="86"/>
      <c r="Y33" s="86"/>
      <c r="Z33" s="57" t="s">
        <v>94</v>
      </c>
      <c r="AA33" s="58">
        <f>AA34+AA36</f>
        <v>172.3</v>
      </c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7"/>
    </row>
    <row r="34" spans="1:48" ht="48" customHeight="1">
      <c r="A34" s="78"/>
      <c r="B34" s="82"/>
      <c r="C34" s="82" t="s">
        <v>93</v>
      </c>
      <c r="D34" s="82"/>
      <c r="E34" s="82" t="s">
        <v>97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6"/>
      <c r="W34" s="86"/>
      <c r="X34" s="86"/>
      <c r="Y34" s="86"/>
      <c r="Z34" s="60" t="s">
        <v>700</v>
      </c>
      <c r="AA34" s="58">
        <f>AA35</f>
        <v>45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7"/>
    </row>
    <row r="35" spans="1:48" ht="111" customHeight="1">
      <c r="A35" s="57"/>
      <c r="B35" s="82"/>
      <c r="C35" s="82" t="s">
        <v>93</v>
      </c>
      <c r="D35" s="82"/>
      <c r="E35" s="82" t="s">
        <v>97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 t="s">
        <v>99</v>
      </c>
      <c r="U35" s="82"/>
      <c r="V35" s="86"/>
      <c r="W35" s="86"/>
      <c r="X35" s="86"/>
      <c r="Y35" s="86"/>
      <c r="Z35" s="57" t="s">
        <v>98</v>
      </c>
      <c r="AA35" s="58">
        <v>45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7"/>
    </row>
    <row r="36" spans="1:48" ht="39" customHeight="1">
      <c r="A36" s="57"/>
      <c r="B36" s="82"/>
      <c r="C36" s="82" t="s">
        <v>93</v>
      </c>
      <c r="D36" s="82"/>
      <c r="E36" s="82" t="s">
        <v>101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6"/>
      <c r="W36" s="86"/>
      <c r="X36" s="86"/>
      <c r="Y36" s="86"/>
      <c r="Z36" s="57" t="s">
        <v>100</v>
      </c>
      <c r="AA36" s="58">
        <f>AA37+AA38</f>
        <v>127.3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7"/>
    </row>
    <row r="37" spans="1:48" ht="99" customHeight="1">
      <c r="A37" s="57"/>
      <c r="B37" s="82"/>
      <c r="C37" s="82" t="s">
        <v>93</v>
      </c>
      <c r="D37" s="82"/>
      <c r="E37" s="82" t="s">
        <v>101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 t="s">
        <v>99</v>
      </c>
      <c r="U37" s="82"/>
      <c r="V37" s="86"/>
      <c r="W37" s="86"/>
      <c r="X37" s="86"/>
      <c r="Y37" s="86"/>
      <c r="Z37" s="57" t="s">
        <v>98</v>
      </c>
      <c r="AA37" s="58">
        <v>90</v>
      </c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7"/>
    </row>
    <row r="38" spans="1:48" ht="61.5" customHeight="1">
      <c r="A38" s="57"/>
      <c r="B38" s="82"/>
      <c r="C38" s="82" t="s">
        <v>93</v>
      </c>
      <c r="D38" s="82"/>
      <c r="E38" s="82" t="s">
        <v>101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 t="s">
        <v>103</v>
      </c>
      <c r="U38" s="82"/>
      <c r="V38" s="86"/>
      <c r="W38" s="86"/>
      <c r="X38" s="86"/>
      <c r="Y38" s="86"/>
      <c r="Z38" s="57" t="s">
        <v>102</v>
      </c>
      <c r="AA38" s="58">
        <v>37.3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7"/>
    </row>
    <row r="39" spans="1:48" ht="18" customHeight="1">
      <c r="A39" s="57"/>
      <c r="B39" s="82"/>
      <c r="C39" s="82" t="s">
        <v>105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6"/>
      <c r="W39" s="86"/>
      <c r="X39" s="86"/>
      <c r="Y39" s="86"/>
      <c r="Z39" s="57" t="s">
        <v>104</v>
      </c>
      <c r="AA39" s="58">
        <f>AA40</f>
        <v>252.4495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7"/>
    </row>
    <row r="40" spans="1:48" ht="36" customHeight="1">
      <c r="A40" s="78"/>
      <c r="B40" s="82"/>
      <c r="C40" s="82" t="s">
        <v>105</v>
      </c>
      <c r="D40" s="82"/>
      <c r="E40" s="82" t="s">
        <v>107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6"/>
      <c r="W40" s="86"/>
      <c r="X40" s="86"/>
      <c r="Y40" s="86"/>
      <c r="Z40" s="57" t="s">
        <v>106</v>
      </c>
      <c r="AA40" s="58">
        <f>AA41</f>
        <v>252.4495</v>
      </c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7"/>
    </row>
    <row r="41" spans="1:48" ht="29.25" customHeight="1">
      <c r="A41" s="78"/>
      <c r="B41" s="82"/>
      <c r="C41" s="82" t="s">
        <v>105</v>
      </c>
      <c r="D41" s="82"/>
      <c r="E41" s="82" t="s">
        <v>109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6"/>
      <c r="W41" s="86"/>
      <c r="X41" s="86"/>
      <c r="Y41" s="86"/>
      <c r="Z41" s="57" t="s">
        <v>108</v>
      </c>
      <c r="AA41" s="58">
        <f>AA42</f>
        <v>252.4495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7"/>
    </row>
    <row r="42" spans="1:48" ht="61.5" customHeight="1">
      <c r="A42" s="78"/>
      <c r="B42" s="82"/>
      <c r="C42" s="82" t="s">
        <v>105</v>
      </c>
      <c r="D42" s="82"/>
      <c r="E42" s="82" t="s">
        <v>109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 t="s">
        <v>103</v>
      </c>
      <c r="U42" s="82"/>
      <c r="V42" s="86"/>
      <c r="W42" s="86"/>
      <c r="X42" s="86"/>
      <c r="Y42" s="86"/>
      <c r="Z42" s="57" t="s">
        <v>102</v>
      </c>
      <c r="AA42" s="58">
        <v>252.4495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7"/>
    </row>
    <row r="43" spans="1:48" ht="66.75" customHeight="1">
      <c r="A43" s="131" t="s">
        <v>110</v>
      </c>
      <c r="B43" s="110" t="s">
        <v>111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91"/>
      <c r="W43" s="91"/>
      <c r="X43" s="91"/>
      <c r="Y43" s="91"/>
      <c r="Z43" s="55" t="s">
        <v>110</v>
      </c>
      <c r="AA43" s="56">
        <f>AA44+AA66+AA78+AA90</f>
        <v>137235.6603</v>
      </c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>
        <v>29003.66</v>
      </c>
      <c r="AM43" s="56"/>
      <c r="AN43" s="56">
        <v>10.3</v>
      </c>
      <c r="AO43" s="56">
        <v>1661.56</v>
      </c>
      <c r="AP43" s="56">
        <v>1513.7</v>
      </c>
      <c r="AQ43" s="56">
        <v>27004.1</v>
      </c>
      <c r="AR43" s="56"/>
      <c r="AS43" s="56">
        <v>10.3</v>
      </c>
      <c r="AT43" s="56"/>
      <c r="AU43" s="56"/>
      <c r="AV43" s="55" t="s">
        <v>110</v>
      </c>
    </row>
    <row r="44" spans="1:48" ht="16.5" customHeight="1">
      <c r="A44" s="78" t="s">
        <v>118</v>
      </c>
      <c r="B44" s="82"/>
      <c r="C44" s="82" t="s">
        <v>119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6"/>
      <c r="W44" s="86"/>
      <c r="X44" s="86"/>
      <c r="Y44" s="86"/>
      <c r="Z44" s="57" t="s">
        <v>118</v>
      </c>
      <c r="AA44" s="58">
        <f>AA45+AA52</f>
        <v>85137.93092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>
        <v>24993.36</v>
      </c>
      <c r="AM44" s="58"/>
      <c r="AN44" s="58"/>
      <c r="AO44" s="58">
        <v>1661.56</v>
      </c>
      <c r="AP44" s="58">
        <v>1513.7</v>
      </c>
      <c r="AQ44" s="58">
        <v>21993.8</v>
      </c>
      <c r="AR44" s="58"/>
      <c r="AS44" s="58"/>
      <c r="AT44" s="58"/>
      <c r="AU44" s="58"/>
      <c r="AV44" s="57" t="s">
        <v>118</v>
      </c>
    </row>
    <row r="45" spans="1:49" ht="16.5" customHeight="1">
      <c r="A45" s="78" t="s">
        <v>120</v>
      </c>
      <c r="B45" s="82"/>
      <c r="C45" s="82" t="s">
        <v>121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6"/>
      <c r="W45" s="86"/>
      <c r="X45" s="86"/>
      <c r="Y45" s="86"/>
      <c r="Z45" s="57" t="s">
        <v>120</v>
      </c>
      <c r="AA45" s="58">
        <f>AA46</f>
        <v>2959.1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>
        <v>2536.3</v>
      </c>
      <c r="AM45" s="58"/>
      <c r="AN45" s="58"/>
      <c r="AO45" s="58"/>
      <c r="AP45" s="58"/>
      <c r="AQ45" s="58">
        <v>2536.3</v>
      </c>
      <c r="AR45" s="58"/>
      <c r="AS45" s="58"/>
      <c r="AT45" s="58"/>
      <c r="AU45" s="58"/>
      <c r="AV45" s="57" t="s">
        <v>120</v>
      </c>
      <c r="AW45" s="59"/>
    </row>
    <row r="46" spans="1:48" ht="83.25" customHeight="1">
      <c r="A46" s="78" t="s">
        <v>6</v>
      </c>
      <c r="B46" s="82"/>
      <c r="C46" s="82" t="s">
        <v>121</v>
      </c>
      <c r="D46" s="82"/>
      <c r="E46" s="82" t="s">
        <v>122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6"/>
      <c r="W46" s="86"/>
      <c r="X46" s="86"/>
      <c r="Y46" s="86"/>
      <c r="Z46" s="57" t="s">
        <v>6</v>
      </c>
      <c r="AA46" s="58">
        <f>AA47</f>
        <v>2959.1</v>
      </c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>
        <v>2536.3</v>
      </c>
      <c r="AM46" s="58"/>
      <c r="AN46" s="58"/>
      <c r="AO46" s="58"/>
      <c r="AP46" s="58"/>
      <c r="AQ46" s="58">
        <v>2536.3</v>
      </c>
      <c r="AR46" s="58"/>
      <c r="AS46" s="58"/>
      <c r="AT46" s="58"/>
      <c r="AU46" s="58"/>
      <c r="AV46" s="57" t="s">
        <v>6</v>
      </c>
    </row>
    <row r="47" spans="1:48" ht="49.5" customHeight="1">
      <c r="A47" s="78" t="s">
        <v>123</v>
      </c>
      <c r="B47" s="82"/>
      <c r="C47" s="82" t="s">
        <v>121</v>
      </c>
      <c r="D47" s="82"/>
      <c r="E47" s="82" t="s">
        <v>124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6"/>
      <c r="W47" s="86"/>
      <c r="X47" s="86"/>
      <c r="Y47" s="86"/>
      <c r="Z47" s="57" t="s">
        <v>123</v>
      </c>
      <c r="AA47" s="58">
        <f>AA48</f>
        <v>2959.1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>
        <v>2536.3</v>
      </c>
      <c r="AM47" s="58"/>
      <c r="AN47" s="58"/>
      <c r="AO47" s="58"/>
      <c r="AP47" s="58"/>
      <c r="AQ47" s="58">
        <v>2536.3</v>
      </c>
      <c r="AR47" s="58"/>
      <c r="AS47" s="58"/>
      <c r="AT47" s="58"/>
      <c r="AU47" s="58"/>
      <c r="AV47" s="57" t="s">
        <v>123</v>
      </c>
    </row>
    <row r="48" spans="1:48" ht="117" customHeight="1">
      <c r="A48" s="78" t="s">
        <v>125</v>
      </c>
      <c r="B48" s="82"/>
      <c r="C48" s="82" t="s">
        <v>121</v>
      </c>
      <c r="D48" s="82"/>
      <c r="E48" s="82" t="s">
        <v>126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6"/>
      <c r="W48" s="86"/>
      <c r="X48" s="86"/>
      <c r="Y48" s="86"/>
      <c r="Z48" s="57" t="s">
        <v>125</v>
      </c>
      <c r="AA48" s="58">
        <f>AA49</f>
        <v>2959.1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>
        <v>2536.3</v>
      </c>
      <c r="AM48" s="58"/>
      <c r="AN48" s="58"/>
      <c r="AO48" s="58"/>
      <c r="AP48" s="58"/>
      <c r="AQ48" s="58">
        <v>2536.3</v>
      </c>
      <c r="AR48" s="58"/>
      <c r="AS48" s="58"/>
      <c r="AT48" s="58"/>
      <c r="AU48" s="58"/>
      <c r="AV48" s="57" t="s">
        <v>125</v>
      </c>
    </row>
    <row r="49" spans="1:48" ht="44.25" customHeight="1">
      <c r="A49" s="78" t="s">
        <v>100</v>
      </c>
      <c r="B49" s="82"/>
      <c r="C49" s="82" t="s">
        <v>121</v>
      </c>
      <c r="D49" s="82"/>
      <c r="E49" s="82" t="s">
        <v>127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6"/>
      <c r="W49" s="86"/>
      <c r="X49" s="86"/>
      <c r="Y49" s="86"/>
      <c r="Z49" s="57" t="s">
        <v>100</v>
      </c>
      <c r="AA49" s="58">
        <f>AA50+AA51</f>
        <v>2959.1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>
        <v>2536.3</v>
      </c>
      <c r="AM49" s="58"/>
      <c r="AN49" s="58"/>
      <c r="AO49" s="58"/>
      <c r="AP49" s="58"/>
      <c r="AQ49" s="58">
        <v>2536.3</v>
      </c>
      <c r="AR49" s="58"/>
      <c r="AS49" s="58"/>
      <c r="AT49" s="58"/>
      <c r="AU49" s="58"/>
      <c r="AV49" s="57" t="s">
        <v>100</v>
      </c>
    </row>
    <row r="50" spans="1:48" ht="118.5" customHeight="1">
      <c r="A50" s="78" t="s">
        <v>98</v>
      </c>
      <c r="B50" s="82"/>
      <c r="C50" s="82" t="s">
        <v>121</v>
      </c>
      <c r="D50" s="82"/>
      <c r="E50" s="82" t="s">
        <v>127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 t="s">
        <v>99</v>
      </c>
      <c r="U50" s="82"/>
      <c r="V50" s="86"/>
      <c r="W50" s="86"/>
      <c r="X50" s="86"/>
      <c r="Y50" s="86"/>
      <c r="Z50" s="57" t="s">
        <v>98</v>
      </c>
      <c r="AA50" s="67">
        <v>2859.1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>
        <v>2436.3</v>
      </c>
      <c r="AM50" s="58"/>
      <c r="AN50" s="58"/>
      <c r="AO50" s="58"/>
      <c r="AP50" s="58"/>
      <c r="AQ50" s="58">
        <v>2436.3</v>
      </c>
      <c r="AR50" s="58"/>
      <c r="AS50" s="58"/>
      <c r="AT50" s="58"/>
      <c r="AU50" s="58"/>
      <c r="AV50" s="57" t="s">
        <v>98</v>
      </c>
    </row>
    <row r="51" spans="1:48" ht="58.5" customHeight="1">
      <c r="A51" s="78" t="s">
        <v>102</v>
      </c>
      <c r="B51" s="82"/>
      <c r="C51" s="82" t="s">
        <v>121</v>
      </c>
      <c r="D51" s="82"/>
      <c r="E51" s="82" t="s">
        <v>127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 t="s">
        <v>103</v>
      </c>
      <c r="U51" s="82"/>
      <c r="V51" s="86"/>
      <c r="W51" s="86"/>
      <c r="X51" s="86"/>
      <c r="Y51" s="86"/>
      <c r="Z51" s="57" t="s">
        <v>102</v>
      </c>
      <c r="AA51" s="67">
        <v>100</v>
      </c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>
        <v>100</v>
      </c>
      <c r="AM51" s="58"/>
      <c r="AN51" s="58"/>
      <c r="AO51" s="58"/>
      <c r="AP51" s="58"/>
      <c r="AQ51" s="58">
        <v>100</v>
      </c>
      <c r="AR51" s="58"/>
      <c r="AS51" s="58"/>
      <c r="AT51" s="58"/>
      <c r="AU51" s="58"/>
      <c r="AV51" s="57" t="s">
        <v>102</v>
      </c>
    </row>
    <row r="52" spans="1:48" ht="33" customHeight="1">
      <c r="A52" s="79" t="s">
        <v>128</v>
      </c>
      <c r="B52" s="82"/>
      <c r="C52" s="82" t="s">
        <v>129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6"/>
      <c r="W52" s="86"/>
      <c r="X52" s="86"/>
      <c r="Y52" s="86"/>
      <c r="Z52" s="57" t="s">
        <v>128</v>
      </c>
      <c r="AA52" s="58">
        <f>AA53</f>
        <v>82178.83092</v>
      </c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>
        <v>22457.06</v>
      </c>
      <c r="AM52" s="58"/>
      <c r="AN52" s="58"/>
      <c r="AO52" s="58">
        <v>1661.56</v>
      </c>
      <c r="AP52" s="58">
        <v>1513.7</v>
      </c>
      <c r="AQ52" s="58">
        <v>19457.5</v>
      </c>
      <c r="AR52" s="58"/>
      <c r="AS52" s="58"/>
      <c r="AT52" s="58"/>
      <c r="AU52" s="58"/>
      <c r="AV52" s="57" t="s">
        <v>128</v>
      </c>
    </row>
    <row r="53" spans="1:48" ht="71.25" customHeight="1">
      <c r="A53" s="79" t="s">
        <v>6</v>
      </c>
      <c r="B53" s="82"/>
      <c r="C53" s="82" t="s">
        <v>129</v>
      </c>
      <c r="D53" s="82"/>
      <c r="E53" s="82" t="s">
        <v>122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6"/>
      <c r="W53" s="86"/>
      <c r="X53" s="86"/>
      <c r="Y53" s="86"/>
      <c r="Z53" s="57" t="s">
        <v>6</v>
      </c>
      <c r="AA53" s="58">
        <f>AA54</f>
        <v>82178.83092</v>
      </c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>
        <v>22457.06</v>
      </c>
      <c r="AM53" s="58"/>
      <c r="AN53" s="58"/>
      <c r="AO53" s="58">
        <v>1661.56</v>
      </c>
      <c r="AP53" s="58">
        <v>1513.7</v>
      </c>
      <c r="AQ53" s="58">
        <v>19457.5</v>
      </c>
      <c r="AR53" s="58"/>
      <c r="AS53" s="58"/>
      <c r="AT53" s="58"/>
      <c r="AU53" s="58"/>
      <c r="AV53" s="57" t="s">
        <v>6</v>
      </c>
    </row>
    <row r="54" spans="1:48" ht="72.75" customHeight="1">
      <c r="A54" s="79" t="s">
        <v>130</v>
      </c>
      <c r="B54" s="82"/>
      <c r="C54" s="82" t="s">
        <v>129</v>
      </c>
      <c r="D54" s="82"/>
      <c r="E54" s="82" t="s">
        <v>131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6"/>
      <c r="W54" s="86"/>
      <c r="X54" s="86"/>
      <c r="Y54" s="86"/>
      <c r="Z54" s="57" t="s">
        <v>130</v>
      </c>
      <c r="AA54" s="58">
        <f>AA55</f>
        <v>82178.83092</v>
      </c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>
        <v>22457.06</v>
      </c>
      <c r="AM54" s="58"/>
      <c r="AN54" s="58"/>
      <c r="AO54" s="58">
        <v>1661.56</v>
      </c>
      <c r="AP54" s="58">
        <v>1513.7</v>
      </c>
      <c r="AQ54" s="58">
        <v>19457.5</v>
      </c>
      <c r="AR54" s="58"/>
      <c r="AS54" s="58"/>
      <c r="AT54" s="58"/>
      <c r="AU54" s="58"/>
      <c r="AV54" s="57" t="s">
        <v>130</v>
      </c>
    </row>
    <row r="55" spans="1:48" ht="58.5" customHeight="1">
      <c r="A55" s="79" t="s">
        <v>132</v>
      </c>
      <c r="B55" s="82"/>
      <c r="C55" s="82" t="s">
        <v>129</v>
      </c>
      <c r="D55" s="82"/>
      <c r="E55" s="82" t="s">
        <v>133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6"/>
      <c r="W55" s="86"/>
      <c r="X55" s="86"/>
      <c r="Y55" s="86"/>
      <c r="Z55" s="57" t="s">
        <v>132</v>
      </c>
      <c r="AA55" s="58">
        <f>AA56+AA58+AA62+AA64+AA60</f>
        <v>82178.83092</v>
      </c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>
        <v>22457.06</v>
      </c>
      <c r="AM55" s="58"/>
      <c r="AN55" s="58"/>
      <c r="AO55" s="58">
        <v>1661.56</v>
      </c>
      <c r="AP55" s="58">
        <v>1513.7</v>
      </c>
      <c r="AQ55" s="58">
        <v>19457.5</v>
      </c>
      <c r="AR55" s="58"/>
      <c r="AS55" s="58"/>
      <c r="AT55" s="58"/>
      <c r="AU55" s="58"/>
      <c r="AV55" s="57" t="s">
        <v>132</v>
      </c>
    </row>
    <row r="56" spans="1:48" ht="33" customHeight="1">
      <c r="A56" s="79" t="s">
        <v>134</v>
      </c>
      <c r="B56" s="82"/>
      <c r="C56" s="82" t="s">
        <v>129</v>
      </c>
      <c r="D56" s="82"/>
      <c r="E56" s="82" t="s">
        <v>135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6"/>
      <c r="W56" s="86"/>
      <c r="X56" s="86"/>
      <c r="Y56" s="86"/>
      <c r="Z56" s="57" t="s">
        <v>134</v>
      </c>
      <c r="AA56" s="58">
        <f>AA57</f>
        <v>710.97592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>
        <v>644.4</v>
      </c>
      <c r="AM56" s="58"/>
      <c r="AN56" s="58"/>
      <c r="AO56" s="58"/>
      <c r="AP56" s="58"/>
      <c r="AQ56" s="58"/>
      <c r="AR56" s="58"/>
      <c r="AS56" s="58"/>
      <c r="AT56" s="58"/>
      <c r="AU56" s="58"/>
      <c r="AV56" s="57" t="s">
        <v>134</v>
      </c>
    </row>
    <row r="57" spans="1:48" ht="55.5" customHeight="1">
      <c r="A57" s="79" t="s">
        <v>102</v>
      </c>
      <c r="B57" s="82"/>
      <c r="C57" s="82" t="s">
        <v>129</v>
      </c>
      <c r="D57" s="82"/>
      <c r="E57" s="82" t="s">
        <v>135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 t="s">
        <v>103</v>
      </c>
      <c r="U57" s="82"/>
      <c r="V57" s="86"/>
      <c r="W57" s="86"/>
      <c r="X57" s="86"/>
      <c r="Y57" s="86"/>
      <c r="Z57" s="57" t="s">
        <v>102</v>
      </c>
      <c r="AA57" s="58">
        <v>710.97592</v>
      </c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>
        <v>644.4</v>
      </c>
      <c r="AM57" s="58"/>
      <c r="AN57" s="58"/>
      <c r="AO57" s="58"/>
      <c r="AP57" s="58"/>
      <c r="AQ57" s="58"/>
      <c r="AR57" s="58"/>
      <c r="AS57" s="58"/>
      <c r="AT57" s="58"/>
      <c r="AU57" s="58"/>
      <c r="AV57" s="57" t="s">
        <v>102</v>
      </c>
    </row>
    <row r="58" spans="1:48" ht="33" customHeight="1">
      <c r="A58" s="79" t="s">
        <v>136</v>
      </c>
      <c r="B58" s="82"/>
      <c r="C58" s="82" t="s">
        <v>129</v>
      </c>
      <c r="D58" s="82"/>
      <c r="E58" s="82" t="s">
        <v>137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6"/>
      <c r="W58" s="86"/>
      <c r="X58" s="86"/>
      <c r="Y58" s="86"/>
      <c r="Z58" s="57" t="s">
        <v>136</v>
      </c>
      <c r="AA58" s="58">
        <f>AA59</f>
        <v>19351.81642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>
        <v>18637.4</v>
      </c>
      <c r="AM58" s="58"/>
      <c r="AN58" s="58"/>
      <c r="AO58" s="58"/>
      <c r="AP58" s="58"/>
      <c r="AQ58" s="58">
        <v>19457.5</v>
      </c>
      <c r="AR58" s="58"/>
      <c r="AS58" s="58"/>
      <c r="AT58" s="58"/>
      <c r="AU58" s="58"/>
      <c r="AV58" s="57" t="s">
        <v>136</v>
      </c>
    </row>
    <row r="59" spans="1:48" ht="60" customHeight="1">
      <c r="A59" s="79" t="s">
        <v>102</v>
      </c>
      <c r="B59" s="82"/>
      <c r="C59" s="82" t="s">
        <v>129</v>
      </c>
      <c r="D59" s="82"/>
      <c r="E59" s="82" t="s">
        <v>137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 t="s">
        <v>103</v>
      </c>
      <c r="U59" s="82"/>
      <c r="V59" s="86"/>
      <c r="W59" s="86"/>
      <c r="X59" s="86"/>
      <c r="Y59" s="86"/>
      <c r="Z59" s="57" t="s">
        <v>102</v>
      </c>
      <c r="AA59" s="67">
        <v>19351.81642</v>
      </c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>
        <v>18637.4</v>
      </c>
      <c r="AM59" s="58"/>
      <c r="AN59" s="58"/>
      <c r="AO59" s="58"/>
      <c r="AP59" s="58"/>
      <c r="AQ59" s="58">
        <v>19457.5</v>
      </c>
      <c r="AR59" s="58"/>
      <c r="AS59" s="58"/>
      <c r="AT59" s="58"/>
      <c r="AU59" s="58"/>
      <c r="AV59" s="57" t="s">
        <v>102</v>
      </c>
    </row>
    <row r="60" spans="1:48" ht="33.75" customHeight="1">
      <c r="A60" s="78"/>
      <c r="B60" s="82"/>
      <c r="C60" s="82" t="s">
        <v>129</v>
      </c>
      <c r="D60" s="82"/>
      <c r="E60" s="82" t="s">
        <v>622</v>
      </c>
      <c r="F60" s="81"/>
      <c r="G60" s="136" t="s">
        <v>623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6"/>
      <c r="W60" s="86"/>
      <c r="X60" s="86"/>
      <c r="Y60" s="86"/>
      <c r="Z60" s="136" t="s">
        <v>623</v>
      </c>
      <c r="AA60" s="67">
        <f>AA61</f>
        <v>60</v>
      </c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7"/>
    </row>
    <row r="61" spans="1:48" ht="60" customHeight="1">
      <c r="A61" s="78"/>
      <c r="B61" s="82"/>
      <c r="C61" s="82" t="s">
        <v>129</v>
      </c>
      <c r="D61" s="82"/>
      <c r="E61" s="82" t="s">
        <v>622</v>
      </c>
      <c r="F61" s="81" t="s">
        <v>103</v>
      </c>
      <c r="G61" s="60" t="s">
        <v>102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 t="s">
        <v>103</v>
      </c>
      <c r="U61" s="82"/>
      <c r="V61" s="86"/>
      <c r="W61" s="86"/>
      <c r="X61" s="86"/>
      <c r="Y61" s="86"/>
      <c r="Z61" s="60" t="s">
        <v>102</v>
      </c>
      <c r="AA61" s="67">
        <v>60</v>
      </c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7"/>
    </row>
    <row r="62" spans="1:48" ht="99.75" customHeight="1">
      <c r="A62" s="78" t="s">
        <v>138</v>
      </c>
      <c r="B62" s="82"/>
      <c r="C62" s="82" t="s">
        <v>129</v>
      </c>
      <c r="D62" s="82"/>
      <c r="E62" s="82" t="s">
        <v>139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6"/>
      <c r="W62" s="86"/>
      <c r="X62" s="86"/>
      <c r="Y62" s="86"/>
      <c r="Z62" s="57" t="s">
        <v>138</v>
      </c>
      <c r="AA62" s="58">
        <f>AA63</f>
        <v>509.8</v>
      </c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7" t="s">
        <v>138</v>
      </c>
    </row>
    <row r="63" spans="1:48" ht="33" customHeight="1">
      <c r="A63" s="78" t="s">
        <v>140</v>
      </c>
      <c r="B63" s="82"/>
      <c r="C63" s="82" t="s">
        <v>129</v>
      </c>
      <c r="D63" s="82"/>
      <c r="E63" s="82" t="s">
        <v>139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 t="s">
        <v>141</v>
      </c>
      <c r="U63" s="82"/>
      <c r="V63" s="86"/>
      <c r="W63" s="86"/>
      <c r="X63" s="86"/>
      <c r="Y63" s="86"/>
      <c r="Z63" s="57" t="s">
        <v>140</v>
      </c>
      <c r="AA63" s="58">
        <v>509.8</v>
      </c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7" t="s">
        <v>140</v>
      </c>
    </row>
    <row r="64" spans="1:48" ht="83.25" customHeight="1">
      <c r="A64" s="79" t="s">
        <v>142</v>
      </c>
      <c r="B64" s="82"/>
      <c r="C64" s="82" t="s">
        <v>129</v>
      </c>
      <c r="D64" s="82"/>
      <c r="E64" s="82" t="s">
        <v>143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6"/>
      <c r="W64" s="86"/>
      <c r="X64" s="86"/>
      <c r="Y64" s="86"/>
      <c r="Z64" s="57" t="s">
        <v>142</v>
      </c>
      <c r="AA64" s="58">
        <f>AA65</f>
        <v>61546.23858</v>
      </c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>
        <v>3175.26</v>
      </c>
      <c r="AM64" s="58"/>
      <c r="AN64" s="58"/>
      <c r="AO64" s="58">
        <v>1661.56</v>
      </c>
      <c r="AP64" s="58">
        <v>1513.7</v>
      </c>
      <c r="AQ64" s="58"/>
      <c r="AR64" s="58"/>
      <c r="AS64" s="58"/>
      <c r="AT64" s="58"/>
      <c r="AU64" s="58"/>
      <c r="AV64" s="57" t="s">
        <v>142</v>
      </c>
    </row>
    <row r="65" spans="1:48" ht="56.25" customHeight="1">
      <c r="A65" s="78" t="s">
        <v>102</v>
      </c>
      <c r="B65" s="82"/>
      <c r="C65" s="82" t="s">
        <v>129</v>
      </c>
      <c r="D65" s="82"/>
      <c r="E65" s="82" t="s">
        <v>143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 t="s">
        <v>103</v>
      </c>
      <c r="U65" s="82"/>
      <c r="V65" s="86"/>
      <c r="W65" s="86"/>
      <c r="X65" s="86"/>
      <c r="Y65" s="86"/>
      <c r="Z65" s="57" t="s">
        <v>102</v>
      </c>
      <c r="AA65" s="67">
        <v>61546.23858</v>
      </c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>
        <v>3175.26</v>
      </c>
      <c r="AM65" s="58"/>
      <c r="AN65" s="58"/>
      <c r="AO65" s="58">
        <v>1661.56</v>
      </c>
      <c r="AP65" s="58">
        <v>1513.7</v>
      </c>
      <c r="AQ65" s="58"/>
      <c r="AR65" s="58"/>
      <c r="AS65" s="58"/>
      <c r="AT65" s="58"/>
      <c r="AU65" s="58"/>
      <c r="AV65" s="57" t="s">
        <v>102</v>
      </c>
    </row>
    <row r="66" spans="1:48" ht="40.5" customHeight="1">
      <c r="A66" s="78" t="s">
        <v>144</v>
      </c>
      <c r="B66" s="82"/>
      <c r="C66" s="82" t="s">
        <v>145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6"/>
      <c r="W66" s="86"/>
      <c r="X66" s="86"/>
      <c r="Y66" s="86"/>
      <c r="Z66" s="57" t="s">
        <v>144</v>
      </c>
      <c r="AA66" s="58">
        <f>AA67</f>
        <v>6736.76</v>
      </c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>
        <v>4000</v>
      </c>
      <c r="AM66" s="58"/>
      <c r="AN66" s="58"/>
      <c r="AO66" s="58"/>
      <c r="AP66" s="58"/>
      <c r="AQ66" s="58">
        <v>5000</v>
      </c>
      <c r="AR66" s="58"/>
      <c r="AS66" s="58"/>
      <c r="AT66" s="58"/>
      <c r="AU66" s="58"/>
      <c r="AV66" s="57" t="s">
        <v>144</v>
      </c>
    </row>
    <row r="67" spans="1:48" ht="21" customHeight="1">
      <c r="A67" s="78" t="s">
        <v>146</v>
      </c>
      <c r="B67" s="82"/>
      <c r="C67" s="82" t="s">
        <v>147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6"/>
      <c r="W67" s="86"/>
      <c r="X67" s="86"/>
      <c r="Y67" s="86"/>
      <c r="Z67" s="57" t="s">
        <v>146</v>
      </c>
      <c r="AA67" s="58">
        <f>AA68</f>
        <v>6736.76</v>
      </c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>
        <v>4000</v>
      </c>
      <c r="AM67" s="58"/>
      <c r="AN67" s="58"/>
      <c r="AO67" s="58"/>
      <c r="AP67" s="58"/>
      <c r="AQ67" s="58">
        <v>5000</v>
      </c>
      <c r="AR67" s="58"/>
      <c r="AS67" s="58"/>
      <c r="AT67" s="58"/>
      <c r="AU67" s="58"/>
      <c r="AV67" s="57" t="s">
        <v>146</v>
      </c>
    </row>
    <row r="68" spans="1:48" ht="83.25" customHeight="1">
      <c r="A68" s="78" t="s">
        <v>6</v>
      </c>
      <c r="B68" s="82"/>
      <c r="C68" s="82" t="s">
        <v>147</v>
      </c>
      <c r="D68" s="82"/>
      <c r="E68" s="82" t="s">
        <v>122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6"/>
      <c r="W68" s="86"/>
      <c r="X68" s="86"/>
      <c r="Y68" s="86"/>
      <c r="Z68" s="57" t="s">
        <v>6</v>
      </c>
      <c r="AA68" s="58">
        <f>AA69</f>
        <v>6736.76</v>
      </c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>
        <v>4000</v>
      </c>
      <c r="AM68" s="58"/>
      <c r="AN68" s="58"/>
      <c r="AO68" s="58"/>
      <c r="AP68" s="58"/>
      <c r="AQ68" s="58">
        <v>5000</v>
      </c>
      <c r="AR68" s="58"/>
      <c r="AS68" s="58"/>
      <c r="AT68" s="58"/>
      <c r="AU68" s="58"/>
      <c r="AV68" s="57" t="s">
        <v>6</v>
      </c>
    </row>
    <row r="69" spans="1:48" ht="83.25" customHeight="1">
      <c r="A69" s="78" t="s">
        <v>130</v>
      </c>
      <c r="B69" s="82"/>
      <c r="C69" s="82" t="s">
        <v>147</v>
      </c>
      <c r="D69" s="82"/>
      <c r="E69" s="82" t="s">
        <v>131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6"/>
      <c r="W69" s="86"/>
      <c r="X69" s="86"/>
      <c r="Y69" s="86"/>
      <c r="Z69" s="57" t="s">
        <v>130</v>
      </c>
      <c r="AA69" s="58">
        <f>AA70</f>
        <v>6736.76</v>
      </c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>
        <v>4000</v>
      </c>
      <c r="AM69" s="58"/>
      <c r="AN69" s="58"/>
      <c r="AO69" s="58"/>
      <c r="AP69" s="58"/>
      <c r="AQ69" s="58">
        <v>5000</v>
      </c>
      <c r="AR69" s="58"/>
      <c r="AS69" s="58"/>
      <c r="AT69" s="58"/>
      <c r="AU69" s="58"/>
      <c r="AV69" s="57" t="s">
        <v>130</v>
      </c>
    </row>
    <row r="70" spans="1:48" ht="43.5" customHeight="1">
      <c r="A70" s="78" t="s">
        <v>148</v>
      </c>
      <c r="B70" s="82"/>
      <c r="C70" s="82" t="s">
        <v>147</v>
      </c>
      <c r="D70" s="82"/>
      <c r="E70" s="82" t="s">
        <v>149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6"/>
      <c r="W70" s="86"/>
      <c r="X70" s="86"/>
      <c r="Y70" s="86"/>
      <c r="Z70" s="57" t="s">
        <v>148</v>
      </c>
      <c r="AA70" s="58">
        <f>AA71+AA73+AA76</f>
        <v>6736.76</v>
      </c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>
        <v>4000</v>
      </c>
      <c r="AM70" s="58"/>
      <c r="AN70" s="58"/>
      <c r="AO70" s="58"/>
      <c r="AP70" s="58"/>
      <c r="AQ70" s="58">
        <v>5000</v>
      </c>
      <c r="AR70" s="58"/>
      <c r="AS70" s="58"/>
      <c r="AT70" s="58"/>
      <c r="AU70" s="58"/>
      <c r="AV70" s="57" t="s">
        <v>148</v>
      </c>
    </row>
    <row r="71" spans="1:48" ht="49.5" customHeight="1">
      <c r="A71" s="79" t="s">
        <v>150</v>
      </c>
      <c r="B71" s="82"/>
      <c r="C71" s="82" t="s">
        <v>147</v>
      </c>
      <c r="D71" s="82"/>
      <c r="E71" s="82" t="s">
        <v>151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6"/>
      <c r="W71" s="86"/>
      <c r="X71" s="86"/>
      <c r="Y71" s="86"/>
      <c r="Z71" s="57" t="s">
        <v>150</v>
      </c>
      <c r="AA71" s="58">
        <f>AA72</f>
        <v>1220.8</v>
      </c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7" t="s">
        <v>150</v>
      </c>
    </row>
    <row r="72" spans="1:48" ht="49.5" customHeight="1">
      <c r="A72" s="79" t="s">
        <v>102</v>
      </c>
      <c r="B72" s="82"/>
      <c r="C72" s="82" t="s">
        <v>147</v>
      </c>
      <c r="D72" s="82"/>
      <c r="E72" s="82" t="s">
        <v>151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 t="s">
        <v>103</v>
      </c>
      <c r="U72" s="82"/>
      <c r="V72" s="86"/>
      <c r="W72" s="86"/>
      <c r="X72" s="86"/>
      <c r="Y72" s="86"/>
      <c r="Z72" s="57" t="s">
        <v>102</v>
      </c>
      <c r="AA72" s="58">
        <v>1220.8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7" t="s">
        <v>102</v>
      </c>
    </row>
    <row r="73" spans="1:48" ht="49.5" customHeight="1">
      <c r="A73" s="78" t="s">
        <v>152</v>
      </c>
      <c r="B73" s="82"/>
      <c r="C73" s="82" t="s">
        <v>147</v>
      </c>
      <c r="D73" s="82"/>
      <c r="E73" s="82" t="s">
        <v>153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6"/>
      <c r="W73" s="86"/>
      <c r="X73" s="86"/>
      <c r="Y73" s="86"/>
      <c r="Z73" s="57" t="s">
        <v>152</v>
      </c>
      <c r="AA73" s="58">
        <f>AA74+AA75</f>
        <v>1115.96</v>
      </c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>
        <v>4000</v>
      </c>
      <c r="AM73" s="58"/>
      <c r="AN73" s="58"/>
      <c r="AO73" s="58"/>
      <c r="AP73" s="58"/>
      <c r="AQ73" s="58">
        <v>5000</v>
      </c>
      <c r="AR73" s="58"/>
      <c r="AS73" s="58"/>
      <c r="AT73" s="58"/>
      <c r="AU73" s="58"/>
      <c r="AV73" s="57" t="s">
        <v>152</v>
      </c>
    </row>
    <row r="74" spans="1:48" s="150" customFormat="1" ht="61.5" customHeight="1">
      <c r="A74" s="78"/>
      <c r="B74" s="82"/>
      <c r="C74" s="82" t="s">
        <v>147</v>
      </c>
      <c r="D74" s="82"/>
      <c r="E74" s="82" t="s">
        <v>153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 t="s">
        <v>103</v>
      </c>
      <c r="U74" s="82"/>
      <c r="V74" s="86"/>
      <c r="W74" s="86"/>
      <c r="X74" s="86"/>
      <c r="Y74" s="86"/>
      <c r="Z74" s="57" t="s">
        <v>102</v>
      </c>
      <c r="AA74" s="58">
        <v>16.4</v>
      </c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7"/>
    </row>
    <row r="75" spans="1:48" ht="49.5" customHeight="1">
      <c r="A75" s="78" t="s">
        <v>154</v>
      </c>
      <c r="B75" s="82"/>
      <c r="C75" s="82" t="s">
        <v>147</v>
      </c>
      <c r="D75" s="82"/>
      <c r="E75" s="82" t="s">
        <v>153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 t="s">
        <v>155</v>
      </c>
      <c r="U75" s="82"/>
      <c r="V75" s="86"/>
      <c r="W75" s="86"/>
      <c r="X75" s="86"/>
      <c r="Y75" s="86"/>
      <c r="Z75" s="57" t="s">
        <v>154</v>
      </c>
      <c r="AA75" s="58">
        <v>1099.56</v>
      </c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>
        <v>4000</v>
      </c>
      <c r="AM75" s="58"/>
      <c r="AN75" s="58"/>
      <c r="AO75" s="58"/>
      <c r="AP75" s="58"/>
      <c r="AQ75" s="58">
        <v>5000</v>
      </c>
      <c r="AR75" s="58"/>
      <c r="AS75" s="58"/>
      <c r="AT75" s="58"/>
      <c r="AU75" s="58"/>
      <c r="AV75" s="57" t="s">
        <v>154</v>
      </c>
    </row>
    <row r="76" spans="1:48" ht="87.75" customHeight="1">
      <c r="A76" s="57"/>
      <c r="B76" s="82"/>
      <c r="C76" s="82" t="s">
        <v>147</v>
      </c>
      <c r="D76" s="82"/>
      <c r="E76" s="82" t="s">
        <v>643</v>
      </c>
      <c r="F76" s="81"/>
      <c r="G76" s="60" t="s">
        <v>644</v>
      </c>
      <c r="H76" s="82"/>
      <c r="I76" s="82"/>
      <c r="J76" s="67">
        <f>J77</f>
        <v>1.1</v>
      </c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6"/>
      <c r="W76" s="86"/>
      <c r="X76" s="86"/>
      <c r="Y76" s="86"/>
      <c r="Z76" s="60" t="s">
        <v>699</v>
      </c>
      <c r="AA76" s="58">
        <f>AA77</f>
        <v>4400</v>
      </c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7"/>
    </row>
    <row r="77" spans="1:48" ht="60.75" customHeight="1">
      <c r="A77" s="57"/>
      <c r="B77" s="82"/>
      <c r="C77" s="82" t="s">
        <v>147</v>
      </c>
      <c r="D77" s="82"/>
      <c r="E77" s="82" t="s">
        <v>643</v>
      </c>
      <c r="F77" s="81" t="s">
        <v>155</v>
      </c>
      <c r="G77" s="60" t="s">
        <v>154</v>
      </c>
      <c r="H77" s="82"/>
      <c r="I77" s="82"/>
      <c r="J77" s="67">
        <v>1.1</v>
      </c>
      <c r="K77" s="82"/>
      <c r="L77" s="82"/>
      <c r="M77" s="82"/>
      <c r="N77" s="82"/>
      <c r="O77" s="82"/>
      <c r="P77" s="82"/>
      <c r="Q77" s="82"/>
      <c r="R77" s="82"/>
      <c r="S77" s="82"/>
      <c r="T77" s="82" t="s">
        <v>155</v>
      </c>
      <c r="U77" s="82"/>
      <c r="V77" s="86"/>
      <c r="W77" s="86"/>
      <c r="X77" s="86"/>
      <c r="Y77" s="86"/>
      <c r="Z77" s="57" t="s">
        <v>154</v>
      </c>
      <c r="AA77" s="58">
        <v>4400</v>
      </c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7"/>
    </row>
    <row r="78" spans="1:48" ht="33" customHeight="1">
      <c r="A78" s="78"/>
      <c r="B78" s="82"/>
      <c r="C78" s="82" t="s">
        <v>341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6"/>
      <c r="V78" s="86"/>
      <c r="W78" s="86"/>
      <c r="X78" s="86"/>
      <c r="Y78" s="57" t="s">
        <v>340</v>
      </c>
      <c r="Z78" s="57" t="s">
        <v>340</v>
      </c>
      <c r="AA78" s="58">
        <f>AA79</f>
        <v>44029.263380000004</v>
      </c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7"/>
    </row>
    <row r="79" spans="1:48" ht="33" customHeight="1">
      <c r="A79" s="78"/>
      <c r="B79" s="82"/>
      <c r="C79" s="82" t="s">
        <v>343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6"/>
      <c r="V79" s="86"/>
      <c r="W79" s="86"/>
      <c r="X79" s="86"/>
      <c r="Y79" s="57" t="s">
        <v>342</v>
      </c>
      <c r="Z79" s="57" t="s">
        <v>342</v>
      </c>
      <c r="AA79" s="58">
        <f>AA80</f>
        <v>44029.263380000004</v>
      </c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7"/>
    </row>
    <row r="80" spans="1:48" ht="77.25" customHeight="1">
      <c r="A80" s="78"/>
      <c r="B80" s="82"/>
      <c r="C80" s="82" t="s">
        <v>343</v>
      </c>
      <c r="D80" s="82"/>
      <c r="E80" s="82" t="s">
        <v>122</v>
      </c>
      <c r="F80" s="81"/>
      <c r="G80" s="60" t="s">
        <v>6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6"/>
      <c r="W80" s="86"/>
      <c r="X80" s="86"/>
      <c r="Y80" s="86"/>
      <c r="Z80" s="57" t="s">
        <v>6</v>
      </c>
      <c r="AA80" s="58">
        <f>AA81</f>
        <v>44029.263380000004</v>
      </c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7"/>
    </row>
    <row r="81" spans="1:48" ht="89.25" customHeight="1">
      <c r="A81" s="78"/>
      <c r="B81" s="82"/>
      <c r="C81" s="82" t="s">
        <v>343</v>
      </c>
      <c r="D81" s="82"/>
      <c r="E81" s="82" t="s">
        <v>131</v>
      </c>
      <c r="F81" s="81"/>
      <c r="G81" s="60" t="s">
        <v>130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6"/>
      <c r="W81" s="86"/>
      <c r="X81" s="86"/>
      <c r="Y81" s="86"/>
      <c r="Z81" s="57" t="s">
        <v>130</v>
      </c>
      <c r="AA81" s="58">
        <f>AA82+AA87</f>
        <v>44029.263380000004</v>
      </c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7"/>
    </row>
    <row r="82" spans="1:48" ht="61.5" customHeight="1">
      <c r="A82" s="78"/>
      <c r="B82" s="82"/>
      <c r="C82" s="82" t="s">
        <v>343</v>
      </c>
      <c r="D82" s="82"/>
      <c r="E82" s="82" t="s">
        <v>345</v>
      </c>
      <c r="F82" s="81"/>
      <c r="G82" s="60" t="s">
        <v>344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6"/>
      <c r="W82" s="86"/>
      <c r="X82" s="86"/>
      <c r="Y82" s="86"/>
      <c r="Z82" s="60" t="s">
        <v>344</v>
      </c>
      <c r="AA82" s="58">
        <f>AA83+AA85</f>
        <v>5984.181189999999</v>
      </c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7"/>
    </row>
    <row r="83" spans="1:48" ht="91.5" customHeight="1">
      <c r="A83" s="78"/>
      <c r="B83" s="82"/>
      <c r="C83" s="82" t="s">
        <v>343</v>
      </c>
      <c r="D83" s="82"/>
      <c r="E83" s="82" t="s">
        <v>347</v>
      </c>
      <c r="F83" s="81"/>
      <c r="G83" s="140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6"/>
      <c r="W83" s="86"/>
      <c r="X83" s="86"/>
      <c r="Y83" s="86"/>
      <c r="Z83" s="60" t="s">
        <v>346</v>
      </c>
      <c r="AA83" s="58">
        <f>AA84</f>
        <v>1460.09672</v>
      </c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7"/>
    </row>
    <row r="84" spans="1:48" ht="61.5" customHeight="1">
      <c r="A84" s="79"/>
      <c r="B84" s="82"/>
      <c r="C84" s="82" t="s">
        <v>343</v>
      </c>
      <c r="D84" s="82"/>
      <c r="E84" s="82" t="s">
        <v>347</v>
      </c>
      <c r="F84" s="81"/>
      <c r="G84" s="140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1" t="s">
        <v>155</v>
      </c>
      <c r="U84" s="82"/>
      <c r="V84" s="86"/>
      <c r="W84" s="86"/>
      <c r="X84" s="86"/>
      <c r="Y84" s="86"/>
      <c r="Z84" s="60" t="s">
        <v>154</v>
      </c>
      <c r="AA84" s="67">
        <v>1460.09672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7"/>
    </row>
    <row r="85" spans="1:48" ht="169.5" customHeight="1">
      <c r="A85" s="78"/>
      <c r="B85" s="82"/>
      <c r="C85" s="82" t="s">
        <v>343</v>
      </c>
      <c r="D85" s="82"/>
      <c r="E85" s="133" t="s">
        <v>639</v>
      </c>
      <c r="F85" s="134"/>
      <c r="G85" s="141" t="s">
        <v>638</v>
      </c>
      <c r="H85" s="82"/>
      <c r="I85" s="82"/>
      <c r="J85" s="67">
        <f>J86</f>
        <v>1825</v>
      </c>
      <c r="K85" s="82"/>
      <c r="L85" s="82"/>
      <c r="M85" s="82"/>
      <c r="N85" s="82"/>
      <c r="O85" s="82"/>
      <c r="P85" s="82"/>
      <c r="Q85" s="82"/>
      <c r="R85" s="82"/>
      <c r="S85" s="82"/>
      <c r="T85" s="81"/>
      <c r="U85" s="82"/>
      <c r="V85" s="86"/>
      <c r="W85" s="86"/>
      <c r="X85" s="86"/>
      <c r="Y85" s="86"/>
      <c r="Z85" s="135" t="s">
        <v>638</v>
      </c>
      <c r="AA85" s="67">
        <f>AA86</f>
        <v>4524.08447</v>
      </c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7"/>
    </row>
    <row r="86" spans="1:48" ht="61.5" customHeight="1">
      <c r="A86" s="78"/>
      <c r="B86" s="82"/>
      <c r="C86" s="82" t="s">
        <v>343</v>
      </c>
      <c r="D86" s="82"/>
      <c r="E86" s="133" t="s">
        <v>639</v>
      </c>
      <c r="F86" s="81" t="s">
        <v>155</v>
      </c>
      <c r="G86" s="60" t="s">
        <v>154</v>
      </c>
      <c r="H86" s="82"/>
      <c r="I86" s="82"/>
      <c r="J86" s="67">
        <v>1825</v>
      </c>
      <c r="K86" s="82"/>
      <c r="L86" s="82"/>
      <c r="M86" s="82"/>
      <c r="N86" s="82"/>
      <c r="O86" s="82"/>
      <c r="P86" s="82"/>
      <c r="Q86" s="82"/>
      <c r="R86" s="82"/>
      <c r="S86" s="82"/>
      <c r="T86" s="81" t="s">
        <v>155</v>
      </c>
      <c r="U86" s="82"/>
      <c r="V86" s="86"/>
      <c r="W86" s="86"/>
      <c r="X86" s="86"/>
      <c r="Y86" s="86"/>
      <c r="Z86" s="60" t="s">
        <v>154</v>
      </c>
      <c r="AA86" s="67">
        <v>4524.08447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7"/>
    </row>
    <row r="87" spans="1:48" ht="87.75" customHeight="1">
      <c r="A87" s="79"/>
      <c r="B87" s="82"/>
      <c r="C87" s="82" t="s">
        <v>343</v>
      </c>
      <c r="D87" s="82"/>
      <c r="E87" s="82" t="s">
        <v>628</v>
      </c>
      <c r="F87" s="81"/>
      <c r="G87" s="137" t="s">
        <v>626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6"/>
      <c r="W87" s="86"/>
      <c r="X87" s="86"/>
      <c r="Y87" s="86"/>
      <c r="Z87" s="137" t="s">
        <v>626</v>
      </c>
      <c r="AA87" s="58">
        <f>AA88</f>
        <v>38045.08219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7"/>
    </row>
    <row r="88" spans="1:48" ht="121.5" customHeight="1">
      <c r="A88" s="79"/>
      <c r="B88" s="82"/>
      <c r="C88" s="82" t="s">
        <v>343</v>
      </c>
      <c r="D88" s="82"/>
      <c r="E88" s="138" t="s">
        <v>640</v>
      </c>
      <c r="F88" s="81"/>
      <c r="G88" s="137" t="s">
        <v>627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6"/>
      <c r="W88" s="86"/>
      <c r="X88" s="86"/>
      <c r="Y88" s="86"/>
      <c r="Z88" s="137" t="s">
        <v>633</v>
      </c>
      <c r="AA88" s="58">
        <f>AA89</f>
        <v>38045.08219</v>
      </c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7"/>
    </row>
    <row r="89" spans="1:48" ht="69.75" customHeight="1">
      <c r="A89" s="79"/>
      <c r="B89" s="82"/>
      <c r="C89" s="82" t="s">
        <v>343</v>
      </c>
      <c r="D89" s="82"/>
      <c r="E89" s="138" t="s">
        <v>640</v>
      </c>
      <c r="F89" s="81" t="s">
        <v>155</v>
      </c>
      <c r="G89" s="60" t="s">
        <v>154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1" t="s">
        <v>155</v>
      </c>
      <c r="U89" s="82"/>
      <c r="V89" s="86"/>
      <c r="W89" s="86"/>
      <c r="X89" s="86"/>
      <c r="Y89" s="86"/>
      <c r="Z89" s="60" t="s">
        <v>154</v>
      </c>
      <c r="AA89" s="67">
        <v>38045.08219</v>
      </c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7"/>
    </row>
    <row r="90" spans="1:48" ht="25.5" customHeight="1">
      <c r="A90" s="78"/>
      <c r="B90" s="82"/>
      <c r="C90" s="82" t="s">
        <v>666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6"/>
      <c r="W90" s="86"/>
      <c r="X90" s="86"/>
      <c r="Y90" s="86"/>
      <c r="Z90" s="57" t="s">
        <v>667</v>
      </c>
      <c r="AA90" s="67">
        <v>1331.706</v>
      </c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7"/>
    </row>
    <row r="91" spans="1:48" ht="29.25" customHeight="1">
      <c r="A91" s="78"/>
      <c r="B91" s="82"/>
      <c r="C91" s="82" t="s">
        <v>668</v>
      </c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6"/>
      <c r="W91" s="86"/>
      <c r="X91" s="86"/>
      <c r="Y91" s="86"/>
      <c r="Z91" s="57" t="s">
        <v>669</v>
      </c>
      <c r="AA91" s="67">
        <v>1331.706</v>
      </c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7"/>
    </row>
    <row r="92" spans="1:48" ht="45" customHeight="1">
      <c r="A92" s="78"/>
      <c r="B92" s="82"/>
      <c r="C92" s="82" t="s">
        <v>668</v>
      </c>
      <c r="D92" s="82"/>
      <c r="E92" s="82" t="s">
        <v>107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6"/>
      <c r="W92" s="86"/>
      <c r="X92" s="86"/>
      <c r="Y92" s="86"/>
      <c r="Z92" s="57" t="s">
        <v>106</v>
      </c>
      <c r="AA92" s="67">
        <v>1331.706</v>
      </c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7"/>
    </row>
    <row r="93" spans="1:48" ht="58.5" customHeight="1">
      <c r="A93" s="78"/>
      <c r="B93" s="82"/>
      <c r="C93" s="82" t="s">
        <v>668</v>
      </c>
      <c r="D93" s="82"/>
      <c r="E93" s="82" t="s">
        <v>1004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6"/>
      <c r="W93" s="86"/>
      <c r="X93" s="86"/>
      <c r="Y93" s="86"/>
      <c r="Z93" s="60" t="s">
        <v>665</v>
      </c>
      <c r="AA93" s="67">
        <v>1331.706</v>
      </c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7"/>
    </row>
    <row r="94" spans="1:48" ht="69.75" customHeight="1">
      <c r="A94" s="78"/>
      <c r="B94" s="82"/>
      <c r="C94" s="82" t="s">
        <v>668</v>
      </c>
      <c r="D94" s="82"/>
      <c r="E94" s="82" t="s">
        <v>1004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1" t="s">
        <v>103</v>
      </c>
      <c r="U94" s="60" t="s">
        <v>102</v>
      </c>
      <c r="V94" s="86"/>
      <c r="W94" s="86"/>
      <c r="X94" s="86"/>
      <c r="Y94" s="86"/>
      <c r="Z94" s="57" t="s">
        <v>102</v>
      </c>
      <c r="AA94" s="67">
        <v>1331.706</v>
      </c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7"/>
    </row>
    <row r="95" spans="1:48" ht="44.25" customHeight="1">
      <c r="A95" s="55" t="s">
        <v>162</v>
      </c>
      <c r="B95" s="110" t="s">
        <v>163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91"/>
      <c r="W95" s="91"/>
      <c r="X95" s="91"/>
      <c r="Y95" s="91"/>
      <c r="Z95" s="55" t="s">
        <v>162</v>
      </c>
      <c r="AA95" s="56">
        <f>AA96+AA211+AA230+AA269+AA287+AA294+AA326+AA350+AA377</f>
        <v>120155.28989</v>
      </c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>
        <v>85876.2</v>
      </c>
      <c r="AM95" s="56">
        <v>1774.2</v>
      </c>
      <c r="AN95" s="56">
        <v>16089.04</v>
      </c>
      <c r="AO95" s="56">
        <v>3528.2</v>
      </c>
      <c r="AP95" s="56"/>
      <c r="AQ95" s="56">
        <v>84727.2</v>
      </c>
      <c r="AR95" s="56">
        <v>2669.3</v>
      </c>
      <c r="AS95" s="56">
        <v>15028.64</v>
      </c>
      <c r="AT95" s="56">
        <v>250</v>
      </c>
      <c r="AU95" s="56"/>
      <c r="AV95" s="55" t="s">
        <v>162</v>
      </c>
    </row>
    <row r="96" spans="1:48" ht="16.5" customHeight="1">
      <c r="A96" s="57" t="s">
        <v>90</v>
      </c>
      <c r="B96" s="82"/>
      <c r="C96" s="82" t="s">
        <v>91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6"/>
      <c r="W96" s="86"/>
      <c r="X96" s="86"/>
      <c r="Y96" s="86"/>
      <c r="Z96" s="57" t="s">
        <v>90</v>
      </c>
      <c r="AA96" s="58">
        <f>AA97+AA101+AA127+AA131+AA135</f>
        <v>46670.795620000004</v>
      </c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>
        <v>47409.4</v>
      </c>
      <c r="AM96" s="58">
        <v>1759.4</v>
      </c>
      <c r="AN96" s="58">
        <v>1688.74</v>
      </c>
      <c r="AO96" s="58">
        <v>200</v>
      </c>
      <c r="AP96" s="58"/>
      <c r="AQ96" s="58">
        <v>52485.8</v>
      </c>
      <c r="AR96" s="58">
        <v>1935.3</v>
      </c>
      <c r="AS96" s="58">
        <v>1688.74</v>
      </c>
      <c r="AT96" s="58">
        <v>250</v>
      </c>
      <c r="AU96" s="58"/>
      <c r="AV96" s="57" t="s">
        <v>90</v>
      </c>
    </row>
    <row r="97" spans="1:48" ht="66.75" customHeight="1">
      <c r="A97" s="57" t="s">
        <v>164</v>
      </c>
      <c r="B97" s="82"/>
      <c r="C97" s="82" t="s">
        <v>165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6"/>
      <c r="W97" s="86"/>
      <c r="X97" s="86"/>
      <c r="Y97" s="86"/>
      <c r="Z97" s="57" t="s">
        <v>164</v>
      </c>
      <c r="AA97" s="58">
        <f>AA98</f>
        <v>1595.9</v>
      </c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>
        <v>1613</v>
      </c>
      <c r="AM97" s="58"/>
      <c r="AN97" s="58"/>
      <c r="AO97" s="58"/>
      <c r="AP97" s="58"/>
      <c r="AQ97" s="58">
        <v>1613</v>
      </c>
      <c r="AR97" s="58"/>
      <c r="AS97" s="58"/>
      <c r="AT97" s="58"/>
      <c r="AU97" s="58"/>
      <c r="AV97" s="57" t="s">
        <v>164</v>
      </c>
    </row>
    <row r="98" spans="1:48" ht="66.75" customHeight="1">
      <c r="A98" s="57" t="s">
        <v>94</v>
      </c>
      <c r="B98" s="82"/>
      <c r="C98" s="82" t="s">
        <v>165</v>
      </c>
      <c r="D98" s="82"/>
      <c r="E98" s="82" t="s">
        <v>95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6"/>
      <c r="W98" s="86"/>
      <c r="X98" s="86"/>
      <c r="Y98" s="86"/>
      <c r="Z98" s="57" t="s">
        <v>94</v>
      </c>
      <c r="AA98" s="58">
        <f>AA99</f>
        <v>1595.9</v>
      </c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>
        <v>1613</v>
      </c>
      <c r="AM98" s="58"/>
      <c r="AN98" s="58"/>
      <c r="AO98" s="58"/>
      <c r="AP98" s="58"/>
      <c r="AQ98" s="58">
        <v>1613</v>
      </c>
      <c r="AR98" s="58"/>
      <c r="AS98" s="58"/>
      <c r="AT98" s="58"/>
      <c r="AU98" s="58"/>
      <c r="AV98" s="57" t="s">
        <v>94</v>
      </c>
    </row>
    <row r="99" spans="1:48" ht="33" customHeight="1">
      <c r="A99" s="57" t="s">
        <v>166</v>
      </c>
      <c r="B99" s="82"/>
      <c r="C99" s="82" t="s">
        <v>165</v>
      </c>
      <c r="D99" s="82"/>
      <c r="E99" s="82" t="s">
        <v>167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6"/>
      <c r="W99" s="86"/>
      <c r="X99" s="86"/>
      <c r="Y99" s="86"/>
      <c r="Z99" s="57" t="s">
        <v>166</v>
      </c>
      <c r="AA99" s="58">
        <f>AA100</f>
        <v>1595.9</v>
      </c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>
        <v>1613</v>
      </c>
      <c r="AM99" s="58"/>
      <c r="AN99" s="58"/>
      <c r="AO99" s="58"/>
      <c r="AP99" s="58"/>
      <c r="AQ99" s="58">
        <v>1613</v>
      </c>
      <c r="AR99" s="58"/>
      <c r="AS99" s="58"/>
      <c r="AT99" s="58"/>
      <c r="AU99" s="58"/>
      <c r="AV99" s="57" t="s">
        <v>166</v>
      </c>
    </row>
    <row r="100" spans="1:48" ht="133.5" customHeight="1">
      <c r="A100" s="57" t="s">
        <v>98</v>
      </c>
      <c r="B100" s="82"/>
      <c r="C100" s="82" t="s">
        <v>165</v>
      </c>
      <c r="D100" s="82"/>
      <c r="E100" s="82" t="s">
        <v>167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 t="s">
        <v>99</v>
      </c>
      <c r="U100" s="82"/>
      <c r="V100" s="86"/>
      <c r="W100" s="86"/>
      <c r="X100" s="86"/>
      <c r="Y100" s="86"/>
      <c r="Z100" s="57" t="s">
        <v>98</v>
      </c>
      <c r="AA100" s="58">
        <v>1595.9</v>
      </c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>
        <v>1613</v>
      </c>
      <c r="AM100" s="58"/>
      <c r="AN100" s="58"/>
      <c r="AO100" s="58"/>
      <c r="AP100" s="58"/>
      <c r="AQ100" s="58">
        <v>1613</v>
      </c>
      <c r="AR100" s="58"/>
      <c r="AS100" s="58"/>
      <c r="AT100" s="58"/>
      <c r="AU100" s="58"/>
      <c r="AV100" s="57" t="s">
        <v>98</v>
      </c>
    </row>
    <row r="101" spans="1:48" ht="99.75" customHeight="1">
      <c r="A101" s="57" t="s">
        <v>112</v>
      </c>
      <c r="B101" s="82"/>
      <c r="C101" s="82" t="s">
        <v>113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6"/>
      <c r="W101" s="86"/>
      <c r="X101" s="86"/>
      <c r="Y101" s="86"/>
      <c r="Z101" s="57" t="s">
        <v>112</v>
      </c>
      <c r="AA101" s="58">
        <f>AA102</f>
        <v>31929.941990000007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>
        <v>23007.9</v>
      </c>
      <c r="AM101" s="58"/>
      <c r="AN101" s="58">
        <v>1688.74</v>
      </c>
      <c r="AO101" s="58"/>
      <c r="AP101" s="58"/>
      <c r="AQ101" s="58">
        <v>23007.9</v>
      </c>
      <c r="AR101" s="58"/>
      <c r="AS101" s="58">
        <v>1688.74</v>
      </c>
      <c r="AT101" s="58"/>
      <c r="AU101" s="58"/>
      <c r="AV101" s="57" t="s">
        <v>112</v>
      </c>
    </row>
    <row r="102" spans="1:48" ht="73.5" customHeight="1">
      <c r="A102" s="57" t="s">
        <v>94</v>
      </c>
      <c r="B102" s="82"/>
      <c r="C102" s="82" t="s">
        <v>113</v>
      </c>
      <c r="D102" s="82"/>
      <c r="E102" s="82" t="s">
        <v>95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6"/>
      <c r="W102" s="86"/>
      <c r="X102" s="86"/>
      <c r="Y102" s="86"/>
      <c r="Z102" s="57" t="s">
        <v>94</v>
      </c>
      <c r="AA102" s="58">
        <f>AA103+AA108+AA111+AA113+AA116+AA118+AA120+AA124+AA122</f>
        <v>31929.941990000007</v>
      </c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>
        <v>23007.9</v>
      </c>
      <c r="AM102" s="58"/>
      <c r="AN102" s="58">
        <v>1688.74</v>
      </c>
      <c r="AO102" s="58"/>
      <c r="AP102" s="58"/>
      <c r="AQ102" s="58">
        <v>23007.9</v>
      </c>
      <c r="AR102" s="58"/>
      <c r="AS102" s="58">
        <v>1688.74</v>
      </c>
      <c r="AT102" s="58"/>
      <c r="AU102" s="58"/>
      <c r="AV102" s="57" t="s">
        <v>94</v>
      </c>
    </row>
    <row r="103" spans="1:48" ht="44.25" customHeight="1">
      <c r="A103" s="57" t="s">
        <v>100</v>
      </c>
      <c r="B103" s="82"/>
      <c r="C103" s="82" t="s">
        <v>113</v>
      </c>
      <c r="D103" s="82"/>
      <c r="E103" s="82" t="s">
        <v>101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6"/>
      <c r="W103" s="86"/>
      <c r="X103" s="86"/>
      <c r="Y103" s="86"/>
      <c r="Z103" s="57" t="s">
        <v>100</v>
      </c>
      <c r="AA103" s="58">
        <f>AA104+AA105+AA107+AA106</f>
        <v>30220.741990000002</v>
      </c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>
        <v>21309</v>
      </c>
      <c r="AM103" s="58"/>
      <c r="AN103" s="58"/>
      <c r="AO103" s="58"/>
      <c r="AP103" s="58"/>
      <c r="AQ103" s="58">
        <v>21309</v>
      </c>
      <c r="AR103" s="58"/>
      <c r="AS103" s="58"/>
      <c r="AT103" s="58"/>
      <c r="AU103" s="58"/>
      <c r="AV103" s="57" t="s">
        <v>100</v>
      </c>
    </row>
    <row r="104" spans="1:48" ht="117.75" customHeight="1">
      <c r="A104" s="57" t="s">
        <v>98</v>
      </c>
      <c r="B104" s="82"/>
      <c r="C104" s="82" t="s">
        <v>113</v>
      </c>
      <c r="D104" s="82"/>
      <c r="E104" s="82" t="s">
        <v>101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 t="s">
        <v>99</v>
      </c>
      <c r="U104" s="82"/>
      <c r="V104" s="86"/>
      <c r="W104" s="86"/>
      <c r="X104" s="86"/>
      <c r="Y104" s="86"/>
      <c r="Z104" s="57" t="s">
        <v>98</v>
      </c>
      <c r="AA104" s="58">
        <f>19904.46525+96.67285+3488.201+80</f>
        <v>23569.3391</v>
      </c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>
        <v>15910.6</v>
      </c>
      <c r="AM104" s="58"/>
      <c r="AN104" s="58"/>
      <c r="AO104" s="58"/>
      <c r="AP104" s="58"/>
      <c r="AQ104" s="58">
        <v>15910.6</v>
      </c>
      <c r="AR104" s="58"/>
      <c r="AS104" s="58"/>
      <c r="AT104" s="58"/>
      <c r="AU104" s="58"/>
      <c r="AV104" s="57" t="s">
        <v>98</v>
      </c>
    </row>
    <row r="105" spans="1:48" ht="61.5" customHeight="1">
      <c r="A105" s="79" t="s">
        <v>102</v>
      </c>
      <c r="B105" s="82"/>
      <c r="C105" s="82" t="s">
        <v>113</v>
      </c>
      <c r="D105" s="82"/>
      <c r="E105" s="82" t="s">
        <v>101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 t="s">
        <v>103</v>
      </c>
      <c r="U105" s="82"/>
      <c r="V105" s="86"/>
      <c r="W105" s="86"/>
      <c r="X105" s="86"/>
      <c r="Y105" s="86"/>
      <c r="Z105" s="57" t="s">
        <v>102</v>
      </c>
      <c r="AA105" s="58">
        <v>5832.37856</v>
      </c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>
        <v>5231</v>
      </c>
      <c r="AM105" s="58"/>
      <c r="AN105" s="58"/>
      <c r="AO105" s="58"/>
      <c r="AP105" s="58"/>
      <c r="AQ105" s="58">
        <v>5231</v>
      </c>
      <c r="AR105" s="58"/>
      <c r="AS105" s="58"/>
      <c r="AT105" s="58"/>
      <c r="AU105" s="58"/>
      <c r="AV105" s="57" t="s">
        <v>102</v>
      </c>
    </row>
    <row r="106" spans="1:48" s="114" customFormat="1" ht="55.5" customHeight="1">
      <c r="A106" s="79"/>
      <c r="B106" s="82"/>
      <c r="C106" s="82" t="s">
        <v>113</v>
      </c>
      <c r="D106" s="82"/>
      <c r="E106" s="82" t="s">
        <v>101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 t="s">
        <v>197</v>
      </c>
      <c r="U106" s="82"/>
      <c r="V106" s="86"/>
      <c r="W106" s="86"/>
      <c r="X106" s="86"/>
      <c r="Y106" s="86"/>
      <c r="Z106" s="60" t="s">
        <v>196</v>
      </c>
      <c r="AA106" s="67">
        <v>59.9739</v>
      </c>
      <c r="AB106" s="116"/>
      <c r="AC106" s="117">
        <v>46.30944</v>
      </c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7"/>
    </row>
    <row r="107" spans="1:48" ht="33" customHeight="1">
      <c r="A107" s="79" t="s">
        <v>160</v>
      </c>
      <c r="B107" s="82"/>
      <c r="C107" s="82" t="s">
        <v>113</v>
      </c>
      <c r="D107" s="82"/>
      <c r="E107" s="82" t="s">
        <v>101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 t="s">
        <v>161</v>
      </c>
      <c r="U107" s="82"/>
      <c r="V107" s="86"/>
      <c r="W107" s="86"/>
      <c r="X107" s="86"/>
      <c r="Y107" s="86"/>
      <c r="Z107" s="57" t="s">
        <v>160</v>
      </c>
      <c r="AA107" s="58">
        <v>759.05043</v>
      </c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>
        <v>167.4</v>
      </c>
      <c r="AM107" s="58"/>
      <c r="AN107" s="58"/>
      <c r="AO107" s="58"/>
      <c r="AP107" s="58"/>
      <c r="AQ107" s="58">
        <v>167.4</v>
      </c>
      <c r="AR107" s="58"/>
      <c r="AS107" s="58"/>
      <c r="AT107" s="58"/>
      <c r="AU107" s="58"/>
      <c r="AV107" s="57" t="s">
        <v>160</v>
      </c>
    </row>
    <row r="108" spans="1:48" ht="99.75" customHeight="1">
      <c r="A108" s="79" t="s">
        <v>168</v>
      </c>
      <c r="B108" s="82"/>
      <c r="C108" s="82" t="s">
        <v>113</v>
      </c>
      <c r="D108" s="82"/>
      <c r="E108" s="82" t="s">
        <v>169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6"/>
      <c r="W108" s="86"/>
      <c r="X108" s="86"/>
      <c r="Y108" s="86"/>
      <c r="Z108" s="57" t="s">
        <v>168</v>
      </c>
      <c r="AA108" s="58">
        <v>427.5</v>
      </c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>
        <v>427.5</v>
      </c>
      <c r="AM108" s="58"/>
      <c r="AN108" s="58">
        <v>427.5</v>
      </c>
      <c r="AO108" s="58"/>
      <c r="AP108" s="58"/>
      <c r="AQ108" s="58">
        <v>427.5</v>
      </c>
      <c r="AR108" s="58"/>
      <c r="AS108" s="58">
        <v>427.5</v>
      </c>
      <c r="AT108" s="58"/>
      <c r="AU108" s="58"/>
      <c r="AV108" s="57" t="s">
        <v>168</v>
      </c>
    </row>
    <row r="109" spans="1:48" ht="110.25" customHeight="1">
      <c r="A109" s="79" t="s">
        <v>98</v>
      </c>
      <c r="B109" s="82"/>
      <c r="C109" s="82" t="s">
        <v>113</v>
      </c>
      <c r="D109" s="82"/>
      <c r="E109" s="82" t="s">
        <v>169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 t="s">
        <v>99</v>
      </c>
      <c r="U109" s="82"/>
      <c r="V109" s="86"/>
      <c r="W109" s="86"/>
      <c r="X109" s="86"/>
      <c r="Y109" s="86"/>
      <c r="Z109" s="57" t="s">
        <v>98</v>
      </c>
      <c r="AA109" s="58">
        <v>338.5</v>
      </c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>
        <v>338.5</v>
      </c>
      <c r="AM109" s="58"/>
      <c r="AN109" s="58">
        <v>338.5</v>
      </c>
      <c r="AO109" s="58"/>
      <c r="AP109" s="58"/>
      <c r="AQ109" s="58">
        <v>338.5</v>
      </c>
      <c r="AR109" s="58"/>
      <c r="AS109" s="58">
        <v>338.5</v>
      </c>
      <c r="AT109" s="58"/>
      <c r="AU109" s="58"/>
      <c r="AV109" s="57" t="s">
        <v>98</v>
      </c>
    </row>
    <row r="110" spans="1:48" ht="60.75" customHeight="1">
      <c r="A110" s="79" t="s">
        <v>102</v>
      </c>
      <c r="B110" s="82"/>
      <c r="C110" s="82" t="s">
        <v>113</v>
      </c>
      <c r="D110" s="82"/>
      <c r="E110" s="82" t="s">
        <v>169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 t="s">
        <v>103</v>
      </c>
      <c r="U110" s="82"/>
      <c r="V110" s="86"/>
      <c r="W110" s="86"/>
      <c r="X110" s="86"/>
      <c r="Y110" s="86"/>
      <c r="Z110" s="57" t="s">
        <v>102</v>
      </c>
      <c r="AA110" s="58">
        <v>89</v>
      </c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>
        <v>89</v>
      </c>
      <c r="AM110" s="58"/>
      <c r="AN110" s="58">
        <v>89</v>
      </c>
      <c r="AO110" s="58"/>
      <c r="AP110" s="58"/>
      <c r="AQ110" s="58">
        <v>89</v>
      </c>
      <c r="AR110" s="58"/>
      <c r="AS110" s="58">
        <v>89</v>
      </c>
      <c r="AT110" s="58"/>
      <c r="AU110" s="58"/>
      <c r="AV110" s="57" t="s">
        <v>102</v>
      </c>
    </row>
    <row r="111" spans="1:48" ht="49.5" customHeight="1">
      <c r="A111" s="79" t="s">
        <v>170</v>
      </c>
      <c r="B111" s="82"/>
      <c r="C111" s="82" t="s">
        <v>113</v>
      </c>
      <c r="D111" s="82"/>
      <c r="E111" s="82" t="s">
        <v>171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6"/>
      <c r="W111" s="86"/>
      <c r="X111" s="86"/>
      <c r="Y111" s="86"/>
      <c r="Z111" s="57" t="s">
        <v>170</v>
      </c>
      <c r="AA111" s="58">
        <v>4</v>
      </c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>
        <v>4</v>
      </c>
      <c r="AM111" s="58"/>
      <c r="AN111" s="58">
        <v>4</v>
      </c>
      <c r="AO111" s="58"/>
      <c r="AP111" s="58"/>
      <c r="AQ111" s="58">
        <v>4</v>
      </c>
      <c r="AR111" s="58"/>
      <c r="AS111" s="58">
        <v>4</v>
      </c>
      <c r="AT111" s="58"/>
      <c r="AU111" s="58"/>
      <c r="AV111" s="57" t="s">
        <v>170</v>
      </c>
    </row>
    <row r="112" spans="1:48" ht="54" customHeight="1">
      <c r="A112" s="79" t="s">
        <v>102</v>
      </c>
      <c r="B112" s="82"/>
      <c r="C112" s="82" t="s">
        <v>113</v>
      </c>
      <c r="D112" s="82"/>
      <c r="E112" s="82" t="s">
        <v>171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 t="s">
        <v>103</v>
      </c>
      <c r="U112" s="82"/>
      <c r="V112" s="86"/>
      <c r="W112" s="86"/>
      <c r="X112" s="86"/>
      <c r="Y112" s="86"/>
      <c r="Z112" s="57" t="s">
        <v>102</v>
      </c>
      <c r="AA112" s="58">
        <v>4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>
        <v>4</v>
      </c>
      <c r="AM112" s="58"/>
      <c r="AN112" s="58">
        <v>4</v>
      </c>
      <c r="AO112" s="58"/>
      <c r="AP112" s="58"/>
      <c r="AQ112" s="58">
        <v>4</v>
      </c>
      <c r="AR112" s="58"/>
      <c r="AS112" s="58">
        <v>4</v>
      </c>
      <c r="AT112" s="58"/>
      <c r="AU112" s="58"/>
      <c r="AV112" s="57" t="s">
        <v>102</v>
      </c>
    </row>
    <row r="113" spans="1:48" ht="53.25" customHeight="1">
      <c r="A113" s="79" t="s">
        <v>172</v>
      </c>
      <c r="B113" s="82"/>
      <c r="C113" s="82" t="s">
        <v>113</v>
      </c>
      <c r="D113" s="82"/>
      <c r="E113" s="82" t="s">
        <v>173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6"/>
      <c r="W113" s="86"/>
      <c r="X113" s="86"/>
      <c r="Y113" s="86"/>
      <c r="Z113" s="57" t="s">
        <v>172</v>
      </c>
      <c r="AA113" s="58">
        <f>AA114+AA115</f>
        <v>43.8</v>
      </c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>
        <v>43.8</v>
      </c>
      <c r="AM113" s="58"/>
      <c r="AN113" s="58">
        <v>33.64</v>
      </c>
      <c r="AO113" s="58"/>
      <c r="AP113" s="58"/>
      <c r="AQ113" s="58">
        <v>43.8</v>
      </c>
      <c r="AR113" s="58"/>
      <c r="AS113" s="58">
        <v>33.64</v>
      </c>
      <c r="AT113" s="58"/>
      <c r="AU113" s="58"/>
      <c r="AV113" s="57" t="s">
        <v>172</v>
      </c>
    </row>
    <row r="114" spans="1:48" ht="117.75" customHeight="1">
      <c r="A114" s="79" t="s">
        <v>98</v>
      </c>
      <c r="B114" s="82"/>
      <c r="C114" s="82" t="s">
        <v>113</v>
      </c>
      <c r="D114" s="82"/>
      <c r="E114" s="82" t="s">
        <v>173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 t="s">
        <v>99</v>
      </c>
      <c r="U114" s="82"/>
      <c r="V114" s="86"/>
      <c r="W114" s="86"/>
      <c r="X114" s="86"/>
      <c r="Y114" s="86"/>
      <c r="Z114" s="57" t="s">
        <v>98</v>
      </c>
      <c r="AA114" s="58">
        <v>38.8</v>
      </c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>
        <v>43.8</v>
      </c>
      <c r="AM114" s="58"/>
      <c r="AN114" s="58">
        <v>33.64</v>
      </c>
      <c r="AO114" s="58"/>
      <c r="AP114" s="58"/>
      <c r="AQ114" s="58">
        <v>43.8</v>
      </c>
      <c r="AR114" s="58"/>
      <c r="AS114" s="58">
        <v>33.64</v>
      </c>
      <c r="AT114" s="58"/>
      <c r="AU114" s="58"/>
      <c r="AV114" s="57" t="s">
        <v>98</v>
      </c>
    </row>
    <row r="115" spans="1:48" ht="55.5" customHeight="1">
      <c r="A115" s="79"/>
      <c r="B115" s="82"/>
      <c r="C115" s="82" t="s">
        <v>113</v>
      </c>
      <c r="D115" s="82"/>
      <c r="E115" s="82" t="s">
        <v>173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1" t="s">
        <v>103</v>
      </c>
      <c r="U115" s="60" t="s">
        <v>102</v>
      </c>
      <c r="V115" s="82"/>
      <c r="W115" s="82"/>
      <c r="X115" s="67">
        <v>5</v>
      </c>
      <c r="Y115" s="86"/>
      <c r="Z115" s="57" t="s">
        <v>102</v>
      </c>
      <c r="AA115" s="58">
        <v>5</v>
      </c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7"/>
    </row>
    <row r="116" spans="1:48" ht="66.75" customHeight="1">
      <c r="A116" s="57" t="s">
        <v>174</v>
      </c>
      <c r="B116" s="82"/>
      <c r="C116" s="82" t="s">
        <v>113</v>
      </c>
      <c r="D116" s="82"/>
      <c r="E116" s="82" t="s">
        <v>175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6"/>
      <c r="W116" s="86"/>
      <c r="X116" s="86"/>
      <c r="Y116" s="86"/>
      <c r="Z116" s="57" t="s">
        <v>174</v>
      </c>
      <c r="AA116" s="58">
        <v>883</v>
      </c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>
        <v>883</v>
      </c>
      <c r="AM116" s="58"/>
      <c r="AN116" s="58">
        <v>883</v>
      </c>
      <c r="AO116" s="58"/>
      <c r="AP116" s="58"/>
      <c r="AQ116" s="58">
        <v>883</v>
      </c>
      <c r="AR116" s="58"/>
      <c r="AS116" s="58">
        <v>883</v>
      </c>
      <c r="AT116" s="58"/>
      <c r="AU116" s="58"/>
      <c r="AV116" s="57" t="s">
        <v>174</v>
      </c>
    </row>
    <row r="117" spans="1:48" ht="133.5" customHeight="1">
      <c r="A117" s="57" t="s">
        <v>98</v>
      </c>
      <c r="B117" s="82"/>
      <c r="C117" s="82" t="s">
        <v>113</v>
      </c>
      <c r="D117" s="82"/>
      <c r="E117" s="82" t="s">
        <v>175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 t="s">
        <v>99</v>
      </c>
      <c r="U117" s="82"/>
      <c r="V117" s="86"/>
      <c r="W117" s="86"/>
      <c r="X117" s="86"/>
      <c r="Y117" s="86"/>
      <c r="Z117" s="57" t="s">
        <v>98</v>
      </c>
      <c r="AA117" s="58">
        <v>883</v>
      </c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>
        <v>883</v>
      </c>
      <c r="AM117" s="58"/>
      <c r="AN117" s="58">
        <v>883</v>
      </c>
      <c r="AO117" s="58"/>
      <c r="AP117" s="58"/>
      <c r="AQ117" s="58">
        <v>883</v>
      </c>
      <c r="AR117" s="58"/>
      <c r="AS117" s="58">
        <v>883</v>
      </c>
      <c r="AT117" s="58"/>
      <c r="AU117" s="58"/>
      <c r="AV117" s="57" t="s">
        <v>98</v>
      </c>
    </row>
    <row r="118" spans="1:48" ht="133.5" customHeight="1">
      <c r="A118" s="57" t="s">
        <v>176</v>
      </c>
      <c r="B118" s="82"/>
      <c r="C118" s="82" t="s">
        <v>113</v>
      </c>
      <c r="D118" s="82"/>
      <c r="E118" s="82" t="s">
        <v>177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6"/>
      <c r="W118" s="86"/>
      <c r="X118" s="86"/>
      <c r="Y118" s="86"/>
      <c r="Z118" s="57" t="s">
        <v>176</v>
      </c>
      <c r="AA118" s="58">
        <v>52.2</v>
      </c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>
        <v>52.2</v>
      </c>
      <c r="AM118" s="58"/>
      <c r="AN118" s="58">
        <v>52.2</v>
      </c>
      <c r="AO118" s="58"/>
      <c r="AP118" s="58"/>
      <c r="AQ118" s="58">
        <v>52.2</v>
      </c>
      <c r="AR118" s="58"/>
      <c r="AS118" s="58">
        <v>52.2</v>
      </c>
      <c r="AT118" s="58"/>
      <c r="AU118" s="58"/>
      <c r="AV118" s="57" t="s">
        <v>176</v>
      </c>
    </row>
    <row r="119" spans="1:48" ht="126.75" customHeight="1">
      <c r="A119" s="57" t="s">
        <v>98</v>
      </c>
      <c r="B119" s="82"/>
      <c r="C119" s="82" t="s">
        <v>113</v>
      </c>
      <c r="D119" s="82"/>
      <c r="E119" s="82" t="s">
        <v>177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 t="s">
        <v>99</v>
      </c>
      <c r="U119" s="82"/>
      <c r="V119" s="86"/>
      <c r="W119" s="86"/>
      <c r="X119" s="86"/>
      <c r="Y119" s="86"/>
      <c r="Z119" s="57" t="s">
        <v>98</v>
      </c>
      <c r="AA119" s="58">
        <v>52.2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>
        <v>52.2</v>
      </c>
      <c r="AM119" s="58"/>
      <c r="AN119" s="58">
        <v>52.2</v>
      </c>
      <c r="AO119" s="58"/>
      <c r="AP119" s="58"/>
      <c r="AQ119" s="58">
        <v>52.2</v>
      </c>
      <c r="AR119" s="58"/>
      <c r="AS119" s="58">
        <v>52.2</v>
      </c>
      <c r="AT119" s="58"/>
      <c r="AU119" s="58"/>
      <c r="AV119" s="57" t="s">
        <v>98</v>
      </c>
    </row>
    <row r="120" spans="1:48" ht="105" customHeight="1">
      <c r="A120" s="57"/>
      <c r="B120" s="82"/>
      <c r="C120" s="82" t="s">
        <v>113</v>
      </c>
      <c r="D120" s="82"/>
      <c r="E120" s="82" t="s">
        <v>115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6"/>
      <c r="W120" s="86"/>
      <c r="X120" s="86"/>
      <c r="Y120" s="86"/>
      <c r="Z120" s="57" t="s">
        <v>114</v>
      </c>
      <c r="AA120" s="58">
        <v>0.9</v>
      </c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7"/>
    </row>
    <row r="121" spans="1:48" ht="121.5" customHeight="1">
      <c r="A121" s="57"/>
      <c r="B121" s="82"/>
      <c r="C121" s="82" t="s">
        <v>113</v>
      </c>
      <c r="D121" s="82"/>
      <c r="E121" s="82" t="s">
        <v>115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 t="s">
        <v>99</v>
      </c>
      <c r="U121" s="82"/>
      <c r="V121" s="86"/>
      <c r="W121" s="86"/>
      <c r="X121" s="86"/>
      <c r="Y121" s="86"/>
      <c r="Z121" s="57" t="s">
        <v>98</v>
      </c>
      <c r="AA121" s="58">
        <v>0.9</v>
      </c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7"/>
    </row>
    <row r="122" spans="1:48" ht="121.5" customHeight="1">
      <c r="A122" s="97"/>
      <c r="B122" s="82"/>
      <c r="C122" s="82" t="s">
        <v>113</v>
      </c>
      <c r="D122" s="82"/>
      <c r="E122" s="82" t="s">
        <v>117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6"/>
      <c r="W122" s="86"/>
      <c r="X122" s="86"/>
      <c r="Y122" s="86"/>
      <c r="Z122" s="60" t="s">
        <v>116</v>
      </c>
      <c r="AA122" s="58">
        <f>AA123</f>
        <v>9.4</v>
      </c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7"/>
    </row>
    <row r="123" spans="1:48" ht="121.5" customHeight="1">
      <c r="A123" s="79"/>
      <c r="B123" s="82"/>
      <c r="C123" s="82" t="s">
        <v>113</v>
      </c>
      <c r="D123" s="82"/>
      <c r="E123" s="82" t="s">
        <v>117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 t="s">
        <v>99</v>
      </c>
      <c r="U123" s="82"/>
      <c r="V123" s="86"/>
      <c r="W123" s="86"/>
      <c r="X123" s="86"/>
      <c r="Y123" s="86"/>
      <c r="Z123" s="60" t="s">
        <v>98</v>
      </c>
      <c r="AA123" s="67">
        <v>9.4</v>
      </c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7"/>
    </row>
    <row r="124" spans="1:48" ht="66.75" customHeight="1">
      <c r="A124" s="79" t="s">
        <v>178</v>
      </c>
      <c r="B124" s="82"/>
      <c r="C124" s="82" t="s">
        <v>113</v>
      </c>
      <c r="D124" s="82"/>
      <c r="E124" s="82" t="s">
        <v>179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6"/>
      <c r="W124" s="86"/>
      <c r="X124" s="86"/>
      <c r="Y124" s="86"/>
      <c r="Z124" s="57" t="s">
        <v>178</v>
      </c>
      <c r="AA124" s="58">
        <f>AA125+AA126</f>
        <v>288.40000000000003</v>
      </c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>
        <v>288.4</v>
      </c>
      <c r="AM124" s="58"/>
      <c r="AN124" s="58">
        <v>288.4</v>
      </c>
      <c r="AO124" s="58"/>
      <c r="AP124" s="58"/>
      <c r="AQ124" s="58">
        <v>288.4</v>
      </c>
      <c r="AR124" s="58"/>
      <c r="AS124" s="58">
        <v>288.4</v>
      </c>
      <c r="AT124" s="58"/>
      <c r="AU124" s="58"/>
      <c r="AV124" s="57" t="s">
        <v>178</v>
      </c>
    </row>
    <row r="125" spans="1:48" ht="119.25" customHeight="1">
      <c r="A125" s="79" t="s">
        <v>98</v>
      </c>
      <c r="B125" s="82"/>
      <c r="C125" s="82" t="s">
        <v>113</v>
      </c>
      <c r="D125" s="82"/>
      <c r="E125" s="82" t="s">
        <v>179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 t="s">
        <v>99</v>
      </c>
      <c r="U125" s="82"/>
      <c r="V125" s="86"/>
      <c r="W125" s="86"/>
      <c r="X125" s="86"/>
      <c r="Y125" s="86"/>
      <c r="Z125" s="57" t="s">
        <v>98</v>
      </c>
      <c r="AA125" s="67">
        <v>283.8998</v>
      </c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>
        <v>280.4</v>
      </c>
      <c r="AM125" s="58"/>
      <c r="AN125" s="58">
        <v>280.4</v>
      </c>
      <c r="AO125" s="58"/>
      <c r="AP125" s="58"/>
      <c r="AQ125" s="58">
        <v>280.4</v>
      </c>
      <c r="AR125" s="58"/>
      <c r="AS125" s="58">
        <v>280.4</v>
      </c>
      <c r="AT125" s="58"/>
      <c r="AU125" s="58"/>
      <c r="AV125" s="57" t="s">
        <v>98</v>
      </c>
    </row>
    <row r="126" spans="1:48" ht="49.5" customHeight="1">
      <c r="A126" s="79" t="s">
        <v>102</v>
      </c>
      <c r="B126" s="82"/>
      <c r="C126" s="82" t="s">
        <v>113</v>
      </c>
      <c r="D126" s="82"/>
      <c r="E126" s="82" t="s">
        <v>179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 t="s">
        <v>103</v>
      </c>
      <c r="U126" s="82"/>
      <c r="V126" s="86"/>
      <c r="W126" s="86"/>
      <c r="X126" s="86"/>
      <c r="Y126" s="86"/>
      <c r="Z126" s="57" t="s">
        <v>102</v>
      </c>
      <c r="AA126" s="67">
        <v>4.5002</v>
      </c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>
        <v>8</v>
      </c>
      <c r="AM126" s="58"/>
      <c r="AN126" s="58">
        <v>8</v>
      </c>
      <c r="AO126" s="58"/>
      <c r="AP126" s="58"/>
      <c r="AQ126" s="58">
        <v>8</v>
      </c>
      <c r="AR126" s="58"/>
      <c r="AS126" s="58">
        <v>8</v>
      </c>
      <c r="AT126" s="58"/>
      <c r="AU126" s="58"/>
      <c r="AV126" s="57" t="s">
        <v>102</v>
      </c>
    </row>
    <row r="127" spans="1:48" ht="30" customHeight="1">
      <c r="A127" s="57" t="s">
        <v>180</v>
      </c>
      <c r="B127" s="82"/>
      <c r="C127" s="82" t="s">
        <v>181</v>
      </c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6"/>
      <c r="W127" s="86"/>
      <c r="X127" s="86"/>
      <c r="Y127" s="86"/>
      <c r="Z127" s="57" t="s">
        <v>180</v>
      </c>
      <c r="AA127" s="58">
        <v>3.7</v>
      </c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>
        <v>3.8</v>
      </c>
      <c r="AM127" s="58">
        <v>3.8</v>
      </c>
      <c r="AN127" s="58"/>
      <c r="AO127" s="58"/>
      <c r="AP127" s="58"/>
      <c r="AQ127" s="58">
        <v>4.1</v>
      </c>
      <c r="AR127" s="58">
        <v>4.1</v>
      </c>
      <c r="AS127" s="58"/>
      <c r="AT127" s="58"/>
      <c r="AU127" s="58"/>
      <c r="AV127" s="57" t="s">
        <v>180</v>
      </c>
    </row>
    <row r="128" spans="1:48" ht="66.75" customHeight="1">
      <c r="A128" s="57" t="s">
        <v>94</v>
      </c>
      <c r="B128" s="82"/>
      <c r="C128" s="82" t="s">
        <v>181</v>
      </c>
      <c r="D128" s="82"/>
      <c r="E128" s="82" t="s">
        <v>95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6"/>
      <c r="W128" s="86"/>
      <c r="X128" s="86"/>
      <c r="Y128" s="86"/>
      <c r="Z128" s="57" t="s">
        <v>94</v>
      </c>
      <c r="AA128" s="58">
        <v>3.7</v>
      </c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>
        <v>3.8</v>
      </c>
      <c r="AM128" s="58">
        <v>3.8</v>
      </c>
      <c r="AN128" s="58"/>
      <c r="AO128" s="58"/>
      <c r="AP128" s="58"/>
      <c r="AQ128" s="58">
        <v>4.1</v>
      </c>
      <c r="AR128" s="58">
        <v>4.1</v>
      </c>
      <c r="AS128" s="58"/>
      <c r="AT128" s="58"/>
      <c r="AU128" s="58"/>
      <c r="AV128" s="57" t="s">
        <v>94</v>
      </c>
    </row>
    <row r="129" spans="1:48" ht="99.75" customHeight="1">
      <c r="A129" s="57" t="s">
        <v>182</v>
      </c>
      <c r="B129" s="82"/>
      <c r="C129" s="82" t="s">
        <v>181</v>
      </c>
      <c r="D129" s="82"/>
      <c r="E129" s="82" t="s">
        <v>183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6"/>
      <c r="W129" s="86"/>
      <c r="X129" s="86"/>
      <c r="Y129" s="86"/>
      <c r="Z129" s="57" t="s">
        <v>182</v>
      </c>
      <c r="AA129" s="58">
        <v>3.7</v>
      </c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>
        <v>3.8</v>
      </c>
      <c r="AM129" s="58">
        <v>3.8</v>
      </c>
      <c r="AN129" s="58"/>
      <c r="AO129" s="58"/>
      <c r="AP129" s="58"/>
      <c r="AQ129" s="58">
        <v>4.1</v>
      </c>
      <c r="AR129" s="58">
        <v>4.1</v>
      </c>
      <c r="AS129" s="58"/>
      <c r="AT129" s="58"/>
      <c r="AU129" s="58"/>
      <c r="AV129" s="57" t="s">
        <v>182</v>
      </c>
    </row>
    <row r="130" spans="1:48" ht="54" customHeight="1">
      <c r="A130" s="57" t="s">
        <v>102</v>
      </c>
      <c r="B130" s="82"/>
      <c r="C130" s="82" t="s">
        <v>181</v>
      </c>
      <c r="D130" s="82"/>
      <c r="E130" s="82" t="s">
        <v>183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 t="s">
        <v>103</v>
      </c>
      <c r="U130" s="82"/>
      <c r="V130" s="86"/>
      <c r="W130" s="86"/>
      <c r="X130" s="86"/>
      <c r="Y130" s="86"/>
      <c r="Z130" s="57" t="s">
        <v>102</v>
      </c>
      <c r="AA130" s="58">
        <v>3.7</v>
      </c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>
        <v>3.8</v>
      </c>
      <c r="AM130" s="58">
        <v>3.8</v>
      </c>
      <c r="AN130" s="58"/>
      <c r="AO130" s="58"/>
      <c r="AP130" s="58"/>
      <c r="AQ130" s="58">
        <v>4.1</v>
      </c>
      <c r="AR130" s="58">
        <v>4.1</v>
      </c>
      <c r="AS130" s="58"/>
      <c r="AT130" s="58"/>
      <c r="AU130" s="58"/>
      <c r="AV130" s="57" t="s">
        <v>102</v>
      </c>
    </row>
    <row r="131" spans="1:48" ht="43.5" customHeight="1">
      <c r="A131" s="57" t="s">
        <v>184</v>
      </c>
      <c r="B131" s="82"/>
      <c r="C131" s="82" t="s">
        <v>185</v>
      </c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6"/>
      <c r="W131" s="86"/>
      <c r="X131" s="86"/>
      <c r="Y131" s="86"/>
      <c r="Z131" s="57" t="s">
        <v>184</v>
      </c>
      <c r="AA131" s="58">
        <f>AA132</f>
        <v>1243.9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7" t="s">
        <v>184</v>
      </c>
    </row>
    <row r="132" spans="1:48" ht="49.5" customHeight="1">
      <c r="A132" s="57" t="s">
        <v>106</v>
      </c>
      <c r="B132" s="82"/>
      <c r="C132" s="82" t="s">
        <v>185</v>
      </c>
      <c r="D132" s="82"/>
      <c r="E132" s="82" t="s">
        <v>107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6"/>
      <c r="W132" s="86"/>
      <c r="X132" s="86"/>
      <c r="Y132" s="86"/>
      <c r="Z132" s="57" t="s">
        <v>106</v>
      </c>
      <c r="AA132" s="58">
        <f>AA133</f>
        <v>1243.9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7" t="s">
        <v>106</v>
      </c>
    </row>
    <row r="133" spans="1:48" ht="49.5" customHeight="1">
      <c r="A133" s="57" t="s">
        <v>186</v>
      </c>
      <c r="B133" s="82"/>
      <c r="C133" s="82" t="s">
        <v>185</v>
      </c>
      <c r="D133" s="82"/>
      <c r="E133" s="82" t="s">
        <v>187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6"/>
      <c r="W133" s="86"/>
      <c r="X133" s="86"/>
      <c r="Y133" s="86"/>
      <c r="Z133" s="57" t="s">
        <v>186</v>
      </c>
      <c r="AA133" s="58">
        <f>AA134</f>
        <v>1243.9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7" t="s">
        <v>186</v>
      </c>
    </row>
    <row r="134" spans="1:48" ht="33" customHeight="1">
      <c r="A134" s="57" t="s">
        <v>160</v>
      </c>
      <c r="B134" s="82"/>
      <c r="C134" s="82" t="s">
        <v>185</v>
      </c>
      <c r="D134" s="82"/>
      <c r="E134" s="82" t="s">
        <v>187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 t="s">
        <v>161</v>
      </c>
      <c r="U134" s="82"/>
      <c r="V134" s="86"/>
      <c r="W134" s="86"/>
      <c r="X134" s="86"/>
      <c r="Y134" s="86"/>
      <c r="Z134" s="57" t="s">
        <v>160</v>
      </c>
      <c r="AA134" s="58">
        <v>1243.9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7" t="s">
        <v>160</v>
      </c>
    </row>
    <row r="135" spans="1:48" ht="33" customHeight="1">
      <c r="A135" s="57" t="s">
        <v>104</v>
      </c>
      <c r="B135" s="82"/>
      <c r="C135" s="82" t="s">
        <v>105</v>
      </c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6"/>
      <c r="W135" s="86"/>
      <c r="X135" s="86"/>
      <c r="Y135" s="86"/>
      <c r="Z135" s="57" t="s">
        <v>104</v>
      </c>
      <c r="AA135" s="58">
        <f>AA136+AA162+AA195+AA206</f>
        <v>11897.353630000001</v>
      </c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>
        <v>22784.7</v>
      </c>
      <c r="AM135" s="58">
        <v>1755.6</v>
      </c>
      <c r="AN135" s="58"/>
      <c r="AO135" s="58">
        <v>200</v>
      </c>
      <c r="AP135" s="58"/>
      <c r="AQ135" s="58">
        <v>27860.8</v>
      </c>
      <c r="AR135" s="58">
        <v>1931.2</v>
      </c>
      <c r="AS135" s="58"/>
      <c r="AT135" s="58">
        <v>250</v>
      </c>
      <c r="AU135" s="58"/>
      <c r="AV135" s="57" t="s">
        <v>104</v>
      </c>
    </row>
    <row r="136" spans="1:48" ht="49.5" customHeight="1">
      <c r="A136" s="57" t="s">
        <v>198</v>
      </c>
      <c r="B136" s="82"/>
      <c r="C136" s="82" t="s">
        <v>105</v>
      </c>
      <c r="D136" s="82"/>
      <c r="E136" s="82" t="s">
        <v>199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6"/>
      <c r="W136" s="86"/>
      <c r="X136" s="86"/>
      <c r="Y136" s="86"/>
      <c r="Z136" s="57" t="s">
        <v>198</v>
      </c>
      <c r="AA136" s="58">
        <v>599</v>
      </c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>
        <v>599</v>
      </c>
      <c r="AM136" s="58"/>
      <c r="AN136" s="58"/>
      <c r="AO136" s="58"/>
      <c r="AP136" s="58"/>
      <c r="AQ136" s="58">
        <v>599</v>
      </c>
      <c r="AR136" s="58"/>
      <c r="AS136" s="58"/>
      <c r="AT136" s="58"/>
      <c r="AU136" s="58"/>
      <c r="AV136" s="57" t="s">
        <v>198</v>
      </c>
    </row>
    <row r="137" spans="1:48" ht="49.5" customHeight="1">
      <c r="A137" s="57" t="s">
        <v>200</v>
      </c>
      <c r="B137" s="82"/>
      <c r="C137" s="82" t="s">
        <v>105</v>
      </c>
      <c r="D137" s="82"/>
      <c r="E137" s="82" t="s">
        <v>201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6"/>
      <c r="W137" s="86"/>
      <c r="X137" s="86"/>
      <c r="Y137" s="86"/>
      <c r="Z137" s="57" t="s">
        <v>200</v>
      </c>
      <c r="AA137" s="58">
        <v>378</v>
      </c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>
        <v>378</v>
      </c>
      <c r="AM137" s="58"/>
      <c r="AN137" s="58"/>
      <c r="AO137" s="58"/>
      <c r="AP137" s="58"/>
      <c r="AQ137" s="58">
        <v>378</v>
      </c>
      <c r="AR137" s="58"/>
      <c r="AS137" s="58"/>
      <c r="AT137" s="58"/>
      <c r="AU137" s="58"/>
      <c r="AV137" s="57" t="s">
        <v>200</v>
      </c>
    </row>
    <row r="138" spans="1:48" ht="49.5" customHeight="1">
      <c r="A138" s="57" t="s">
        <v>202</v>
      </c>
      <c r="B138" s="82"/>
      <c r="C138" s="82" t="s">
        <v>105</v>
      </c>
      <c r="D138" s="82"/>
      <c r="E138" s="82" t="s">
        <v>203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6"/>
      <c r="W138" s="86"/>
      <c r="X138" s="86"/>
      <c r="Y138" s="86"/>
      <c r="Z138" s="57" t="s">
        <v>202</v>
      </c>
      <c r="AA138" s="58">
        <v>220</v>
      </c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>
        <v>220</v>
      </c>
      <c r="AM138" s="58"/>
      <c r="AN138" s="58"/>
      <c r="AO138" s="58"/>
      <c r="AP138" s="58"/>
      <c r="AQ138" s="58">
        <v>220</v>
      </c>
      <c r="AR138" s="58"/>
      <c r="AS138" s="58"/>
      <c r="AT138" s="58"/>
      <c r="AU138" s="58"/>
      <c r="AV138" s="57" t="s">
        <v>202</v>
      </c>
    </row>
    <row r="139" spans="1:48" ht="66.75" customHeight="1">
      <c r="A139" s="57" t="s">
        <v>204</v>
      </c>
      <c r="B139" s="82"/>
      <c r="C139" s="82" t="s">
        <v>105</v>
      </c>
      <c r="D139" s="82"/>
      <c r="E139" s="82" t="s">
        <v>205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6"/>
      <c r="W139" s="86"/>
      <c r="X139" s="86"/>
      <c r="Y139" s="86"/>
      <c r="Z139" s="57" t="s">
        <v>204</v>
      </c>
      <c r="AA139" s="58">
        <v>220</v>
      </c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>
        <v>220</v>
      </c>
      <c r="AM139" s="58"/>
      <c r="AN139" s="58"/>
      <c r="AO139" s="58"/>
      <c r="AP139" s="58"/>
      <c r="AQ139" s="58">
        <v>220</v>
      </c>
      <c r="AR139" s="58"/>
      <c r="AS139" s="58"/>
      <c r="AT139" s="58"/>
      <c r="AU139" s="58"/>
      <c r="AV139" s="57" t="s">
        <v>204</v>
      </c>
    </row>
    <row r="140" spans="1:48" ht="62.25" customHeight="1">
      <c r="A140" s="57" t="s">
        <v>206</v>
      </c>
      <c r="B140" s="82"/>
      <c r="C140" s="82" t="s">
        <v>105</v>
      </c>
      <c r="D140" s="82"/>
      <c r="E140" s="82" t="s">
        <v>205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 t="s">
        <v>207</v>
      </c>
      <c r="U140" s="82"/>
      <c r="V140" s="86"/>
      <c r="W140" s="86"/>
      <c r="X140" s="86"/>
      <c r="Y140" s="86"/>
      <c r="Z140" s="57" t="s">
        <v>206</v>
      </c>
      <c r="AA140" s="58">
        <v>220</v>
      </c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>
        <v>220</v>
      </c>
      <c r="AM140" s="58"/>
      <c r="AN140" s="58"/>
      <c r="AO140" s="58"/>
      <c r="AP140" s="58"/>
      <c r="AQ140" s="58">
        <v>220</v>
      </c>
      <c r="AR140" s="58"/>
      <c r="AS140" s="58"/>
      <c r="AT140" s="58"/>
      <c r="AU140" s="58"/>
      <c r="AV140" s="57" t="s">
        <v>206</v>
      </c>
    </row>
    <row r="141" spans="1:48" ht="66.75" customHeight="1">
      <c r="A141" s="57" t="s">
        <v>208</v>
      </c>
      <c r="B141" s="82"/>
      <c r="C141" s="82" t="s">
        <v>105</v>
      </c>
      <c r="D141" s="82"/>
      <c r="E141" s="82" t="s">
        <v>209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6"/>
      <c r="W141" s="86"/>
      <c r="X141" s="86"/>
      <c r="Y141" s="86"/>
      <c r="Z141" s="57" t="s">
        <v>208</v>
      </c>
      <c r="AA141" s="58">
        <v>110</v>
      </c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>
        <v>110</v>
      </c>
      <c r="AM141" s="58"/>
      <c r="AN141" s="58"/>
      <c r="AO141" s="58"/>
      <c r="AP141" s="58"/>
      <c r="AQ141" s="58">
        <v>110</v>
      </c>
      <c r="AR141" s="58"/>
      <c r="AS141" s="58"/>
      <c r="AT141" s="58"/>
      <c r="AU141" s="58"/>
      <c r="AV141" s="57" t="s">
        <v>208</v>
      </c>
    </row>
    <row r="142" spans="1:48" ht="66.75" customHeight="1">
      <c r="A142" s="57" t="s">
        <v>210</v>
      </c>
      <c r="B142" s="82"/>
      <c r="C142" s="82" t="s">
        <v>105</v>
      </c>
      <c r="D142" s="82"/>
      <c r="E142" s="82" t="s">
        <v>211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6"/>
      <c r="W142" s="86"/>
      <c r="X142" s="86"/>
      <c r="Y142" s="86"/>
      <c r="Z142" s="57" t="s">
        <v>210</v>
      </c>
      <c r="AA142" s="58">
        <v>110</v>
      </c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>
        <v>110</v>
      </c>
      <c r="AM142" s="58"/>
      <c r="AN142" s="58"/>
      <c r="AO142" s="58"/>
      <c r="AP142" s="58"/>
      <c r="AQ142" s="58">
        <v>110</v>
      </c>
      <c r="AR142" s="58"/>
      <c r="AS142" s="58"/>
      <c r="AT142" s="58"/>
      <c r="AU142" s="58"/>
      <c r="AV142" s="57" t="s">
        <v>210</v>
      </c>
    </row>
    <row r="143" spans="1:48" ht="66.75" customHeight="1">
      <c r="A143" s="57" t="s">
        <v>206</v>
      </c>
      <c r="B143" s="82"/>
      <c r="C143" s="82" t="s">
        <v>105</v>
      </c>
      <c r="D143" s="82"/>
      <c r="E143" s="82" t="s">
        <v>211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 t="s">
        <v>207</v>
      </c>
      <c r="U143" s="82"/>
      <c r="V143" s="86"/>
      <c r="W143" s="86"/>
      <c r="X143" s="86"/>
      <c r="Y143" s="86"/>
      <c r="Z143" s="57" t="s">
        <v>206</v>
      </c>
      <c r="AA143" s="58">
        <v>110</v>
      </c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>
        <v>110</v>
      </c>
      <c r="AM143" s="58"/>
      <c r="AN143" s="58"/>
      <c r="AO143" s="58"/>
      <c r="AP143" s="58"/>
      <c r="AQ143" s="58">
        <v>110</v>
      </c>
      <c r="AR143" s="58"/>
      <c r="AS143" s="58"/>
      <c r="AT143" s="58"/>
      <c r="AU143" s="58"/>
      <c r="AV143" s="57" t="s">
        <v>206</v>
      </c>
    </row>
    <row r="144" spans="1:48" ht="66.75" customHeight="1">
      <c r="A144" s="57" t="s">
        <v>212</v>
      </c>
      <c r="B144" s="82"/>
      <c r="C144" s="82" t="s">
        <v>105</v>
      </c>
      <c r="D144" s="82"/>
      <c r="E144" s="82" t="s">
        <v>213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6"/>
      <c r="W144" s="86"/>
      <c r="X144" s="86"/>
      <c r="Y144" s="86"/>
      <c r="Z144" s="57" t="s">
        <v>212</v>
      </c>
      <c r="AA144" s="58">
        <v>48</v>
      </c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>
        <v>48</v>
      </c>
      <c r="AM144" s="58"/>
      <c r="AN144" s="58"/>
      <c r="AO144" s="58"/>
      <c r="AP144" s="58"/>
      <c r="AQ144" s="58">
        <v>48</v>
      </c>
      <c r="AR144" s="58"/>
      <c r="AS144" s="58"/>
      <c r="AT144" s="58"/>
      <c r="AU144" s="58"/>
      <c r="AV144" s="57" t="s">
        <v>212</v>
      </c>
    </row>
    <row r="145" spans="1:48" ht="37.5" customHeight="1">
      <c r="A145" s="57" t="s">
        <v>214</v>
      </c>
      <c r="B145" s="82"/>
      <c r="C145" s="82" t="s">
        <v>105</v>
      </c>
      <c r="D145" s="82"/>
      <c r="E145" s="82" t="s">
        <v>215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6"/>
      <c r="W145" s="86"/>
      <c r="X145" s="86"/>
      <c r="Y145" s="86"/>
      <c r="Z145" s="57" t="s">
        <v>214</v>
      </c>
      <c r="AA145" s="58">
        <v>10</v>
      </c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>
        <v>10</v>
      </c>
      <c r="AM145" s="58"/>
      <c r="AN145" s="58"/>
      <c r="AO145" s="58"/>
      <c r="AP145" s="58"/>
      <c r="AQ145" s="58">
        <v>10</v>
      </c>
      <c r="AR145" s="58"/>
      <c r="AS145" s="58"/>
      <c r="AT145" s="58"/>
      <c r="AU145" s="58"/>
      <c r="AV145" s="57" t="s">
        <v>214</v>
      </c>
    </row>
    <row r="146" spans="1:48" ht="66.75" customHeight="1">
      <c r="A146" s="57" t="s">
        <v>206</v>
      </c>
      <c r="B146" s="82"/>
      <c r="C146" s="82" t="s">
        <v>105</v>
      </c>
      <c r="D146" s="82"/>
      <c r="E146" s="82" t="s">
        <v>215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 t="s">
        <v>207</v>
      </c>
      <c r="U146" s="82"/>
      <c r="V146" s="86"/>
      <c r="W146" s="86"/>
      <c r="X146" s="86"/>
      <c r="Y146" s="86"/>
      <c r="Z146" s="57" t="s">
        <v>206</v>
      </c>
      <c r="AA146" s="58">
        <v>10</v>
      </c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>
        <v>10</v>
      </c>
      <c r="AM146" s="58"/>
      <c r="AN146" s="58"/>
      <c r="AO146" s="58"/>
      <c r="AP146" s="58"/>
      <c r="AQ146" s="58">
        <v>10</v>
      </c>
      <c r="AR146" s="58"/>
      <c r="AS146" s="58"/>
      <c r="AT146" s="58"/>
      <c r="AU146" s="58"/>
      <c r="AV146" s="57" t="s">
        <v>206</v>
      </c>
    </row>
    <row r="147" spans="1:48" ht="49.5" customHeight="1">
      <c r="A147" s="57" t="s">
        <v>216</v>
      </c>
      <c r="B147" s="82"/>
      <c r="C147" s="82" t="s">
        <v>105</v>
      </c>
      <c r="D147" s="82"/>
      <c r="E147" s="82" t="s">
        <v>217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6"/>
      <c r="W147" s="86"/>
      <c r="X147" s="86"/>
      <c r="Y147" s="86"/>
      <c r="Z147" s="57" t="s">
        <v>216</v>
      </c>
      <c r="AA147" s="58">
        <v>30</v>
      </c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>
        <v>30</v>
      </c>
      <c r="AM147" s="58"/>
      <c r="AN147" s="58"/>
      <c r="AO147" s="58"/>
      <c r="AP147" s="58"/>
      <c r="AQ147" s="58">
        <v>30</v>
      </c>
      <c r="AR147" s="58"/>
      <c r="AS147" s="58"/>
      <c r="AT147" s="58"/>
      <c r="AU147" s="58"/>
      <c r="AV147" s="57" t="s">
        <v>216</v>
      </c>
    </row>
    <row r="148" spans="1:48" ht="66.75" customHeight="1">
      <c r="A148" s="57" t="s">
        <v>206</v>
      </c>
      <c r="B148" s="82"/>
      <c r="C148" s="82" t="s">
        <v>105</v>
      </c>
      <c r="D148" s="82"/>
      <c r="E148" s="82" t="s">
        <v>217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 t="s">
        <v>207</v>
      </c>
      <c r="U148" s="82"/>
      <c r="V148" s="86"/>
      <c r="W148" s="86"/>
      <c r="X148" s="86"/>
      <c r="Y148" s="86"/>
      <c r="Z148" s="57" t="s">
        <v>206</v>
      </c>
      <c r="AA148" s="58">
        <v>30</v>
      </c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>
        <v>30</v>
      </c>
      <c r="AM148" s="58"/>
      <c r="AN148" s="58"/>
      <c r="AO148" s="58"/>
      <c r="AP148" s="58"/>
      <c r="AQ148" s="58">
        <v>30</v>
      </c>
      <c r="AR148" s="58"/>
      <c r="AS148" s="58"/>
      <c r="AT148" s="58"/>
      <c r="AU148" s="58"/>
      <c r="AV148" s="57" t="s">
        <v>206</v>
      </c>
    </row>
    <row r="149" spans="1:48" ht="49.5" customHeight="1">
      <c r="A149" s="57" t="s">
        <v>218</v>
      </c>
      <c r="B149" s="82"/>
      <c r="C149" s="82" t="s">
        <v>105</v>
      </c>
      <c r="D149" s="82"/>
      <c r="E149" s="82" t="s">
        <v>219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6"/>
      <c r="W149" s="86"/>
      <c r="X149" s="86"/>
      <c r="Y149" s="86"/>
      <c r="Z149" s="57" t="s">
        <v>218</v>
      </c>
      <c r="AA149" s="58">
        <v>3</v>
      </c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>
        <v>3</v>
      </c>
      <c r="AM149" s="58"/>
      <c r="AN149" s="58"/>
      <c r="AO149" s="58"/>
      <c r="AP149" s="58"/>
      <c r="AQ149" s="58">
        <v>3</v>
      </c>
      <c r="AR149" s="58"/>
      <c r="AS149" s="58"/>
      <c r="AT149" s="58"/>
      <c r="AU149" s="58"/>
      <c r="AV149" s="57" t="s">
        <v>218</v>
      </c>
    </row>
    <row r="150" spans="1:48" ht="66.75" customHeight="1">
      <c r="A150" s="57" t="s">
        <v>206</v>
      </c>
      <c r="B150" s="82"/>
      <c r="C150" s="82" t="s">
        <v>105</v>
      </c>
      <c r="D150" s="82"/>
      <c r="E150" s="82" t="s">
        <v>219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 t="s">
        <v>207</v>
      </c>
      <c r="U150" s="82"/>
      <c r="V150" s="86"/>
      <c r="W150" s="86"/>
      <c r="X150" s="86"/>
      <c r="Y150" s="86"/>
      <c r="Z150" s="57" t="s">
        <v>206</v>
      </c>
      <c r="AA150" s="58">
        <v>3</v>
      </c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>
        <v>3</v>
      </c>
      <c r="AM150" s="58"/>
      <c r="AN150" s="58"/>
      <c r="AO150" s="58"/>
      <c r="AP150" s="58"/>
      <c r="AQ150" s="58">
        <v>3</v>
      </c>
      <c r="AR150" s="58"/>
      <c r="AS150" s="58"/>
      <c r="AT150" s="58"/>
      <c r="AU150" s="58"/>
      <c r="AV150" s="57" t="s">
        <v>206</v>
      </c>
    </row>
    <row r="151" spans="1:48" ht="99.75" customHeight="1">
      <c r="A151" s="57" t="s">
        <v>220</v>
      </c>
      <c r="B151" s="82"/>
      <c r="C151" s="82" t="s">
        <v>105</v>
      </c>
      <c r="D151" s="82"/>
      <c r="E151" s="82" t="s">
        <v>221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6"/>
      <c r="W151" s="86"/>
      <c r="X151" s="86"/>
      <c r="Y151" s="86"/>
      <c r="Z151" s="57" t="s">
        <v>220</v>
      </c>
      <c r="AA151" s="58">
        <v>5</v>
      </c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>
        <v>5</v>
      </c>
      <c r="AM151" s="58"/>
      <c r="AN151" s="58"/>
      <c r="AO151" s="58"/>
      <c r="AP151" s="58"/>
      <c r="AQ151" s="58">
        <v>5</v>
      </c>
      <c r="AR151" s="58"/>
      <c r="AS151" s="58"/>
      <c r="AT151" s="58"/>
      <c r="AU151" s="58"/>
      <c r="AV151" s="57" t="s">
        <v>220</v>
      </c>
    </row>
    <row r="152" spans="1:48" ht="66.75" customHeight="1">
      <c r="A152" s="57" t="s">
        <v>206</v>
      </c>
      <c r="B152" s="82"/>
      <c r="C152" s="82" t="s">
        <v>105</v>
      </c>
      <c r="D152" s="82"/>
      <c r="E152" s="82" t="s">
        <v>221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 t="s">
        <v>207</v>
      </c>
      <c r="U152" s="82"/>
      <c r="V152" s="86"/>
      <c r="W152" s="86"/>
      <c r="X152" s="86"/>
      <c r="Y152" s="86"/>
      <c r="Z152" s="57" t="s">
        <v>206</v>
      </c>
      <c r="AA152" s="58">
        <v>5</v>
      </c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>
        <v>5</v>
      </c>
      <c r="AM152" s="58"/>
      <c r="AN152" s="58"/>
      <c r="AO152" s="58"/>
      <c r="AP152" s="58"/>
      <c r="AQ152" s="58">
        <v>5</v>
      </c>
      <c r="AR152" s="58"/>
      <c r="AS152" s="58"/>
      <c r="AT152" s="58"/>
      <c r="AU152" s="58"/>
      <c r="AV152" s="57" t="s">
        <v>206</v>
      </c>
    </row>
    <row r="153" spans="1:48" ht="66.75" customHeight="1">
      <c r="A153" s="57" t="s">
        <v>222</v>
      </c>
      <c r="B153" s="82"/>
      <c r="C153" s="82" t="s">
        <v>105</v>
      </c>
      <c r="D153" s="82"/>
      <c r="E153" s="82" t="s">
        <v>223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6"/>
      <c r="W153" s="86"/>
      <c r="X153" s="86"/>
      <c r="Y153" s="86"/>
      <c r="Z153" s="57" t="s">
        <v>222</v>
      </c>
      <c r="AA153" s="58">
        <v>221</v>
      </c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>
        <v>221</v>
      </c>
      <c r="AM153" s="58"/>
      <c r="AN153" s="58"/>
      <c r="AO153" s="58"/>
      <c r="AP153" s="58"/>
      <c r="AQ153" s="58">
        <v>221</v>
      </c>
      <c r="AR153" s="58"/>
      <c r="AS153" s="58"/>
      <c r="AT153" s="58"/>
      <c r="AU153" s="58"/>
      <c r="AV153" s="57" t="s">
        <v>222</v>
      </c>
    </row>
    <row r="154" spans="1:48" ht="49.5" customHeight="1">
      <c r="A154" s="57" t="s">
        <v>224</v>
      </c>
      <c r="B154" s="82"/>
      <c r="C154" s="82" t="s">
        <v>105</v>
      </c>
      <c r="D154" s="82"/>
      <c r="E154" s="82" t="s">
        <v>225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6"/>
      <c r="W154" s="86"/>
      <c r="X154" s="86"/>
      <c r="Y154" s="86"/>
      <c r="Z154" s="57" t="s">
        <v>224</v>
      </c>
      <c r="AA154" s="58">
        <v>66</v>
      </c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>
        <v>66</v>
      </c>
      <c r="AM154" s="58"/>
      <c r="AN154" s="58"/>
      <c r="AO154" s="58"/>
      <c r="AP154" s="58"/>
      <c r="AQ154" s="58">
        <v>66</v>
      </c>
      <c r="AR154" s="58"/>
      <c r="AS154" s="58"/>
      <c r="AT154" s="58"/>
      <c r="AU154" s="58"/>
      <c r="AV154" s="57" t="s">
        <v>224</v>
      </c>
    </row>
    <row r="155" spans="1:48" ht="66.75" customHeight="1">
      <c r="A155" s="57" t="s">
        <v>226</v>
      </c>
      <c r="B155" s="82"/>
      <c r="C155" s="82" t="s">
        <v>105</v>
      </c>
      <c r="D155" s="82"/>
      <c r="E155" s="82" t="s">
        <v>227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6"/>
      <c r="W155" s="86"/>
      <c r="X155" s="86"/>
      <c r="Y155" s="86"/>
      <c r="Z155" s="57" t="s">
        <v>226</v>
      </c>
      <c r="AA155" s="58">
        <v>66</v>
      </c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>
        <v>66</v>
      </c>
      <c r="AM155" s="58"/>
      <c r="AN155" s="58"/>
      <c r="AO155" s="58"/>
      <c r="AP155" s="58"/>
      <c r="AQ155" s="58">
        <v>66</v>
      </c>
      <c r="AR155" s="58"/>
      <c r="AS155" s="58"/>
      <c r="AT155" s="58"/>
      <c r="AU155" s="58"/>
      <c r="AV155" s="57" t="s">
        <v>226</v>
      </c>
    </row>
    <row r="156" spans="1:48" ht="66.75" customHeight="1">
      <c r="A156" s="57" t="s">
        <v>206</v>
      </c>
      <c r="B156" s="82"/>
      <c r="C156" s="82" t="s">
        <v>105</v>
      </c>
      <c r="D156" s="82"/>
      <c r="E156" s="82" t="s">
        <v>227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 t="s">
        <v>207</v>
      </c>
      <c r="U156" s="82"/>
      <c r="V156" s="86"/>
      <c r="W156" s="86"/>
      <c r="X156" s="86"/>
      <c r="Y156" s="86"/>
      <c r="Z156" s="57" t="s">
        <v>206</v>
      </c>
      <c r="AA156" s="58">
        <v>66</v>
      </c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>
        <v>66</v>
      </c>
      <c r="AM156" s="58"/>
      <c r="AN156" s="58"/>
      <c r="AO156" s="58"/>
      <c r="AP156" s="58"/>
      <c r="AQ156" s="58">
        <v>66</v>
      </c>
      <c r="AR156" s="58"/>
      <c r="AS156" s="58"/>
      <c r="AT156" s="58"/>
      <c r="AU156" s="58"/>
      <c r="AV156" s="57" t="s">
        <v>206</v>
      </c>
    </row>
    <row r="157" spans="1:48" ht="81" customHeight="1">
      <c r="A157" s="57" t="s">
        <v>228</v>
      </c>
      <c r="B157" s="82"/>
      <c r="C157" s="82" t="s">
        <v>105</v>
      </c>
      <c r="D157" s="82"/>
      <c r="E157" s="82" t="s">
        <v>229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6"/>
      <c r="W157" s="86"/>
      <c r="X157" s="86"/>
      <c r="Y157" s="86"/>
      <c r="Z157" s="57" t="s">
        <v>228</v>
      </c>
      <c r="AA157" s="58">
        <v>155</v>
      </c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>
        <v>155</v>
      </c>
      <c r="AM157" s="58"/>
      <c r="AN157" s="58"/>
      <c r="AO157" s="58"/>
      <c r="AP157" s="58"/>
      <c r="AQ157" s="58">
        <v>155</v>
      </c>
      <c r="AR157" s="58"/>
      <c r="AS157" s="58"/>
      <c r="AT157" s="58"/>
      <c r="AU157" s="58"/>
      <c r="AV157" s="57" t="s">
        <v>228</v>
      </c>
    </row>
    <row r="158" spans="1:48" ht="45" customHeight="1">
      <c r="A158" s="57" t="s">
        <v>230</v>
      </c>
      <c r="B158" s="82"/>
      <c r="C158" s="82" t="s">
        <v>105</v>
      </c>
      <c r="D158" s="82"/>
      <c r="E158" s="82" t="s">
        <v>231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6"/>
      <c r="W158" s="86"/>
      <c r="X158" s="86"/>
      <c r="Y158" s="86"/>
      <c r="Z158" s="57" t="s">
        <v>230</v>
      </c>
      <c r="AA158" s="58">
        <v>115</v>
      </c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>
        <v>115</v>
      </c>
      <c r="AM158" s="58"/>
      <c r="AN158" s="58"/>
      <c r="AO158" s="58"/>
      <c r="AP158" s="58"/>
      <c r="AQ158" s="58">
        <v>115</v>
      </c>
      <c r="AR158" s="58"/>
      <c r="AS158" s="58"/>
      <c r="AT158" s="58"/>
      <c r="AU158" s="58"/>
      <c r="AV158" s="57" t="s">
        <v>230</v>
      </c>
    </row>
    <row r="159" spans="1:48" ht="66.75" customHeight="1">
      <c r="A159" s="57" t="s">
        <v>206</v>
      </c>
      <c r="B159" s="82"/>
      <c r="C159" s="82" t="s">
        <v>105</v>
      </c>
      <c r="D159" s="82"/>
      <c r="E159" s="82" t="s">
        <v>231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 t="s">
        <v>207</v>
      </c>
      <c r="U159" s="82"/>
      <c r="V159" s="86"/>
      <c r="W159" s="86"/>
      <c r="X159" s="86"/>
      <c r="Y159" s="86"/>
      <c r="Z159" s="57" t="s">
        <v>206</v>
      </c>
      <c r="AA159" s="58">
        <v>115</v>
      </c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>
        <v>115</v>
      </c>
      <c r="AM159" s="58"/>
      <c r="AN159" s="58"/>
      <c r="AO159" s="58"/>
      <c r="AP159" s="58"/>
      <c r="AQ159" s="58">
        <v>115</v>
      </c>
      <c r="AR159" s="58"/>
      <c r="AS159" s="58"/>
      <c r="AT159" s="58"/>
      <c r="AU159" s="58"/>
      <c r="AV159" s="57" t="s">
        <v>206</v>
      </c>
    </row>
    <row r="160" spans="1:48" ht="66.75" customHeight="1">
      <c r="A160" s="57" t="s">
        <v>232</v>
      </c>
      <c r="B160" s="82"/>
      <c r="C160" s="82" t="s">
        <v>105</v>
      </c>
      <c r="D160" s="82"/>
      <c r="E160" s="82" t="s">
        <v>233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6"/>
      <c r="W160" s="86"/>
      <c r="X160" s="86"/>
      <c r="Y160" s="86"/>
      <c r="Z160" s="57" t="s">
        <v>232</v>
      </c>
      <c r="AA160" s="58">
        <v>40</v>
      </c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>
        <v>40</v>
      </c>
      <c r="AM160" s="58"/>
      <c r="AN160" s="58"/>
      <c r="AO160" s="58"/>
      <c r="AP160" s="58"/>
      <c r="AQ160" s="58">
        <v>40</v>
      </c>
      <c r="AR160" s="58"/>
      <c r="AS160" s="58"/>
      <c r="AT160" s="58"/>
      <c r="AU160" s="58"/>
      <c r="AV160" s="57" t="s">
        <v>232</v>
      </c>
    </row>
    <row r="161" spans="1:48" ht="66.75" customHeight="1">
      <c r="A161" s="57" t="s">
        <v>206</v>
      </c>
      <c r="B161" s="82"/>
      <c r="C161" s="82" t="s">
        <v>105</v>
      </c>
      <c r="D161" s="82"/>
      <c r="E161" s="82" t="s">
        <v>233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 t="s">
        <v>207</v>
      </c>
      <c r="U161" s="82"/>
      <c r="V161" s="86"/>
      <c r="W161" s="86"/>
      <c r="X161" s="86"/>
      <c r="Y161" s="86"/>
      <c r="Z161" s="57" t="s">
        <v>206</v>
      </c>
      <c r="AA161" s="58">
        <v>40</v>
      </c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>
        <v>40</v>
      </c>
      <c r="AM161" s="58"/>
      <c r="AN161" s="58"/>
      <c r="AO161" s="58"/>
      <c r="AP161" s="58"/>
      <c r="AQ161" s="58">
        <v>40</v>
      </c>
      <c r="AR161" s="58"/>
      <c r="AS161" s="58"/>
      <c r="AT161" s="58"/>
      <c r="AU161" s="58"/>
      <c r="AV161" s="57" t="s">
        <v>206</v>
      </c>
    </row>
    <row r="162" spans="1:48" ht="69.75" customHeight="1">
      <c r="A162" s="79" t="s">
        <v>234</v>
      </c>
      <c r="B162" s="82"/>
      <c r="C162" s="82" t="s">
        <v>105</v>
      </c>
      <c r="D162" s="82"/>
      <c r="E162" s="82" t="s">
        <v>235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6"/>
      <c r="W162" s="86"/>
      <c r="X162" s="86"/>
      <c r="Y162" s="86"/>
      <c r="Z162" s="57" t="s">
        <v>234</v>
      </c>
      <c r="AA162" s="58">
        <f>AA163+AA182</f>
        <v>2556.65946</v>
      </c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>
        <v>2145</v>
      </c>
      <c r="AM162" s="58"/>
      <c r="AN162" s="58"/>
      <c r="AO162" s="58">
        <v>200</v>
      </c>
      <c r="AP162" s="58"/>
      <c r="AQ162" s="58">
        <v>2269</v>
      </c>
      <c r="AR162" s="58"/>
      <c r="AS162" s="58"/>
      <c r="AT162" s="58">
        <v>250</v>
      </c>
      <c r="AU162" s="58"/>
      <c r="AV162" s="57" t="s">
        <v>234</v>
      </c>
    </row>
    <row r="163" spans="1:48" ht="49.5" customHeight="1">
      <c r="A163" s="79" t="s">
        <v>236</v>
      </c>
      <c r="B163" s="82"/>
      <c r="C163" s="82" t="s">
        <v>105</v>
      </c>
      <c r="D163" s="82"/>
      <c r="E163" s="82" t="s">
        <v>237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6"/>
      <c r="W163" s="86"/>
      <c r="X163" s="86"/>
      <c r="Y163" s="86"/>
      <c r="Z163" s="57" t="s">
        <v>236</v>
      </c>
      <c r="AA163" s="58">
        <f>AA164+AA169+AA176</f>
        <v>1456.1199</v>
      </c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>
        <v>1365</v>
      </c>
      <c r="AM163" s="58"/>
      <c r="AN163" s="58"/>
      <c r="AO163" s="58"/>
      <c r="AP163" s="58"/>
      <c r="AQ163" s="58">
        <v>1437</v>
      </c>
      <c r="AR163" s="58"/>
      <c r="AS163" s="58"/>
      <c r="AT163" s="58"/>
      <c r="AU163" s="58"/>
      <c r="AV163" s="57" t="s">
        <v>236</v>
      </c>
    </row>
    <row r="164" spans="1:48" ht="49.5" customHeight="1">
      <c r="A164" s="79" t="s">
        <v>238</v>
      </c>
      <c r="B164" s="82"/>
      <c r="C164" s="82" t="s">
        <v>105</v>
      </c>
      <c r="D164" s="82"/>
      <c r="E164" s="82" t="s">
        <v>239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6"/>
      <c r="W164" s="86"/>
      <c r="X164" s="86"/>
      <c r="Y164" s="86"/>
      <c r="Z164" s="57" t="s">
        <v>238</v>
      </c>
      <c r="AA164" s="58">
        <f>AA165+AA167</f>
        <v>372.3625</v>
      </c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>
        <v>458</v>
      </c>
      <c r="AM164" s="58"/>
      <c r="AN164" s="58"/>
      <c r="AO164" s="58"/>
      <c r="AP164" s="58"/>
      <c r="AQ164" s="58">
        <v>510</v>
      </c>
      <c r="AR164" s="58"/>
      <c r="AS164" s="58"/>
      <c r="AT164" s="58"/>
      <c r="AU164" s="58"/>
      <c r="AV164" s="57" t="s">
        <v>238</v>
      </c>
    </row>
    <row r="165" spans="1:48" ht="49.5" customHeight="1">
      <c r="A165" s="79" t="s">
        <v>240</v>
      </c>
      <c r="B165" s="82"/>
      <c r="C165" s="82" t="s">
        <v>105</v>
      </c>
      <c r="D165" s="82"/>
      <c r="E165" s="82" t="s">
        <v>241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6"/>
      <c r="W165" s="86"/>
      <c r="X165" s="86"/>
      <c r="Y165" s="86"/>
      <c r="Z165" s="57" t="s">
        <v>240</v>
      </c>
      <c r="AA165" s="58">
        <f>AA166</f>
        <v>366.3625</v>
      </c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>
        <v>450</v>
      </c>
      <c r="AM165" s="58"/>
      <c r="AN165" s="58"/>
      <c r="AO165" s="58"/>
      <c r="AP165" s="58"/>
      <c r="AQ165" s="58">
        <v>500</v>
      </c>
      <c r="AR165" s="58"/>
      <c r="AS165" s="58"/>
      <c r="AT165" s="58"/>
      <c r="AU165" s="58"/>
      <c r="AV165" s="57" t="s">
        <v>240</v>
      </c>
    </row>
    <row r="166" spans="1:48" ht="59.25" customHeight="1">
      <c r="A166" s="79" t="s">
        <v>102</v>
      </c>
      <c r="B166" s="82"/>
      <c r="C166" s="82" t="s">
        <v>105</v>
      </c>
      <c r="D166" s="82"/>
      <c r="E166" s="82" t="s">
        <v>241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 t="s">
        <v>103</v>
      </c>
      <c r="U166" s="82"/>
      <c r="V166" s="86"/>
      <c r="W166" s="86"/>
      <c r="X166" s="86"/>
      <c r="Y166" s="86"/>
      <c r="Z166" s="57" t="s">
        <v>102</v>
      </c>
      <c r="AA166" s="58">
        <v>366.3625</v>
      </c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>
        <v>450</v>
      </c>
      <c r="AM166" s="58"/>
      <c r="AN166" s="58"/>
      <c r="AO166" s="58"/>
      <c r="AP166" s="58"/>
      <c r="AQ166" s="58">
        <v>500</v>
      </c>
      <c r="AR166" s="58"/>
      <c r="AS166" s="58"/>
      <c r="AT166" s="58"/>
      <c r="AU166" s="58"/>
      <c r="AV166" s="57" t="s">
        <v>102</v>
      </c>
    </row>
    <row r="167" spans="1:48" ht="40.5" customHeight="1">
      <c r="A167" s="57" t="s">
        <v>242</v>
      </c>
      <c r="B167" s="82"/>
      <c r="C167" s="82" t="s">
        <v>105</v>
      </c>
      <c r="D167" s="82"/>
      <c r="E167" s="82" t="s">
        <v>243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6"/>
      <c r="W167" s="86"/>
      <c r="X167" s="86"/>
      <c r="Y167" s="86"/>
      <c r="Z167" s="57" t="s">
        <v>242</v>
      </c>
      <c r="AA167" s="58">
        <v>6</v>
      </c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>
        <v>8</v>
      </c>
      <c r="AM167" s="58"/>
      <c r="AN167" s="58"/>
      <c r="AO167" s="58"/>
      <c r="AP167" s="58"/>
      <c r="AQ167" s="58">
        <v>10</v>
      </c>
      <c r="AR167" s="58"/>
      <c r="AS167" s="58"/>
      <c r="AT167" s="58"/>
      <c r="AU167" s="58"/>
      <c r="AV167" s="57" t="s">
        <v>242</v>
      </c>
    </row>
    <row r="168" spans="1:48" ht="49.5" customHeight="1">
      <c r="A168" s="57" t="s">
        <v>102</v>
      </c>
      <c r="B168" s="82"/>
      <c r="C168" s="82" t="s">
        <v>105</v>
      </c>
      <c r="D168" s="82"/>
      <c r="E168" s="82" t="s">
        <v>243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 t="s">
        <v>103</v>
      </c>
      <c r="U168" s="82"/>
      <c r="V168" s="86"/>
      <c r="W168" s="86"/>
      <c r="X168" s="86"/>
      <c r="Y168" s="86"/>
      <c r="Z168" s="57" t="s">
        <v>102</v>
      </c>
      <c r="AA168" s="58">
        <v>6</v>
      </c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>
        <v>8</v>
      </c>
      <c r="AM168" s="58"/>
      <c r="AN168" s="58"/>
      <c r="AO168" s="58"/>
      <c r="AP168" s="58"/>
      <c r="AQ168" s="58">
        <v>10</v>
      </c>
      <c r="AR168" s="58"/>
      <c r="AS168" s="58"/>
      <c r="AT168" s="58"/>
      <c r="AU168" s="58"/>
      <c r="AV168" s="57" t="s">
        <v>102</v>
      </c>
    </row>
    <row r="169" spans="1:48" ht="62.25" customHeight="1">
      <c r="A169" s="57" t="s">
        <v>244</v>
      </c>
      <c r="B169" s="82"/>
      <c r="C169" s="82" t="s">
        <v>105</v>
      </c>
      <c r="D169" s="82"/>
      <c r="E169" s="82" t="s">
        <v>245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6"/>
      <c r="W169" s="86"/>
      <c r="X169" s="86"/>
      <c r="Y169" s="86"/>
      <c r="Z169" s="57" t="s">
        <v>244</v>
      </c>
      <c r="AA169" s="58">
        <f>AA170+AA172+AA174</f>
        <v>135</v>
      </c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>
        <v>160</v>
      </c>
      <c r="AM169" s="58"/>
      <c r="AN169" s="58"/>
      <c r="AO169" s="58"/>
      <c r="AP169" s="58"/>
      <c r="AQ169" s="58">
        <v>170</v>
      </c>
      <c r="AR169" s="58"/>
      <c r="AS169" s="58"/>
      <c r="AT169" s="58"/>
      <c r="AU169" s="58"/>
      <c r="AV169" s="57" t="s">
        <v>244</v>
      </c>
    </row>
    <row r="170" spans="1:48" ht="57.75" customHeight="1">
      <c r="A170" s="57" t="s">
        <v>246</v>
      </c>
      <c r="B170" s="82"/>
      <c r="C170" s="82" t="s">
        <v>105</v>
      </c>
      <c r="D170" s="82"/>
      <c r="E170" s="82" t="s">
        <v>247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6"/>
      <c r="W170" s="86"/>
      <c r="X170" s="86"/>
      <c r="Y170" s="86"/>
      <c r="Z170" s="57" t="s">
        <v>246</v>
      </c>
      <c r="AA170" s="58">
        <v>80</v>
      </c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>
        <v>30</v>
      </c>
      <c r="AM170" s="58"/>
      <c r="AN170" s="58"/>
      <c r="AO170" s="58"/>
      <c r="AP170" s="58"/>
      <c r="AQ170" s="58">
        <v>30</v>
      </c>
      <c r="AR170" s="58"/>
      <c r="AS170" s="58"/>
      <c r="AT170" s="58"/>
      <c r="AU170" s="58"/>
      <c r="AV170" s="57" t="s">
        <v>246</v>
      </c>
    </row>
    <row r="171" spans="1:48" ht="56.25" customHeight="1">
      <c r="A171" s="57" t="s">
        <v>102</v>
      </c>
      <c r="B171" s="82"/>
      <c r="C171" s="82" t="s">
        <v>105</v>
      </c>
      <c r="D171" s="82"/>
      <c r="E171" s="82" t="s">
        <v>247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 t="s">
        <v>103</v>
      </c>
      <c r="U171" s="82"/>
      <c r="V171" s="86"/>
      <c r="W171" s="86"/>
      <c r="X171" s="86"/>
      <c r="Y171" s="86"/>
      <c r="Z171" s="57" t="s">
        <v>102</v>
      </c>
      <c r="AA171" s="58">
        <v>80</v>
      </c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>
        <v>30</v>
      </c>
      <c r="AM171" s="58"/>
      <c r="AN171" s="58"/>
      <c r="AO171" s="58"/>
      <c r="AP171" s="58"/>
      <c r="AQ171" s="58">
        <v>30</v>
      </c>
      <c r="AR171" s="58"/>
      <c r="AS171" s="58"/>
      <c r="AT171" s="58"/>
      <c r="AU171" s="58"/>
      <c r="AV171" s="57" t="s">
        <v>102</v>
      </c>
    </row>
    <row r="172" spans="1:48" ht="49.5" customHeight="1">
      <c r="A172" s="57" t="s">
        <v>248</v>
      </c>
      <c r="B172" s="82"/>
      <c r="C172" s="82" t="s">
        <v>105</v>
      </c>
      <c r="D172" s="82"/>
      <c r="E172" s="82" t="s">
        <v>249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6"/>
      <c r="W172" s="86"/>
      <c r="X172" s="86"/>
      <c r="Y172" s="86"/>
      <c r="Z172" s="57" t="s">
        <v>248</v>
      </c>
      <c r="AA172" s="58">
        <f>AA173</f>
        <v>20</v>
      </c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>
        <v>50</v>
      </c>
      <c r="AM172" s="58"/>
      <c r="AN172" s="58"/>
      <c r="AO172" s="58"/>
      <c r="AP172" s="58"/>
      <c r="AQ172" s="58">
        <v>50</v>
      </c>
      <c r="AR172" s="58"/>
      <c r="AS172" s="58"/>
      <c r="AT172" s="58"/>
      <c r="AU172" s="58"/>
      <c r="AV172" s="57" t="s">
        <v>248</v>
      </c>
    </row>
    <row r="173" spans="1:48" ht="57" customHeight="1">
      <c r="A173" s="57" t="s">
        <v>102</v>
      </c>
      <c r="B173" s="82"/>
      <c r="C173" s="82" t="s">
        <v>105</v>
      </c>
      <c r="D173" s="82"/>
      <c r="E173" s="82" t="s">
        <v>249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 t="s">
        <v>103</v>
      </c>
      <c r="U173" s="82"/>
      <c r="V173" s="86"/>
      <c r="W173" s="86"/>
      <c r="X173" s="86"/>
      <c r="Y173" s="86"/>
      <c r="Z173" s="57" t="s">
        <v>102</v>
      </c>
      <c r="AA173" s="58">
        <v>20</v>
      </c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>
        <v>50</v>
      </c>
      <c r="AM173" s="58"/>
      <c r="AN173" s="58"/>
      <c r="AO173" s="58"/>
      <c r="AP173" s="58"/>
      <c r="AQ173" s="58">
        <v>50</v>
      </c>
      <c r="AR173" s="58"/>
      <c r="AS173" s="58"/>
      <c r="AT173" s="58"/>
      <c r="AU173" s="58"/>
      <c r="AV173" s="57" t="s">
        <v>102</v>
      </c>
    </row>
    <row r="174" spans="1:48" ht="86.25" customHeight="1">
      <c r="A174" s="57" t="s">
        <v>250</v>
      </c>
      <c r="B174" s="82"/>
      <c r="C174" s="82" t="s">
        <v>105</v>
      </c>
      <c r="D174" s="82"/>
      <c r="E174" s="82" t="s">
        <v>251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6"/>
      <c r="W174" s="86"/>
      <c r="X174" s="86"/>
      <c r="Y174" s="86"/>
      <c r="Z174" s="57" t="s">
        <v>250</v>
      </c>
      <c r="AA174" s="58">
        <f>AA175</f>
        <v>35</v>
      </c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>
        <v>80</v>
      </c>
      <c r="AM174" s="58"/>
      <c r="AN174" s="58"/>
      <c r="AO174" s="58"/>
      <c r="AP174" s="58"/>
      <c r="AQ174" s="58">
        <v>90</v>
      </c>
      <c r="AR174" s="58"/>
      <c r="AS174" s="58"/>
      <c r="AT174" s="58"/>
      <c r="AU174" s="58"/>
      <c r="AV174" s="57" t="s">
        <v>250</v>
      </c>
    </row>
    <row r="175" spans="1:48" ht="49.5" customHeight="1">
      <c r="A175" s="57" t="s">
        <v>102</v>
      </c>
      <c r="B175" s="82"/>
      <c r="C175" s="82" t="s">
        <v>105</v>
      </c>
      <c r="D175" s="82"/>
      <c r="E175" s="82" t="s">
        <v>251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 t="s">
        <v>103</v>
      </c>
      <c r="U175" s="82"/>
      <c r="V175" s="86"/>
      <c r="W175" s="86"/>
      <c r="X175" s="86"/>
      <c r="Y175" s="86"/>
      <c r="Z175" s="57" t="s">
        <v>102</v>
      </c>
      <c r="AA175" s="58">
        <v>35</v>
      </c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>
        <v>80</v>
      </c>
      <c r="AM175" s="58"/>
      <c r="AN175" s="58"/>
      <c r="AO175" s="58"/>
      <c r="AP175" s="58"/>
      <c r="AQ175" s="58">
        <v>90</v>
      </c>
      <c r="AR175" s="58"/>
      <c r="AS175" s="58"/>
      <c r="AT175" s="58"/>
      <c r="AU175" s="58"/>
      <c r="AV175" s="57" t="s">
        <v>102</v>
      </c>
    </row>
    <row r="176" spans="1:48" ht="66.75" customHeight="1">
      <c r="A176" s="97" t="s">
        <v>252</v>
      </c>
      <c r="B176" s="82"/>
      <c r="C176" s="82" t="s">
        <v>105</v>
      </c>
      <c r="D176" s="82"/>
      <c r="E176" s="82" t="s">
        <v>253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6"/>
      <c r="W176" s="86"/>
      <c r="X176" s="86"/>
      <c r="Y176" s="86"/>
      <c r="Z176" s="57" t="s">
        <v>252</v>
      </c>
      <c r="AA176" s="58">
        <f>AA177+AA180</f>
        <v>948.7574</v>
      </c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>
        <v>747</v>
      </c>
      <c r="AM176" s="58"/>
      <c r="AN176" s="58"/>
      <c r="AO176" s="58"/>
      <c r="AP176" s="58"/>
      <c r="AQ176" s="58">
        <v>757</v>
      </c>
      <c r="AR176" s="58"/>
      <c r="AS176" s="58"/>
      <c r="AT176" s="58"/>
      <c r="AU176" s="58"/>
      <c r="AV176" s="57" t="s">
        <v>252</v>
      </c>
    </row>
    <row r="177" spans="1:48" ht="83.25" customHeight="1">
      <c r="A177" s="97" t="s">
        <v>254</v>
      </c>
      <c r="B177" s="82"/>
      <c r="C177" s="82" t="s">
        <v>105</v>
      </c>
      <c r="D177" s="82"/>
      <c r="E177" s="82" t="s">
        <v>255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6"/>
      <c r="W177" s="86"/>
      <c r="X177" s="86"/>
      <c r="Y177" s="86"/>
      <c r="Z177" s="57" t="s">
        <v>254</v>
      </c>
      <c r="AA177" s="58">
        <f>AA178+AA179</f>
        <v>909.4574</v>
      </c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>
        <v>705</v>
      </c>
      <c r="AM177" s="58"/>
      <c r="AN177" s="58"/>
      <c r="AO177" s="58"/>
      <c r="AP177" s="58"/>
      <c r="AQ177" s="58">
        <v>713</v>
      </c>
      <c r="AR177" s="58"/>
      <c r="AS177" s="58"/>
      <c r="AT177" s="58"/>
      <c r="AU177" s="58"/>
      <c r="AV177" s="57" t="s">
        <v>254</v>
      </c>
    </row>
    <row r="178" spans="1:48" ht="49.5" customHeight="1">
      <c r="A178" s="97" t="s">
        <v>102</v>
      </c>
      <c r="B178" s="82"/>
      <c r="C178" s="82" t="s">
        <v>105</v>
      </c>
      <c r="D178" s="82"/>
      <c r="E178" s="82" t="s">
        <v>255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 t="s">
        <v>103</v>
      </c>
      <c r="U178" s="82"/>
      <c r="V178" s="86"/>
      <c r="W178" s="86"/>
      <c r="X178" s="86"/>
      <c r="Y178" s="86"/>
      <c r="Z178" s="57" t="s">
        <v>102</v>
      </c>
      <c r="AA178" s="58">
        <v>899.3574</v>
      </c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>
        <v>705</v>
      </c>
      <c r="AM178" s="58"/>
      <c r="AN178" s="58"/>
      <c r="AO178" s="58"/>
      <c r="AP178" s="58"/>
      <c r="AQ178" s="58">
        <v>713</v>
      </c>
      <c r="AR178" s="58"/>
      <c r="AS178" s="58"/>
      <c r="AT178" s="58"/>
      <c r="AU178" s="58"/>
      <c r="AV178" s="57" t="s">
        <v>102</v>
      </c>
    </row>
    <row r="179" spans="1:48" ht="41.25" customHeight="1">
      <c r="A179" s="97"/>
      <c r="B179" s="82"/>
      <c r="C179" s="82" t="s">
        <v>105</v>
      </c>
      <c r="D179" s="82"/>
      <c r="E179" s="82" t="s">
        <v>255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1" t="s">
        <v>161</v>
      </c>
      <c r="U179" s="60" t="s">
        <v>160</v>
      </c>
      <c r="V179" s="86"/>
      <c r="W179" s="86"/>
      <c r="X179" s="86"/>
      <c r="Y179" s="86"/>
      <c r="Z179" s="60" t="s">
        <v>160</v>
      </c>
      <c r="AA179" s="58">
        <v>10.1</v>
      </c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7"/>
    </row>
    <row r="180" spans="1:48" ht="66.75" customHeight="1">
      <c r="A180" s="57" t="s">
        <v>256</v>
      </c>
      <c r="B180" s="82"/>
      <c r="C180" s="82" t="s">
        <v>105</v>
      </c>
      <c r="D180" s="82"/>
      <c r="E180" s="82" t="s">
        <v>257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6"/>
      <c r="W180" s="86"/>
      <c r="X180" s="86"/>
      <c r="Y180" s="86"/>
      <c r="Z180" s="57" t="s">
        <v>256</v>
      </c>
      <c r="AA180" s="58">
        <v>39.3</v>
      </c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>
        <v>42</v>
      </c>
      <c r="AM180" s="58"/>
      <c r="AN180" s="58"/>
      <c r="AO180" s="58"/>
      <c r="AP180" s="58"/>
      <c r="AQ180" s="58">
        <v>44</v>
      </c>
      <c r="AR180" s="58"/>
      <c r="AS180" s="58"/>
      <c r="AT180" s="58"/>
      <c r="AU180" s="58"/>
      <c r="AV180" s="57" t="s">
        <v>256</v>
      </c>
    </row>
    <row r="181" spans="1:48" ht="55.5" customHeight="1">
      <c r="A181" s="89" t="s">
        <v>102</v>
      </c>
      <c r="B181" s="82"/>
      <c r="C181" s="82" t="s">
        <v>105</v>
      </c>
      <c r="D181" s="82"/>
      <c r="E181" s="82" t="s">
        <v>257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 t="s">
        <v>103</v>
      </c>
      <c r="U181" s="82"/>
      <c r="V181" s="86"/>
      <c r="W181" s="86"/>
      <c r="X181" s="86"/>
      <c r="Y181" s="86"/>
      <c r="Z181" s="57" t="s">
        <v>102</v>
      </c>
      <c r="AA181" s="58">
        <v>39.3</v>
      </c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>
        <v>42</v>
      </c>
      <c r="AM181" s="58"/>
      <c r="AN181" s="58"/>
      <c r="AO181" s="58"/>
      <c r="AP181" s="58"/>
      <c r="AQ181" s="58">
        <v>44</v>
      </c>
      <c r="AR181" s="58"/>
      <c r="AS181" s="58"/>
      <c r="AT181" s="58"/>
      <c r="AU181" s="58"/>
      <c r="AV181" s="57" t="s">
        <v>102</v>
      </c>
    </row>
    <row r="182" spans="1:48" ht="60.75" customHeight="1">
      <c r="A182" s="89" t="s">
        <v>258</v>
      </c>
      <c r="B182" s="82"/>
      <c r="C182" s="82" t="s">
        <v>105</v>
      </c>
      <c r="D182" s="82"/>
      <c r="E182" s="82" t="s">
        <v>259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6"/>
      <c r="W182" s="86"/>
      <c r="X182" s="86"/>
      <c r="Y182" s="86"/>
      <c r="Z182" s="57" t="s">
        <v>258</v>
      </c>
      <c r="AA182" s="58">
        <f>AA183+AA188</f>
        <v>1100.53956</v>
      </c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>
        <v>780</v>
      </c>
      <c r="AM182" s="58"/>
      <c r="AN182" s="58"/>
      <c r="AO182" s="58">
        <v>200</v>
      </c>
      <c r="AP182" s="58"/>
      <c r="AQ182" s="58">
        <v>832</v>
      </c>
      <c r="AR182" s="58"/>
      <c r="AS182" s="58"/>
      <c r="AT182" s="58">
        <v>250</v>
      </c>
      <c r="AU182" s="58"/>
      <c r="AV182" s="57" t="s">
        <v>258</v>
      </c>
    </row>
    <row r="183" spans="1:48" ht="49.5" customHeight="1">
      <c r="A183" s="89" t="s">
        <v>260</v>
      </c>
      <c r="B183" s="82"/>
      <c r="C183" s="82" t="s">
        <v>105</v>
      </c>
      <c r="D183" s="82"/>
      <c r="E183" s="82" t="s">
        <v>261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6"/>
      <c r="W183" s="86"/>
      <c r="X183" s="86"/>
      <c r="Y183" s="86"/>
      <c r="Z183" s="57" t="s">
        <v>260</v>
      </c>
      <c r="AA183" s="58">
        <v>240</v>
      </c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>
        <v>90</v>
      </c>
      <c r="AM183" s="58"/>
      <c r="AN183" s="58"/>
      <c r="AO183" s="58"/>
      <c r="AP183" s="58"/>
      <c r="AQ183" s="58">
        <v>90</v>
      </c>
      <c r="AR183" s="58"/>
      <c r="AS183" s="58"/>
      <c r="AT183" s="58"/>
      <c r="AU183" s="58"/>
      <c r="AV183" s="57" t="s">
        <v>260</v>
      </c>
    </row>
    <row r="184" spans="1:48" ht="60.75" customHeight="1">
      <c r="A184" s="89" t="s">
        <v>262</v>
      </c>
      <c r="B184" s="82"/>
      <c r="C184" s="82" t="s">
        <v>105</v>
      </c>
      <c r="D184" s="82"/>
      <c r="E184" s="82" t="s">
        <v>263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6"/>
      <c r="W184" s="86"/>
      <c r="X184" s="86"/>
      <c r="Y184" s="86"/>
      <c r="Z184" s="57" t="s">
        <v>262</v>
      </c>
      <c r="AA184" s="58">
        <v>90</v>
      </c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>
        <v>90</v>
      </c>
      <c r="AM184" s="58"/>
      <c r="AN184" s="58"/>
      <c r="AO184" s="58"/>
      <c r="AP184" s="58"/>
      <c r="AQ184" s="58">
        <v>90</v>
      </c>
      <c r="AR184" s="58"/>
      <c r="AS184" s="58"/>
      <c r="AT184" s="58"/>
      <c r="AU184" s="58"/>
      <c r="AV184" s="57" t="s">
        <v>262</v>
      </c>
    </row>
    <row r="185" spans="1:48" ht="54" customHeight="1">
      <c r="A185" s="89" t="s">
        <v>102</v>
      </c>
      <c r="B185" s="82"/>
      <c r="C185" s="82" t="s">
        <v>105</v>
      </c>
      <c r="D185" s="82"/>
      <c r="E185" s="82" t="s">
        <v>263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 t="s">
        <v>103</v>
      </c>
      <c r="U185" s="82"/>
      <c r="V185" s="86"/>
      <c r="W185" s="86"/>
      <c r="X185" s="86"/>
      <c r="Y185" s="86"/>
      <c r="Z185" s="57" t="s">
        <v>102</v>
      </c>
      <c r="AA185" s="58">
        <v>90</v>
      </c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>
        <v>90</v>
      </c>
      <c r="AM185" s="58"/>
      <c r="AN185" s="58"/>
      <c r="AO185" s="58"/>
      <c r="AP185" s="58"/>
      <c r="AQ185" s="58">
        <v>90</v>
      </c>
      <c r="AR185" s="58"/>
      <c r="AS185" s="58"/>
      <c r="AT185" s="58"/>
      <c r="AU185" s="58"/>
      <c r="AV185" s="57" t="s">
        <v>102</v>
      </c>
    </row>
    <row r="186" spans="1:48" ht="183.75" customHeight="1">
      <c r="A186" s="84" t="s">
        <v>264</v>
      </c>
      <c r="B186" s="82"/>
      <c r="C186" s="82" t="s">
        <v>105</v>
      </c>
      <c r="D186" s="82"/>
      <c r="E186" s="82" t="s">
        <v>265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6"/>
      <c r="W186" s="86"/>
      <c r="X186" s="86"/>
      <c r="Y186" s="86"/>
      <c r="Z186" s="43" t="s">
        <v>264</v>
      </c>
      <c r="AA186" s="58">
        <v>150</v>
      </c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43" t="s">
        <v>264</v>
      </c>
    </row>
    <row r="187" spans="1:48" ht="49.5" customHeight="1">
      <c r="A187" s="78" t="s">
        <v>102</v>
      </c>
      <c r="B187" s="82"/>
      <c r="C187" s="82" t="s">
        <v>105</v>
      </c>
      <c r="D187" s="82"/>
      <c r="E187" s="82" t="s">
        <v>265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 t="s">
        <v>103</v>
      </c>
      <c r="U187" s="82"/>
      <c r="V187" s="86"/>
      <c r="W187" s="86"/>
      <c r="X187" s="86"/>
      <c r="Y187" s="86"/>
      <c r="Z187" s="57" t="s">
        <v>102</v>
      </c>
      <c r="AA187" s="58">
        <v>150</v>
      </c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7" t="s">
        <v>102</v>
      </c>
    </row>
    <row r="188" spans="1:48" ht="49.5" customHeight="1">
      <c r="A188" s="79" t="s">
        <v>266</v>
      </c>
      <c r="B188" s="82"/>
      <c r="C188" s="82" t="s">
        <v>105</v>
      </c>
      <c r="D188" s="82"/>
      <c r="E188" s="82" t="s">
        <v>267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6"/>
      <c r="W188" s="86"/>
      <c r="X188" s="86"/>
      <c r="Y188" s="86"/>
      <c r="Z188" s="57" t="s">
        <v>266</v>
      </c>
      <c r="AA188" s="58">
        <f>AA189+AA191+AA193</f>
        <v>860.5395599999999</v>
      </c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>
        <v>690</v>
      </c>
      <c r="AM188" s="58"/>
      <c r="AN188" s="58"/>
      <c r="AO188" s="58">
        <v>200</v>
      </c>
      <c r="AP188" s="58"/>
      <c r="AQ188" s="58">
        <v>742</v>
      </c>
      <c r="AR188" s="58"/>
      <c r="AS188" s="58"/>
      <c r="AT188" s="58">
        <v>250</v>
      </c>
      <c r="AU188" s="58"/>
      <c r="AV188" s="57" t="s">
        <v>266</v>
      </c>
    </row>
    <row r="189" spans="1:48" ht="99.75" customHeight="1">
      <c r="A189" s="79" t="s">
        <v>268</v>
      </c>
      <c r="B189" s="82"/>
      <c r="C189" s="82" t="s">
        <v>105</v>
      </c>
      <c r="D189" s="82"/>
      <c r="E189" s="82" t="s">
        <v>269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6"/>
      <c r="W189" s="86"/>
      <c r="X189" s="86"/>
      <c r="Y189" s="86"/>
      <c r="Z189" s="57" t="s">
        <v>630</v>
      </c>
      <c r="AA189" s="58">
        <f>AA190</f>
        <v>755.7035599999999</v>
      </c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>
        <v>120</v>
      </c>
      <c r="AM189" s="58"/>
      <c r="AN189" s="58"/>
      <c r="AO189" s="58"/>
      <c r="AP189" s="58"/>
      <c r="AQ189" s="58">
        <v>120</v>
      </c>
      <c r="AR189" s="58"/>
      <c r="AS189" s="58"/>
      <c r="AT189" s="58"/>
      <c r="AU189" s="58"/>
      <c r="AV189" s="57" t="s">
        <v>268</v>
      </c>
    </row>
    <row r="190" spans="1:48" ht="64.5" customHeight="1">
      <c r="A190" s="79" t="s">
        <v>102</v>
      </c>
      <c r="B190" s="82"/>
      <c r="C190" s="82" t="s">
        <v>105</v>
      </c>
      <c r="D190" s="82"/>
      <c r="E190" s="82" t="s">
        <v>269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 t="s">
        <v>103</v>
      </c>
      <c r="U190" s="82"/>
      <c r="V190" s="86"/>
      <c r="W190" s="86"/>
      <c r="X190" s="86"/>
      <c r="Y190" s="86"/>
      <c r="Z190" s="57" t="s">
        <v>102</v>
      </c>
      <c r="AA190" s="58">
        <f>1255.70356-500</f>
        <v>755.7035599999999</v>
      </c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>
        <v>120</v>
      </c>
      <c r="AM190" s="58"/>
      <c r="AN190" s="58"/>
      <c r="AO190" s="58"/>
      <c r="AP190" s="58"/>
      <c r="AQ190" s="58">
        <v>120</v>
      </c>
      <c r="AR190" s="58"/>
      <c r="AS190" s="58"/>
      <c r="AT190" s="58"/>
      <c r="AU190" s="58"/>
      <c r="AV190" s="57" t="s">
        <v>102</v>
      </c>
    </row>
    <row r="191" spans="1:48" ht="83.25" customHeight="1">
      <c r="A191" s="57" t="s">
        <v>270</v>
      </c>
      <c r="B191" s="82"/>
      <c r="C191" s="82" t="s">
        <v>105</v>
      </c>
      <c r="D191" s="82"/>
      <c r="E191" s="82" t="s">
        <v>271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6"/>
      <c r="W191" s="86"/>
      <c r="X191" s="86"/>
      <c r="Y191" s="86"/>
      <c r="Z191" s="57" t="s">
        <v>270</v>
      </c>
      <c r="AA191" s="58">
        <f>AA192</f>
        <v>98.836</v>
      </c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>
        <v>150</v>
      </c>
      <c r="AM191" s="58"/>
      <c r="AN191" s="58"/>
      <c r="AO191" s="58"/>
      <c r="AP191" s="58"/>
      <c r="AQ191" s="58">
        <v>150</v>
      </c>
      <c r="AR191" s="58"/>
      <c r="AS191" s="58"/>
      <c r="AT191" s="58"/>
      <c r="AU191" s="58"/>
      <c r="AV191" s="57" t="s">
        <v>270</v>
      </c>
    </row>
    <row r="192" spans="1:48" ht="49.5" customHeight="1">
      <c r="A192" s="57" t="s">
        <v>102</v>
      </c>
      <c r="B192" s="82"/>
      <c r="C192" s="82" t="s">
        <v>105</v>
      </c>
      <c r="D192" s="82"/>
      <c r="E192" s="82" t="s">
        <v>271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 t="s">
        <v>103</v>
      </c>
      <c r="U192" s="82"/>
      <c r="V192" s="86"/>
      <c r="W192" s="86"/>
      <c r="X192" s="86"/>
      <c r="Y192" s="86"/>
      <c r="Z192" s="57" t="s">
        <v>102</v>
      </c>
      <c r="AA192" s="58">
        <v>98.836</v>
      </c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>
        <v>150</v>
      </c>
      <c r="AM192" s="58"/>
      <c r="AN192" s="58"/>
      <c r="AO192" s="58"/>
      <c r="AP192" s="58"/>
      <c r="AQ192" s="58">
        <v>150</v>
      </c>
      <c r="AR192" s="58"/>
      <c r="AS192" s="58"/>
      <c r="AT192" s="58"/>
      <c r="AU192" s="58"/>
      <c r="AV192" s="57" t="s">
        <v>102</v>
      </c>
    </row>
    <row r="193" spans="1:48" ht="42.75" customHeight="1">
      <c r="A193" s="57" t="s">
        <v>272</v>
      </c>
      <c r="B193" s="82"/>
      <c r="C193" s="82" t="s">
        <v>105</v>
      </c>
      <c r="D193" s="82"/>
      <c r="E193" s="82" t="s">
        <v>273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6"/>
      <c r="W193" s="86"/>
      <c r="X193" s="86"/>
      <c r="Y193" s="86"/>
      <c r="Z193" s="57" t="s">
        <v>272</v>
      </c>
      <c r="AA193" s="58">
        <v>6</v>
      </c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>
        <v>8</v>
      </c>
      <c r="AM193" s="58"/>
      <c r="AN193" s="58"/>
      <c r="AO193" s="58"/>
      <c r="AP193" s="58"/>
      <c r="AQ193" s="58">
        <v>10</v>
      </c>
      <c r="AR193" s="58"/>
      <c r="AS193" s="58"/>
      <c r="AT193" s="58"/>
      <c r="AU193" s="58"/>
      <c r="AV193" s="57" t="s">
        <v>272</v>
      </c>
    </row>
    <row r="194" spans="1:48" ht="49.5" customHeight="1">
      <c r="A194" s="57" t="s">
        <v>102</v>
      </c>
      <c r="B194" s="82"/>
      <c r="C194" s="82" t="s">
        <v>105</v>
      </c>
      <c r="D194" s="82"/>
      <c r="E194" s="82" t="s">
        <v>273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 t="s">
        <v>103</v>
      </c>
      <c r="U194" s="82"/>
      <c r="V194" s="86"/>
      <c r="W194" s="86"/>
      <c r="X194" s="86"/>
      <c r="Y194" s="86"/>
      <c r="Z194" s="57" t="s">
        <v>102</v>
      </c>
      <c r="AA194" s="58">
        <v>6</v>
      </c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>
        <v>8</v>
      </c>
      <c r="AM194" s="58"/>
      <c r="AN194" s="58"/>
      <c r="AO194" s="58"/>
      <c r="AP194" s="58"/>
      <c r="AQ194" s="58">
        <v>10</v>
      </c>
      <c r="AR194" s="58"/>
      <c r="AS194" s="58"/>
      <c r="AT194" s="58"/>
      <c r="AU194" s="58"/>
      <c r="AV194" s="57" t="s">
        <v>102</v>
      </c>
    </row>
    <row r="195" spans="1:48" ht="66.75" customHeight="1">
      <c r="A195" s="78" t="s">
        <v>94</v>
      </c>
      <c r="B195" s="82"/>
      <c r="C195" s="82" t="s">
        <v>105</v>
      </c>
      <c r="D195" s="82"/>
      <c r="E195" s="82" t="s">
        <v>95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6"/>
      <c r="W195" s="86"/>
      <c r="X195" s="86"/>
      <c r="Y195" s="86"/>
      <c r="Z195" s="57" t="s">
        <v>94</v>
      </c>
      <c r="AA195" s="58">
        <f>AA196+AA198+AA200+AA203</f>
        <v>8032.6</v>
      </c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>
        <v>5931.4</v>
      </c>
      <c r="AM195" s="58">
        <v>1755.6</v>
      </c>
      <c r="AN195" s="58"/>
      <c r="AO195" s="58"/>
      <c r="AP195" s="58"/>
      <c r="AQ195" s="58">
        <v>10893.5</v>
      </c>
      <c r="AR195" s="58">
        <v>1931.2</v>
      </c>
      <c r="AS195" s="58"/>
      <c r="AT195" s="58"/>
      <c r="AU195" s="58"/>
      <c r="AV195" s="57" t="s">
        <v>94</v>
      </c>
    </row>
    <row r="196" spans="1:48" ht="44.25" customHeight="1">
      <c r="A196" s="78" t="s">
        <v>275</v>
      </c>
      <c r="B196" s="82"/>
      <c r="C196" s="82" t="s">
        <v>105</v>
      </c>
      <c r="D196" s="82"/>
      <c r="E196" s="82" t="s">
        <v>276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6"/>
      <c r="W196" s="86"/>
      <c r="X196" s="86"/>
      <c r="Y196" s="86"/>
      <c r="Z196" s="57" t="s">
        <v>275</v>
      </c>
      <c r="AA196" s="58">
        <v>50</v>
      </c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7" t="s">
        <v>275</v>
      </c>
    </row>
    <row r="197" spans="1:48" ht="33" customHeight="1">
      <c r="A197" s="78" t="s">
        <v>160</v>
      </c>
      <c r="B197" s="82"/>
      <c r="C197" s="82" t="s">
        <v>105</v>
      </c>
      <c r="D197" s="82"/>
      <c r="E197" s="82" t="s">
        <v>276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 t="s">
        <v>161</v>
      </c>
      <c r="U197" s="82"/>
      <c r="V197" s="86"/>
      <c r="W197" s="86"/>
      <c r="X197" s="86"/>
      <c r="Y197" s="86"/>
      <c r="Z197" s="57" t="s">
        <v>160</v>
      </c>
      <c r="AA197" s="58">
        <v>50</v>
      </c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7" t="s">
        <v>160</v>
      </c>
    </row>
    <row r="198" spans="1:48" ht="60" customHeight="1">
      <c r="A198" s="57" t="s">
        <v>277</v>
      </c>
      <c r="B198" s="82"/>
      <c r="C198" s="82" t="s">
        <v>105</v>
      </c>
      <c r="D198" s="82"/>
      <c r="E198" s="82" t="s">
        <v>278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6"/>
      <c r="W198" s="86"/>
      <c r="X198" s="86"/>
      <c r="Y198" s="86"/>
      <c r="Z198" s="57" t="s">
        <v>277</v>
      </c>
      <c r="AA198" s="58">
        <f>AA199</f>
        <v>882.8</v>
      </c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7" t="s">
        <v>277</v>
      </c>
    </row>
    <row r="199" spans="1:48" ht="115.5" customHeight="1">
      <c r="A199" s="57" t="s">
        <v>98</v>
      </c>
      <c r="B199" s="82"/>
      <c r="C199" s="82" t="s">
        <v>105</v>
      </c>
      <c r="D199" s="82"/>
      <c r="E199" s="82" t="s">
        <v>278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 t="s">
        <v>99</v>
      </c>
      <c r="U199" s="82"/>
      <c r="V199" s="86"/>
      <c r="W199" s="86"/>
      <c r="X199" s="86"/>
      <c r="Y199" s="86"/>
      <c r="Z199" s="57" t="s">
        <v>98</v>
      </c>
      <c r="AA199" s="58">
        <v>882.8</v>
      </c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7" t="s">
        <v>98</v>
      </c>
    </row>
    <row r="200" spans="1:48" ht="66.75" customHeight="1">
      <c r="A200" s="78" t="s">
        <v>279</v>
      </c>
      <c r="B200" s="82"/>
      <c r="C200" s="82" t="s">
        <v>105</v>
      </c>
      <c r="D200" s="82"/>
      <c r="E200" s="82" t="s">
        <v>280</v>
      </c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6"/>
      <c r="W200" s="86"/>
      <c r="X200" s="86"/>
      <c r="Y200" s="86"/>
      <c r="Z200" s="57" t="s">
        <v>279</v>
      </c>
      <c r="AA200" s="58">
        <f>AA201+AA202</f>
        <v>5076.5</v>
      </c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>
        <v>4175.8</v>
      </c>
      <c r="AM200" s="58"/>
      <c r="AN200" s="58"/>
      <c r="AO200" s="58"/>
      <c r="AP200" s="58"/>
      <c r="AQ200" s="58">
        <v>8962.3</v>
      </c>
      <c r="AR200" s="58"/>
      <c r="AS200" s="58"/>
      <c r="AT200" s="58"/>
      <c r="AU200" s="58"/>
      <c r="AV200" s="57" t="s">
        <v>279</v>
      </c>
    </row>
    <row r="201" spans="1:48" ht="106.5" customHeight="1">
      <c r="A201" s="78" t="s">
        <v>98</v>
      </c>
      <c r="B201" s="82"/>
      <c r="C201" s="82" t="s">
        <v>105</v>
      </c>
      <c r="D201" s="82"/>
      <c r="E201" s="82" t="s">
        <v>280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 t="s">
        <v>99</v>
      </c>
      <c r="U201" s="82"/>
      <c r="V201" s="86"/>
      <c r="W201" s="86"/>
      <c r="X201" s="86"/>
      <c r="Y201" s="86"/>
      <c r="Z201" s="57" t="s">
        <v>98</v>
      </c>
      <c r="AA201" s="67">
        <f>3894.20995+572</f>
        <v>4466.20995</v>
      </c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>
        <v>3662.8</v>
      </c>
      <c r="AM201" s="58"/>
      <c r="AN201" s="58"/>
      <c r="AO201" s="58"/>
      <c r="AP201" s="58"/>
      <c r="AQ201" s="58">
        <v>6898.2</v>
      </c>
      <c r="AR201" s="58"/>
      <c r="AS201" s="58"/>
      <c r="AT201" s="58"/>
      <c r="AU201" s="58"/>
      <c r="AV201" s="57" t="s">
        <v>98</v>
      </c>
    </row>
    <row r="202" spans="1:48" ht="60.75" customHeight="1">
      <c r="A202" s="78" t="s">
        <v>102</v>
      </c>
      <c r="B202" s="82"/>
      <c r="C202" s="82" t="s">
        <v>105</v>
      </c>
      <c r="D202" s="82"/>
      <c r="E202" s="82" t="s">
        <v>280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 t="s">
        <v>103</v>
      </c>
      <c r="U202" s="82"/>
      <c r="V202" s="86"/>
      <c r="W202" s="86"/>
      <c r="X202" s="86"/>
      <c r="Y202" s="86"/>
      <c r="Z202" s="57" t="s">
        <v>102</v>
      </c>
      <c r="AA202" s="67">
        <v>610.29005</v>
      </c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>
        <v>513</v>
      </c>
      <c r="AM202" s="58"/>
      <c r="AN202" s="58"/>
      <c r="AO202" s="58"/>
      <c r="AP202" s="58"/>
      <c r="AQ202" s="58">
        <v>2064.1</v>
      </c>
      <c r="AR202" s="58"/>
      <c r="AS202" s="58"/>
      <c r="AT202" s="58"/>
      <c r="AU202" s="58"/>
      <c r="AV202" s="57" t="s">
        <v>102</v>
      </c>
    </row>
    <row r="203" spans="1:48" ht="39.75" customHeight="1">
      <c r="A203" s="78" t="s">
        <v>281</v>
      </c>
      <c r="B203" s="82"/>
      <c r="C203" s="82" t="s">
        <v>105</v>
      </c>
      <c r="D203" s="82"/>
      <c r="E203" s="82" t="s">
        <v>282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6"/>
      <c r="W203" s="86"/>
      <c r="X203" s="86"/>
      <c r="Y203" s="86"/>
      <c r="Z203" s="57" t="s">
        <v>281</v>
      </c>
      <c r="AA203" s="58">
        <v>2023.3</v>
      </c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>
        <v>1755.6</v>
      </c>
      <c r="AM203" s="58">
        <v>1755.6</v>
      </c>
      <c r="AN203" s="58"/>
      <c r="AO203" s="58"/>
      <c r="AP203" s="58"/>
      <c r="AQ203" s="58">
        <v>1931.2</v>
      </c>
      <c r="AR203" s="58">
        <v>1931.2</v>
      </c>
      <c r="AS203" s="58"/>
      <c r="AT203" s="58"/>
      <c r="AU203" s="58"/>
      <c r="AV203" s="57" t="s">
        <v>281</v>
      </c>
    </row>
    <row r="204" spans="1:48" ht="120" customHeight="1">
      <c r="A204" s="78" t="s">
        <v>98</v>
      </c>
      <c r="B204" s="82"/>
      <c r="C204" s="82" t="s">
        <v>105</v>
      </c>
      <c r="D204" s="82"/>
      <c r="E204" s="82" t="s">
        <v>282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 t="s">
        <v>99</v>
      </c>
      <c r="U204" s="82"/>
      <c r="V204" s="86"/>
      <c r="W204" s="86"/>
      <c r="X204" s="86"/>
      <c r="Y204" s="86"/>
      <c r="Z204" s="57" t="s">
        <v>98</v>
      </c>
      <c r="AA204" s="67">
        <v>1260.26433</v>
      </c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>
        <v>1330.8</v>
      </c>
      <c r="AM204" s="58">
        <v>1330.8</v>
      </c>
      <c r="AN204" s="58"/>
      <c r="AO204" s="58"/>
      <c r="AP204" s="58"/>
      <c r="AQ204" s="58">
        <v>1330.8</v>
      </c>
      <c r="AR204" s="58">
        <v>1330.8</v>
      </c>
      <c r="AS204" s="58"/>
      <c r="AT204" s="58"/>
      <c r="AU204" s="58"/>
      <c r="AV204" s="57" t="s">
        <v>98</v>
      </c>
    </row>
    <row r="205" spans="1:48" ht="49.5" customHeight="1">
      <c r="A205" s="78" t="s">
        <v>102</v>
      </c>
      <c r="B205" s="82"/>
      <c r="C205" s="82" t="s">
        <v>105</v>
      </c>
      <c r="D205" s="82"/>
      <c r="E205" s="82" t="s">
        <v>282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 t="s">
        <v>103</v>
      </c>
      <c r="U205" s="82"/>
      <c r="V205" s="86"/>
      <c r="W205" s="86"/>
      <c r="X205" s="86"/>
      <c r="Y205" s="86"/>
      <c r="Z205" s="57" t="s">
        <v>102</v>
      </c>
      <c r="AA205" s="67">
        <v>763.03567</v>
      </c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>
        <v>424.8</v>
      </c>
      <c r="AM205" s="58">
        <v>424.8</v>
      </c>
      <c r="AN205" s="58"/>
      <c r="AO205" s="58"/>
      <c r="AP205" s="58"/>
      <c r="AQ205" s="58">
        <v>600.4</v>
      </c>
      <c r="AR205" s="58">
        <v>600.4</v>
      </c>
      <c r="AS205" s="58"/>
      <c r="AT205" s="58"/>
      <c r="AU205" s="58"/>
      <c r="AV205" s="57" t="s">
        <v>102</v>
      </c>
    </row>
    <row r="206" spans="1:48" ht="49.5" customHeight="1">
      <c r="A206" s="79" t="s">
        <v>106</v>
      </c>
      <c r="B206" s="82"/>
      <c r="C206" s="82" t="s">
        <v>105</v>
      </c>
      <c r="D206" s="82"/>
      <c r="E206" s="82" t="s">
        <v>107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6"/>
      <c r="W206" s="86"/>
      <c r="X206" s="86"/>
      <c r="Y206" s="86"/>
      <c r="Z206" s="57" t="s">
        <v>106</v>
      </c>
      <c r="AA206" s="58">
        <f>AA207+AA209</f>
        <v>709.0941700000001</v>
      </c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>
        <v>14099.3</v>
      </c>
      <c r="AM206" s="58"/>
      <c r="AN206" s="58"/>
      <c r="AO206" s="58"/>
      <c r="AP206" s="58"/>
      <c r="AQ206" s="58">
        <v>14099.3</v>
      </c>
      <c r="AR206" s="58"/>
      <c r="AS206" s="58"/>
      <c r="AT206" s="58"/>
      <c r="AU206" s="58"/>
      <c r="AV206" s="57" t="s">
        <v>106</v>
      </c>
    </row>
    <row r="207" spans="1:48" ht="33" customHeight="1">
      <c r="A207" s="79" t="s">
        <v>108</v>
      </c>
      <c r="B207" s="82"/>
      <c r="C207" s="82" t="s">
        <v>105</v>
      </c>
      <c r="D207" s="82"/>
      <c r="E207" s="82" t="s">
        <v>109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6"/>
      <c r="W207" s="86"/>
      <c r="X207" s="86"/>
      <c r="Y207" s="86"/>
      <c r="Z207" s="57" t="s">
        <v>108</v>
      </c>
      <c r="AA207" s="58">
        <f>AA208</f>
        <v>243</v>
      </c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>
        <v>193</v>
      </c>
      <c r="AM207" s="58"/>
      <c r="AN207" s="58"/>
      <c r="AO207" s="58"/>
      <c r="AP207" s="58"/>
      <c r="AQ207" s="58">
        <v>193</v>
      </c>
      <c r="AR207" s="58"/>
      <c r="AS207" s="58"/>
      <c r="AT207" s="58"/>
      <c r="AU207" s="58"/>
      <c r="AV207" s="57" t="s">
        <v>108</v>
      </c>
    </row>
    <row r="208" spans="1:48" ht="57.75" customHeight="1">
      <c r="A208" s="79" t="s">
        <v>102</v>
      </c>
      <c r="B208" s="82"/>
      <c r="C208" s="82" t="s">
        <v>105</v>
      </c>
      <c r="D208" s="82"/>
      <c r="E208" s="82" t="s">
        <v>109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 t="s">
        <v>103</v>
      </c>
      <c r="U208" s="82"/>
      <c r="V208" s="86"/>
      <c r="W208" s="86"/>
      <c r="X208" s="86"/>
      <c r="Y208" s="86"/>
      <c r="Z208" s="57" t="s">
        <v>102</v>
      </c>
      <c r="AA208" s="58">
        <v>243</v>
      </c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>
        <v>193</v>
      </c>
      <c r="AM208" s="58"/>
      <c r="AN208" s="58"/>
      <c r="AO208" s="58"/>
      <c r="AP208" s="58"/>
      <c r="AQ208" s="58">
        <v>193</v>
      </c>
      <c r="AR208" s="58"/>
      <c r="AS208" s="58"/>
      <c r="AT208" s="58"/>
      <c r="AU208" s="58"/>
      <c r="AV208" s="57" t="s">
        <v>102</v>
      </c>
    </row>
    <row r="209" spans="1:48" ht="99.75" customHeight="1">
      <c r="A209" s="79" t="s">
        <v>283</v>
      </c>
      <c r="B209" s="82"/>
      <c r="C209" s="82" t="s">
        <v>105</v>
      </c>
      <c r="D209" s="82"/>
      <c r="E209" s="82" t="s">
        <v>284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6"/>
      <c r="W209" s="86"/>
      <c r="X209" s="86"/>
      <c r="Y209" s="86"/>
      <c r="Z209" s="57" t="s">
        <v>283</v>
      </c>
      <c r="AA209" s="58">
        <f>AA210</f>
        <v>466.09417</v>
      </c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>
        <v>13906.3</v>
      </c>
      <c r="AM209" s="58"/>
      <c r="AN209" s="58"/>
      <c r="AO209" s="58"/>
      <c r="AP209" s="58"/>
      <c r="AQ209" s="58">
        <v>13906.3</v>
      </c>
      <c r="AR209" s="58"/>
      <c r="AS209" s="58"/>
      <c r="AT209" s="58"/>
      <c r="AU209" s="58"/>
      <c r="AV209" s="57" t="s">
        <v>283</v>
      </c>
    </row>
    <row r="210" spans="1:48" ht="33" customHeight="1">
      <c r="A210" s="79" t="s">
        <v>160</v>
      </c>
      <c r="B210" s="82"/>
      <c r="C210" s="82" t="s">
        <v>105</v>
      </c>
      <c r="D210" s="82"/>
      <c r="E210" s="82" t="s">
        <v>284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 t="s">
        <v>161</v>
      </c>
      <c r="U210" s="82"/>
      <c r="V210" s="86"/>
      <c r="W210" s="86"/>
      <c r="X210" s="86"/>
      <c r="Y210" s="86"/>
      <c r="Z210" s="57" t="s">
        <v>160</v>
      </c>
      <c r="AA210" s="67">
        <v>466.09417</v>
      </c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>
        <v>13906.3</v>
      </c>
      <c r="AM210" s="58"/>
      <c r="AN210" s="58"/>
      <c r="AO210" s="58"/>
      <c r="AP210" s="58"/>
      <c r="AQ210" s="58">
        <v>13906.3</v>
      </c>
      <c r="AR210" s="58"/>
      <c r="AS210" s="58"/>
      <c r="AT210" s="58"/>
      <c r="AU210" s="58"/>
      <c r="AV210" s="57" t="s">
        <v>160</v>
      </c>
    </row>
    <row r="211" spans="1:48" ht="55.5" customHeight="1">
      <c r="A211" s="78" t="s">
        <v>285</v>
      </c>
      <c r="B211" s="82"/>
      <c r="C211" s="82" t="s">
        <v>286</v>
      </c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6"/>
      <c r="W211" s="86"/>
      <c r="X211" s="86"/>
      <c r="Y211" s="86"/>
      <c r="Z211" s="57" t="s">
        <v>285</v>
      </c>
      <c r="AA211" s="58">
        <f>AA212+AA222</f>
        <v>5548.302</v>
      </c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>
        <v>1904.9</v>
      </c>
      <c r="AM211" s="58"/>
      <c r="AN211" s="58"/>
      <c r="AO211" s="58"/>
      <c r="AP211" s="58"/>
      <c r="AQ211" s="58">
        <v>1804.9</v>
      </c>
      <c r="AR211" s="58"/>
      <c r="AS211" s="58"/>
      <c r="AT211" s="58"/>
      <c r="AU211" s="58"/>
      <c r="AV211" s="57" t="s">
        <v>285</v>
      </c>
    </row>
    <row r="212" spans="1:48" ht="66.75" customHeight="1">
      <c r="A212" s="78" t="s">
        <v>287</v>
      </c>
      <c r="B212" s="82"/>
      <c r="C212" s="82" t="s">
        <v>288</v>
      </c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6"/>
      <c r="W212" s="86"/>
      <c r="X212" s="86"/>
      <c r="Y212" s="86"/>
      <c r="Z212" s="57" t="s">
        <v>287</v>
      </c>
      <c r="AA212" s="58">
        <f>AA213+AA218</f>
        <v>1740.702</v>
      </c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>
        <v>1904.9</v>
      </c>
      <c r="AM212" s="58"/>
      <c r="AN212" s="58"/>
      <c r="AO212" s="58"/>
      <c r="AP212" s="58"/>
      <c r="AQ212" s="58">
        <v>1804.9</v>
      </c>
      <c r="AR212" s="58"/>
      <c r="AS212" s="58"/>
      <c r="AT212" s="58"/>
      <c r="AU212" s="58"/>
      <c r="AV212" s="57" t="s">
        <v>287</v>
      </c>
    </row>
    <row r="213" spans="1:48" ht="83.25" customHeight="1">
      <c r="A213" s="78" t="s">
        <v>289</v>
      </c>
      <c r="B213" s="82"/>
      <c r="C213" s="82" t="s">
        <v>288</v>
      </c>
      <c r="D213" s="82"/>
      <c r="E213" s="82" t="s">
        <v>290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6"/>
      <c r="W213" s="86"/>
      <c r="X213" s="86"/>
      <c r="Y213" s="86"/>
      <c r="Z213" s="57" t="s">
        <v>289</v>
      </c>
      <c r="AA213" s="58">
        <v>40</v>
      </c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>
        <v>100</v>
      </c>
      <c r="AM213" s="58"/>
      <c r="AN213" s="58"/>
      <c r="AO213" s="58"/>
      <c r="AP213" s="58"/>
      <c r="AQ213" s="58"/>
      <c r="AR213" s="58"/>
      <c r="AS213" s="58"/>
      <c r="AT213" s="58"/>
      <c r="AU213" s="58"/>
      <c r="AV213" s="57" t="s">
        <v>289</v>
      </c>
    </row>
    <row r="214" spans="1:48" ht="97.5" customHeight="1">
      <c r="A214" s="78" t="s">
        <v>291</v>
      </c>
      <c r="B214" s="82"/>
      <c r="C214" s="82" t="s">
        <v>288</v>
      </c>
      <c r="D214" s="82"/>
      <c r="E214" s="82" t="s">
        <v>292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6"/>
      <c r="W214" s="86"/>
      <c r="X214" s="86"/>
      <c r="Y214" s="86"/>
      <c r="Z214" s="60" t="s">
        <v>662</v>
      </c>
      <c r="AA214" s="58">
        <v>40</v>
      </c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7" t="s">
        <v>291</v>
      </c>
    </row>
    <row r="215" spans="1:48" ht="71.25" customHeight="1">
      <c r="A215" s="78" t="s">
        <v>293</v>
      </c>
      <c r="B215" s="82"/>
      <c r="C215" s="82" t="s">
        <v>288</v>
      </c>
      <c r="D215" s="82"/>
      <c r="E215" s="82" t="s">
        <v>294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6"/>
      <c r="W215" s="86"/>
      <c r="X215" s="86"/>
      <c r="Y215" s="86"/>
      <c r="Z215" s="60" t="s">
        <v>663</v>
      </c>
      <c r="AA215" s="58">
        <v>40</v>
      </c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7" t="s">
        <v>293</v>
      </c>
    </row>
    <row r="216" spans="1:48" ht="119.25" customHeight="1">
      <c r="A216" s="78" t="s">
        <v>295</v>
      </c>
      <c r="B216" s="82"/>
      <c r="C216" s="82" t="s">
        <v>288</v>
      </c>
      <c r="D216" s="82"/>
      <c r="E216" s="82" t="s">
        <v>296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6"/>
      <c r="W216" s="86"/>
      <c r="X216" s="86"/>
      <c r="Y216" s="86"/>
      <c r="Z216" s="57" t="s">
        <v>295</v>
      </c>
      <c r="AA216" s="58">
        <v>40</v>
      </c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7" t="s">
        <v>295</v>
      </c>
    </row>
    <row r="217" spans="1:48" ht="57.75" customHeight="1">
      <c r="A217" s="57" t="s">
        <v>102</v>
      </c>
      <c r="B217" s="82"/>
      <c r="C217" s="82" t="s">
        <v>288</v>
      </c>
      <c r="D217" s="82"/>
      <c r="E217" s="82" t="s">
        <v>296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 t="s">
        <v>103</v>
      </c>
      <c r="U217" s="82"/>
      <c r="V217" s="86"/>
      <c r="W217" s="86"/>
      <c r="X217" s="86"/>
      <c r="Y217" s="86"/>
      <c r="Z217" s="57" t="s">
        <v>102</v>
      </c>
      <c r="AA217" s="58">
        <v>40</v>
      </c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7" t="s">
        <v>102</v>
      </c>
    </row>
    <row r="218" spans="1:48" ht="66.75" customHeight="1">
      <c r="A218" s="97" t="s">
        <v>94</v>
      </c>
      <c r="B218" s="82"/>
      <c r="C218" s="82" t="s">
        <v>288</v>
      </c>
      <c r="D218" s="82"/>
      <c r="E218" s="82" t="s">
        <v>95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6"/>
      <c r="W218" s="86"/>
      <c r="X218" s="86"/>
      <c r="Y218" s="86"/>
      <c r="Z218" s="57" t="s">
        <v>94</v>
      </c>
      <c r="AA218" s="58">
        <f>AA219</f>
        <v>1700.702</v>
      </c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>
        <v>1804.9</v>
      </c>
      <c r="AM218" s="58"/>
      <c r="AN218" s="58"/>
      <c r="AO218" s="58"/>
      <c r="AP218" s="58"/>
      <c r="AQ218" s="58">
        <v>1804.9</v>
      </c>
      <c r="AR218" s="58"/>
      <c r="AS218" s="58"/>
      <c r="AT218" s="58"/>
      <c r="AU218" s="58"/>
      <c r="AV218" s="57" t="s">
        <v>94</v>
      </c>
    </row>
    <row r="219" spans="1:48" ht="46.5" customHeight="1">
      <c r="A219" s="97" t="s">
        <v>100</v>
      </c>
      <c r="B219" s="82"/>
      <c r="C219" s="82" t="s">
        <v>288</v>
      </c>
      <c r="D219" s="82"/>
      <c r="E219" s="82" t="s">
        <v>101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6"/>
      <c r="W219" s="86"/>
      <c r="X219" s="86"/>
      <c r="Y219" s="86"/>
      <c r="Z219" s="57" t="s">
        <v>100</v>
      </c>
      <c r="AA219" s="58">
        <f>AA220+AA221</f>
        <v>1700.702</v>
      </c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>
        <v>1804.9</v>
      </c>
      <c r="AM219" s="58"/>
      <c r="AN219" s="58"/>
      <c r="AO219" s="58"/>
      <c r="AP219" s="58"/>
      <c r="AQ219" s="58">
        <v>1804.9</v>
      </c>
      <c r="AR219" s="58"/>
      <c r="AS219" s="58"/>
      <c r="AT219" s="58"/>
      <c r="AU219" s="58"/>
      <c r="AV219" s="57" t="s">
        <v>100</v>
      </c>
    </row>
    <row r="220" spans="1:48" ht="133.5" customHeight="1">
      <c r="A220" s="97" t="s">
        <v>98</v>
      </c>
      <c r="B220" s="82"/>
      <c r="C220" s="82" t="s">
        <v>288</v>
      </c>
      <c r="D220" s="82"/>
      <c r="E220" s="82" t="s">
        <v>101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 t="s">
        <v>99</v>
      </c>
      <c r="U220" s="82"/>
      <c r="V220" s="86"/>
      <c r="W220" s="86"/>
      <c r="X220" s="86"/>
      <c r="Y220" s="86"/>
      <c r="Z220" s="57" t="s">
        <v>98</v>
      </c>
      <c r="AA220" s="58">
        <f>1751.4-55-80</f>
        <v>1616.4</v>
      </c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>
        <v>1751.4</v>
      </c>
      <c r="AM220" s="58"/>
      <c r="AN220" s="58"/>
      <c r="AO220" s="58"/>
      <c r="AP220" s="58"/>
      <c r="AQ220" s="58">
        <v>1751.4</v>
      </c>
      <c r="AR220" s="58"/>
      <c r="AS220" s="58"/>
      <c r="AT220" s="58"/>
      <c r="AU220" s="58"/>
      <c r="AV220" s="57" t="s">
        <v>98</v>
      </c>
    </row>
    <row r="221" spans="1:48" ht="57" customHeight="1">
      <c r="A221" s="97" t="s">
        <v>102</v>
      </c>
      <c r="B221" s="82"/>
      <c r="C221" s="82" t="s">
        <v>288</v>
      </c>
      <c r="D221" s="82"/>
      <c r="E221" s="82" t="s">
        <v>101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 t="s">
        <v>103</v>
      </c>
      <c r="U221" s="82"/>
      <c r="V221" s="86"/>
      <c r="W221" s="86"/>
      <c r="X221" s="86"/>
      <c r="Y221" s="86"/>
      <c r="Z221" s="57" t="s">
        <v>102</v>
      </c>
      <c r="AA221" s="58">
        <v>84.302</v>
      </c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>
        <v>53.5</v>
      </c>
      <c r="AM221" s="58"/>
      <c r="AN221" s="58"/>
      <c r="AO221" s="58"/>
      <c r="AP221" s="58"/>
      <c r="AQ221" s="58">
        <v>53.5</v>
      </c>
      <c r="AR221" s="58"/>
      <c r="AS221" s="58"/>
      <c r="AT221" s="58"/>
      <c r="AU221" s="58"/>
      <c r="AV221" s="57" t="s">
        <v>102</v>
      </c>
    </row>
    <row r="222" spans="1:48" ht="30.75" customHeight="1">
      <c r="A222" s="57"/>
      <c r="B222" s="82"/>
      <c r="C222" s="82" t="s">
        <v>657</v>
      </c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6"/>
      <c r="W222" s="86"/>
      <c r="X222" s="86"/>
      <c r="Y222" s="86"/>
      <c r="Z222" s="57" t="s">
        <v>658</v>
      </c>
      <c r="AA222" s="58">
        <f>AA223</f>
        <v>3807.6</v>
      </c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7"/>
    </row>
    <row r="223" spans="1:48" ht="78" customHeight="1">
      <c r="A223" s="57"/>
      <c r="B223" s="82"/>
      <c r="C223" s="82" t="s">
        <v>657</v>
      </c>
      <c r="D223" s="82"/>
      <c r="E223" s="82" t="s">
        <v>290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6"/>
      <c r="W223" s="86"/>
      <c r="X223" s="86"/>
      <c r="Y223" s="86"/>
      <c r="Z223" s="60" t="s">
        <v>289</v>
      </c>
      <c r="AA223" s="58">
        <f>AA224</f>
        <v>3807.6</v>
      </c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7"/>
    </row>
    <row r="224" spans="1:48" ht="100.5" customHeight="1">
      <c r="A224" s="57"/>
      <c r="B224" s="82"/>
      <c r="C224" s="82" t="s">
        <v>657</v>
      </c>
      <c r="D224" s="82"/>
      <c r="E224" s="82" t="s">
        <v>292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6"/>
      <c r="W224" s="86"/>
      <c r="X224" s="86"/>
      <c r="Y224" s="86"/>
      <c r="Z224" s="60" t="s">
        <v>662</v>
      </c>
      <c r="AA224" s="58">
        <f>AA225</f>
        <v>3807.6</v>
      </c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7"/>
    </row>
    <row r="225" spans="1:48" ht="68.25" customHeight="1">
      <c r="A225" s="57"/>
      <c r="B225" s="82"/>
      <c r="C225" s="82" t="s">
        <v>657</v>
      </c>
      <c r="D225" s="82"/>
      <c r="E225" s="82" t="s">
        <v>653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6"/>
      <c r="W225" s="86"/>
      <c r="X225" s="86"/>
      <c r="Y225" s="86"/>
      <c r="Z225" s="60" t="s">
        <v>654</v>
      </c>
      <c r="AA225" s="58">
        <f>AA226</f>
        <v>3807.6</v>
      </c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7"/>
    </row>
    <row r="226" spans="1:48" ht="49.5" customHeight="1">
      <c r="A226" s="57"/>
      <c r="B226" s="82"/>
      <c r="C226" s="82" t="s">
        <v>657</v>
      </c>
      <c r="D226" s="82"/>
      <c r="E226" s="82" t="s">
        <v>655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6"/>
      <c r="W226" s="86"/>
      <c r="X226" s="86"/>
      <c r="Y226" s="86"/>
      <c r="Z226" s="60" t="s">
        <v>656</v>
      </c>
      <c r="AA226" s="58">
        <f>AA227+AA228+AA229</f>
        <v>3807.6</v>
      </c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7"/>
    </row>
    <row r="227" spans="1:48" ht="113.25" customHeight="1">
      <c r="A227" s="57"/>
      <c r="B227" s="82"/>
      <c r="C227" s="82" t="s">
        <v>657</v>
      </c>
      <c r="D227" s="82"/>
      <c r="E227" s="82" t="s">
        <v>655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1" t="s">
        <v>99</v>
      </c>
      <c r="U227" s="60" t="s">
        <v>98</v>
      </c>
      <c r="V227" s="82"/>
      <c r="W227" s="82"/>
      <c r="X227" s="67">
        <v>3452.35</v>
      </c>
      <c r="Y227" s="86"/>
      <c r="Z227" s="60" t="s">
        <v>98</v>
      </c>
      <c r="AA227" s="67">
        <f>3537.25+25</f>
        <v>3562.25</v>
      </c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7"/>
    </row>
    <row r="228" spans="1:48" ht="60" customHeight="1">
      <c r="A228" s="57"/>
      <c r="B228" s="82"/>
      <c r="C228" s="82" t="s">
        <v>657</v>
      </c>
      <c r="D228" s="82"/>
      <c r="E228" s="82" t="s">
        <v>655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1" t="s">
        <v>103</v>
      </c>
      <c r="U228" s="60" t="s">
        <v>102</v>
      </c>
      <c r="V228" s="82"/>
      <c r="W228" s="82"/>
      <c r="X228" s="67">
        <v>20.7</v>
      </c>
      <c r="Y228" s="86"/>
      <c r="Z228" s="60" t="s">
        <v>102</v>
      </c>
      <c r="AA228" s="67">
        <f>150.7+91.8</f>
        <v>242.5</v>
      </c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7"/>
    </row>
    <row r="229" spans="1:48" ht="52.5" customHeight="1">
      <c r="A229" s="57"/>
      <c r="B229" s="82"/>
      <c r="C229" s="82" t="s">
        <v>657</v>
      </c>
      <c r="D229" s="82"/>
      <c r="E229" s="82" t="s">
        <v>655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1" t="s">
        <v>161</v>
      </c>
      <c r="U229" s="60" t="s">
        <v>160</v>
      </c>
      <c r="V229" s="82"/>
      <c r="W229" s="82"/>
      <c r="X229" s="67">
        <v>2.85</v>
      </c>
      <c r="Y229" s="86"/>
      <c r="Z229" s="60" t="s">
        <v>160</v>
      </c>
      <c r="AA229" s="67">
        <v>2.85</v>
      </c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7"/>
    </row>
    <row r="230" spans="1:48" ht="16.5" customHeight="1">
      <c r="A230" s="78" t="s">
        <v>118</v>
      </c>
      <c r="B230" s="82"/>
      <c r="C230" s="82" t="s">
        <v>119</v>
      </c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6"/>
      <c r="W230" s="86"/>
      <c r="X230" s="86"/>
      <c r="Y230" s="86"/>
      <c r="Z230" s="57" t="s">
        <v>118</v>
      </c>
      <c r="AA230" s="58">
        <f>AA231+AA239+AA263+AA247+AA253</f>
        <v>13996.783179999999</v>
      </c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>
        <v>3450.4</v>
      </c>
      <c r="AM230" s="58">
        <v>14.8</v>
      </c>
      <c r="AN230" s="58">
        <v>7.4</v>
      </c>
      <c r="AO230" s="58">
        <v>3328.2</v>
      </c>
      <c r="AP230" s="58"/>
      <c r="AQ230" s="58">
        <v>7.3</v>
      </c>
      <c r="AR230" s="58">
        <v>4.9</v>
      </c>
      <c r="AS230" s="58">
        <v>2.4</v>
      </c>
      <c r="AT230" s="58"/>
      <c r="AU230" s="58"/>
      <c r="AV230" s="57" t="s">
        <v>118</v>
      </c>
    </row>
    <row r="231" spans="1:48" ht="16.5" customHeight="1">
      <c r="A231" s="78" t="s">
        <v>297</v>
      </c>
      <c r="B231" s="82"/>
      <c r="C231" s="82" t="s">
        <v>298</v>
      </c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6"/>
      <c r="W231" s="86"/>
      <c r="X231" s="86"/>
      <c r="Y231" s="86"/>
      <c r="Z231" s="57" t="s">
        <v>297</v>
      </c>
      <c r="AA231" s="58">
        <f>AA232</f>
        <v>45.105</v>
      </c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>
        <v>22.2</v>
      </c>
      <c r="AM231" s="58">
        <v>14.8</v>
      </c>
      <c r="AN231" s="58">
        <v>7.4</v>
      </c>
      <c r="AO231" s="58"/>
      <c r="AP231" s="58"/>
      <c r="AQ231" s="58">
        <v>7.3</v>
      </c>
      <c r="AR231" s="58">
        <v>4.9</v>
      </c>
      <c r="AS231" s="58">
        <v>2.4</v>
      </c>
      <c r="AT231" s="58"/>
      <c r="AU231" s="58"/>
      <c r="AV231" s="57" t="s">
        <v>297</v>
      </c>
    </row>
    <row r="232" spans="1:48" ht="33" customHeight="1">
      <c r="A232" s="78" t="s">
        <v>299</v>
      </c>
      <c r="B232" s="82"/>
      <c r="C232" s="82" t="s">
        <v>298</v>
      </c>
      <c r="D232" s="82"/>
      <c r="E232" s="82" t="s">
        <v>300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6"/>
      <c r="W232" s="86"/>
      <c r="X232" s="86"/>
      <c r="Y232" s="86"/>
      <c r="Z232" s="57" t="s">
        <v>299</v>
      </c>
      <c r="AA232" s="58">
        <f>AA233</f>
        <v>45.105</v>
      </c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>
        <v>22.2</v>
      </c>
      <c r="AM232" s="58">
        <v>14.8</v>
      </c>
      <c r="AN232" s="58">
        <v>7.4</v>
      </c>
      <c r="AO232" s="58"/>
      <c r="AP232" s="58"/>
      <c r="AQ232" s="58">
        <v>7.3</v>
      </c>
      <c r="AR232" s="58">
        <v>4.9</v>
      </c>
      <c r="AS232" s="58">
        <v>2.4</v>
      </c>
      <c r="AT232" s="58"/>
      <c r="AU232" s="58"/>
      <c r="AV232" s="57" t="s">
        <v>299</v>
      </c>
    </row>
    <row r="233" spans="1:48" ht="66.75" customHeight="1">
      <c r="A233" s="78" t="s">
        <v>301</v>
      </c>
      <c r="B233" s="82"/>
      <c r="C233" s="82" t="s">
        <v>298</v>
      </c>
      <c r="D233" s="82"/>
      <c r="E233" s="82" t="s">
        <v>302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6"/>
      <c r="W233" s="86"/>
      <c r="X233" s="86"/>
      <c r="Y233" s="86"/>
      <c r="Z233" s="57" t="s">
        <v>301</v>
      </c>
      <c r="AA233" s="58">
        <f>AA234</f>
        <v>45.105</v>
      </c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>
        <v>22.2</v>
      </c>
      <c r="AM233" s="58">
        <v>14.8</v>
      </c>
      <c r="AN233" s="58">
        <v>7.4</v>
      </c>
      <c r="AO233" s="58"/>
      <c r="AP233" s="58"/>
      <c r="AQ233" s="58">
        <v>7.3</v>
      </c>
      <c r="AR233" s="58">
        <v>4.9</v>
      </c>
      <c r="AS233" s="58">
        <v>2.4</v>
      </c>
      <c r="AT233" s="58"/>
      <c r="AU233" s="58"/>
      <c r="AV233" s="57" t="s">
        <v>301</v>
      </c>
    </row>
    <row r="234" spans="1:48" ht="66.75" customHeight="1">
      <c r="A234" s="78" t="s">
        <v>303</v>
      </c>
      <c r="B234" s="82"/>
      <c r="C234" s="82" t="s">
        <v>298</v>
      </c>
      <c r="D234" s="82"/>
      <c r="E234" s="82" t="s">
        <v>304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6"/>
      <c r="W234" s="86"/>
      <c r="X234" s="86"/>
      <c r="Y234" s="86"/>
      <c r="Z234" s="57" t="s">
        <v>303</v>
      </c>
      <c r="AA234" s="58">
        <f>AA235+AA237</f>
        <v>45.105</v>
      </c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>
        <v>22.2</v>
      </c>
      <c r="AM234" s="58">
        <v>14.8</v>
      </c>
      <c r="AN234" s="58">
        <v>7.4</v>
      </c>
      <c r="AO234" s="58"/>
      <c r="AP234" s="58"/>
      <c r="AQ234" s="58">
        <v>7.3</v>
      </c>
      <c r="AR234" s="58">
        <v>4.9</v>
      </c>
      <c r="AS234" s="58">
        <v>2.4</v>
      </c>
      <c r="AT234" s="58"/>
      <c r="AU234" s="58"/>
      <c r="AV234" s="57" t="s">
        <v>303</v>
      </c>
    </row>
    <row r="235" spans="1:48" ht="117" customHeight="1">
      <c r="A235" s="78" t="s">
        <v>305</v>
      </c>
      <c r="B235" s="82"/>
      <c r="C235" s="82" t="s">
        <v>298</v>
      </c>
      <c r="D235" s="82"/>
      <c r="E235" s="82" t="s">
        <v>306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6"/>
      <c r="W235" s="86"/>
      <c r="X235" s="86"/>
      <c r="Y235" s="86"/>
      <c r="Z235" s="57" t="s">
        <v>305</v>
      </c>
      <c r="AA235" s="58">
        <f>AA236</f>
        <v>3.894</v>
      </c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>
        <v>1.9</v>
      </c>
      <c r="AM235" s="58"/>
      <c r="AN235" s="58">
        <v>1.9</v>
      </c>
      <c r="AO235" s="58"/>
      <c r="AP235" s="58"/>
      <c r="AQ235" s="58">
        <v>0.6</v>
      </c>
      <c r="AR235" s="58"/>
      <c r="AS235" s="58">
        <v>0.6</v>
      </c>
      <c r="AT235" s="58"/>
      <c r="AU235" s="58"/>
      <c r="AV235" s="57" t="s">
        <v>305</v>
      </c>
    </row>
    <row r="236" spans="1:48" ht="33" customHeight="1">
      <c r="A236" s="78" t="s">
        <v>160</v>
      </c>
      <c r="B236" s="82"/>
      <c r="C236" s="82" t="s">
        <v>298</v>
      </c>
      <c r="D236" s="82"/>
      <c r="E236" s="82" t="s">
        <v>306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 t="s">
        <v>161</v>
      </c>
      <c r="U236" s="82"/>
      <c r="V236" s="86"/>
      <c r="W236" s="86"/>
      <c r="X236" s="86"/>
      <c r="Y236" s="86"/>
      <c r="Z236" s="57" t="s">
        <v>160</v>
      </c>
      <c r="AA236" s="58">
        <v>3.894</v>
      </c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>
        <v>1.9</v>
      </c>
      <c r="AM236" s="58"/>
      <c r="AN236" s="58">
        <v>1.9</v>
      </c>
      <c r="AO236" s="58"/>
      <c r="AP236" s="58"/>
      <c r="AQ236" s="58">
        <v>0.6</v>
      </c>
      <c r="AR236" s="58"/>
      <c r="AS236" s="58">
        <v>0.6</v>
      </c>
      <c r="AT236" s="58"/>
      <c r="AU236" s="58"/>
      <c r="AV236" s="57" t="s">
        <v>160</v>
      </c>
    </row>
    <row r="237" spans="1:48" ht="83.25" customHeight="1">
      <c r="A237" s="79" t="s">
        <v>307</v>
      </c>
      <c r="B237" s="82"/>
      <c r="C237" s="82" t="s">
        <v>298</v>
      </c>
      <c r="D237" s="82"/>
      <c r="E237" s="82" t="s">
        <v>308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6"/>
      <c r="W237" s="86"/>
      <c r="X237" s="86"/>
      <c r="Y237" s="86"/>
      <c r="Z237" s="57" t="s">
        <v>307</v>
      </c>
      <c r="AA237" s="58">
        <f>AA238</f>
        <v>41.211</v>
      </c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>
        <v>20.3</v>
      </c>
      <c r="AM237" s="58">
        <v>14.8</v>
      </c>
      <c r="AN237" s="58">
        <v>5.5</v>
      </c>
      <c r="AO237" s="58"/>
      <c r="AP237" s="58"/>
      <c r="AQ237" s="58">
        <v>6.7</v>
      </c>
      <c r="AR237" s="58">
        <v>4.9</v>
      </c>
      <c r="AS237" s="58">
        <v>1.8</v>
      </c>
      <c r="AT237" s="58"/>
      <c r="AU237" s="58"/>
      <c r="AV237" s="57" t="s">
        <v>307</v>
      </c>
    </row>
    <row r="238" spans="1:48" ht="33" customHeight="1">
      <c r="A238" s="79" t="s">
        <v>160</v>
      </c>
      <c r="B238" s="82"/>
      <c r="C238" s="82" t="s">
        <v>298</v>
      </c>
      <c r="D238" s="82"/>
      <c r="E238" s="82" t="s">
        <v>308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 t="s">
        <v>161</v>
      </c>
      <c r="U238" s="82"/>
      <c r="V238" s="86"/>
      <c r="W238" s="86"/>
      <c r="X238" s="86"/>
      <c r="Y238" s="86"/>
      <c r="Z238" s="57" t="s">
        <v>160</v>
      </c>
      <c r="AA238" s="58">
        <v>41.211</v>
      </c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>
        <v>20.3</v>
      </c>
      <c r="AM238" s="58">
        <v>14.8</v>
      </c>
      <c r="AN238" s="58">
        <v>5.5</v>
      </c>
      <c r="AO238" s="58"/>
      <c r="AP238" s="58"/>
      <c r="AQ238" s="58">
        <v>6.7</v>
      </c>
      <c r="AR238" s="58">
        <v>4.9</v>
      </c>
      <c r="AS238" s="58">
        <v>1.8</v>
      </c>
      <c r="AT238" s="58"/>
      <c r="AU238" s="58"/>
      <c r="AV238" s="57" t="s">
        <v>160</v>
      </c>
    </row>
    <row r="239" spans="1:48" ht="22.5" customHeight="1">
      <c r="A239" s="78" t="s">
        <v>309</v>
      </c>
      <c r="B239" s="82"/>
      <c r="C239" s="82" t="s">
        <v>310</v>
      </c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6"/>
      <c r="W239" s="86"/>
      <c r="X239" s="86"/>
      <c r="Y239" s="86"/>
      <c r="Z239" s="57" t="s">
        <v>309</v>
      </c>
      <c r="AA239" s="58">
        <f>AA240</f>
        <v>8968.662999999999</v>
      </c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>
        <v>3328.2</v>
      </c>
      <c r="AM239" s="58"/>
      <c r="AN239" s="58"/>
      <c r="AO239" s="58">
        <v>3328.2</v>
      </c>
      <c r="AP239" s="58"/>
      <c r="AQ239" s="58"/>
      <c r="AR239" s="58"/>
      <c r="AS239" s="58"/>
      <c r="AT239" s="58"/>
      <c r="AU239" s="58"/>
      <c r="AV239" s="57" t="s">
        <v>309</v>
      </c>
    </row>
    <row r="240" spans="1:48" ht="83.25" customHeight="1">
      <c r="A240" s="78" t="s">
        <v>6</v>
      </c>
      <c r="B240" s="82"/>
      <c r="C240" s="82" t="s">
        <v>310</v>
      </c>
      <c r="D240" s="82"/>
      <c r="E240" s="82" t="s">
        <v>122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6"/>
      <c r="W240" s="86"/>
      <c r="X240" s="86"/>
      <c r="Y240" s="86"/>
      <c r="Z240" s="57" t="s">
        <v>6</v>
      </c>
      <c r="AA240" s="58">
        <f>AA241</f>
        <v>8968.662999999999</v>
      </c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>
        <v>3328.2</v>
      </c>
      <c r="AM240" s="58"/>
      <c r="AN240" s="58"/>
      <c r="AO240" s="58">
        <v>3328.2</v>
      </c>
      <c r="AP240" s="58"/>
      <c r="AQ240" s="58"/>
      <c r="AR240" s="58"/>
      <c r="AS240" s="58"/>
      <c r="AT240" s="58"/>
      <c r="AU240" s="58"/>
      <c r="AV240" s="57" t="s">
        <v>6</v>
      </c>
    </row>
    <row r="241" spans="1:48" ht="83.25" customHeight="1">
      <c r="A241" s="78" t="s">
        <v>130</v>
      </c>
      <c r="B241" s="82"/>
      <c r="C241" s="82" t="s">
        <v>310</v>
      </c>
      <c r="D241" s="82"/>
      <c r="E241" s="82" t="s">
        <v>131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6"/>
      <c r="W241" s="86"/>
      <c r="X241" s="86"/>
      <c r="Y241" s="86"/>
      <c r="Z241" s="57" t="s">
        <v>130</v>
      </c>
      <c r="AA241" s="58">
        <f>AA242</f>
        <v>8968.662999999999</v>
      </c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>
        <v>3328.2</v>
      </c>
      <c r="AM241" s="58"/>
      <c r="AN241" s="58"/>
      <c r="AO241" s="58">
        <v>3328.2</v>
      </c>
      <c r="AP241" s="58"/>
      <c r="AQ241" s="58"/>
      <c r="AR241" s="58"/>
      <c r="AS241" s="58"/>
      <c r="AT241" s="58"/>
      <c r="AU241" s="58"/>
      <c r="AV241" s="57" t="s">
        <v>130</v>
      </c>
    </row>
    <row r="242" spans="1:48" ht="49.5" customHeight="1">
      <c r="A242" s="78" t="s">
        <v>311</v>
      </c>
      <c r="B242" s="82"/>
      <c r="C242" s="82" t="s">
        <v>310</v>
      </c>
      <c r="D242" s="82"/>
      <c r="E242" s="82" t="s">
        <v>312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6"/>
      <c r="W242" s="86"/>
      <c r="X242" s="86"/>
      <c r="Y242" s="86"/>
      <c r="Z242" s="57" t="s">
        <v>311</v>
      </c>
      <c r="AA242" s="58">
        <f>AA245+AA243</f>
        <v>8968.662999999999</v>
      </c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>
        <v>3328.2</v>
      </c>
      <c r="AM242" s="58"/>
      <c r="AN242" s="58"/>
      <c r="AO242" s="58">
        <v>3328.2</v>
      </c>
      <c r="AP242" s="58"/>
      <c r="AQ242" s="58"/>
      <c r="AR242" s="58"/>
      <c r="AS242" s="58"/>
      <c r="AT242" s="58"/>
      <c r="AU242" s="58"/>
      <c r="AV242" s="57" t="s">
        <v>311</v>
      </c>
    </row>
    <row r="243" spans="1:48" ht="60.75" customHeight="1">
      <c r="A243" s="78"/>
      <c r="B243" s="82"/>
      <c r="C243" s="82" t="s">
        <v>310</v>
      </c>
      <c r="D243" s="82"/>
      <c r="E243" s="82" t="s">
        <v>671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6"/>
      <c r="W243" s="86"/>
      <c r="X243" s="86"/>
      <c r="Y243" s="86"/>
      <c r="Z243" s="60" t="s">
        <v>670</v>
      </c>
      <c r="AA243" s="58">
        <f>AA244</f>
        <v>14.363</v>
      </c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7"/>
    </row>
    <row r="244" spans="1:48" ht="61.5" customHeight="1">
      <c r="A244" s="78"/>
      <c r="B244" s="82"/>
      <c r="C244" s="82" t="s">
        <v>310</v>
      </c>
      <c r="D244" s="82"/>
      <c r="E244" s="82" t="s">
        <v>671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 t="s">
        <v>103</v>
      </c>
      <c r="U244" s="82"/>
      <c r="V244" s="86"/>
      <c r="W244" s="86"/>
      <c r="X244" s="86"/>
      <c r="Y244" s="86"/>
      <c r="Z244" s="57" t="s">
        <v>102</v>
      </c>
      <c r="AA244" s="58">
        <v>14.363</v>
      </c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7"/>
    </row>
    <row r="245" spans="1:48" ht="83.25" customHeight="1">
      <c r="A245" s="79" t="s">
        <v>313</v>
      </c>
      <c r="B245" s="82"/>
      <c r="C245" s="82" t="s">
        <v>310</v>
      </c>
      <c r="D245" s="82"/>
      <c r="E245" s="82" t="s">
        <v>314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6"/>
      <c r="W245" s="86"/>
      <c r="X245" s="86"/>
      <c r="Y245" s="86"/>
      <c r="Z245" s="57" t="s">
        <v>313</v>
      </c>
      <c r="AA245" s="58">
        <f>AA246</f>
        <v>8954.3</v>
      </c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>
        <v>3328.2</v>
      </c>
      <c r="AM245" s="58"/>
      <c r="AN245" s="58"/>
      <c r="AO245" s="58">
        <v>3328.2</v>
      </c>
      <c r="AP245" s="58"/>
      <c r="AQ245" s="58"/>
      <c r="AR245" s="58"/>
      <c r="AS245" s="58"/>
      <c r="AT245" s="58"/>
      <c r="AU245" s="58"/>
      <c r="AV245" s="57" t="s">
        <v>313</v>
      </c>
    </row>
    <row r="246" spans="1:48" ht="55.5" customHeight="1">
      <c r="A246" s="79" t="s">
        <v>102</v>
      </c>
      <c r="B246" s="82"/>
      <c r="C246" s="82" t="s">
        <v>310</v>
      </c>
      <c r="D246" s="82"/>
      <c r="E246" s="82" t="s">
        <v>314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 t="s">
        <v>103</v>
      </c>
      <c r="U246" s="82"/>
      <c r="V246" s="86"/>
      <c r="W246" s="86"/>
      <c r="X246" s="86"/>
      <c r="Y246" s="86"/>
      <c r="Z246" s="57" t="s">
        <v>102</v>
      </c>
      <c r="AA246" s="58">
        <v>8954.3</v>
      </c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>
        <v>3328.2</v>
      </c>
      <c r="AM246" s="58"/>
      <c r="AN246" s="58"/>
      <c r="AO246" s="58">
        <v>3328.2</v>
      </c>
      <c r="AP246" s="58"/>
      <c r="AQ246" s="58"/>
      <c r="AR246" s="58"/>
      <c r="AS246" s="58"/>
      <c r="AT246" s="58"/>
      <c r="AU246" s="58"/>
      <c r="AV246" s="57" t="s">
        <v>102</v>
      </c>
    </row>
    <row r="247" spans="1:48" ht="31.5" customHeight="1">
      <c r="A247" s="57"/>
      <c r="B247" s="82"/>
      <c r="C247" s="82" t="s">
        <v>315</v>
      </c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6"/>
      <c r="W247" s="86"/>
      <c r="X247" s="86"/>
      <c r="Y247" s="86"/>
      <c r="Z247" s="57" t="s">
        <v>316</v>
      </c>
      <c r="AA247" s="58">
        <f>AA248</f>
        <v>2800</v>
      </c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7"/>
    </row>
    <row r="248" spans="1:48" ht="78.75" customHeight="1">
      <c r="A248" s="57"/>
      <c r="B248" s="82"/>
      <c r="C248" s="82" t="s">
        <v>315</v>
      </c>
      <c r="D248" s="82"/>
      <c r="E248" s="82" t="s">
        <v>122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6"/>
      <c r="W248" s="86"/>
      <c r="X248" s="86"/>
      <c r="Y248" s="86"/>
      <c r="Z248" s="57" t="s">
        <v>6</v>
      </c>
      <c r="AA248" s="58">
        <f>AA249</f>
        <v>2800</v>
      </c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7"/>
    </row>
    <row r="249" spans="1:48" ht="83.25" customHeight="1">
      <c r="A249" s="57"/>
      <c r="B249" s="82"/>
      <c r="C249" s="82" t="s">
        <v>315</v>
      </c>
      <c r="D249" s="82"/>
      <c r="E249" s="82" t="s">
        <v>131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6"/>
      <c r="W249" s="86"/>
      <c r="X249" s="86"/>
      <c r="Y249" s="86"/>
      <c r="Z249" s="57" t="s">
        <v>130</v>
      </c>
      <c r="AA249" s="58">
        <f>AA250</f>
        <v>2800</v>
      </c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7"/>
    </row>
    <row r="250" spans="1:48" ht="60" customHeight="1">
      <c r="A250" s="57"/>
      <c r="B250" s="82"/>
      <c r="C250" s="82" t="s">
        <v>315</v>
      </c>
      <c r="D250" s="82"/>
      <c r="E250" s="82" t="s">
        <v>157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6"/>
      <c r="W250" s="86"/>
      <c r="X250" s="86"/>
      <c r="Y250" s="86"/>
      <c r="Z250" s="57" t="s">
        <v>156</v>
      </c>
      <c r="AA250" s="58">
        <f>AA251</f>
        <v>2800</v>
      </c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7"/>
    </row>
    <row r="251" spans="1:48" ht="78" customHeight="1">
      <c r="A251" s="57"/>
      <c r="B251" s="82"/>
      <c r="C251" s="82" t="s">
        <v>315</v>
      </c>
      <c r="D251" s="82"/>
      <c r="E251" s="82" t="s">
        <v>159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6"/>
      <c r="W251" s="86"/>
      <c r="X251" s="86"/>
      <c r="Y251" s="86"/>
      <c r="Z251" s="57" t="s">
        <v>158</v>
      </c>
      <c r="AA251" s="58">
        <f>AA252</f>
        <v>2800</v>
      </c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7"/>
    </row>
    <row r="252" spans="1:48" ht="36" customHeight="1">
      <c r="A252" s="57"/>
      <c r="B252" s="82"/>
      <c r="C252" s="82" t="s">
        <v>315</v>
      </c>
      <c r="D252" s="82"/>
      <c r="E252" s="82" t="s">
        <v>159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 t="s">
        <v>161</v>
      </c>
      <c r="U252" s="82"/>
      <c r="V252" s="86"/>
      <c r="W252" s="86"/>
      <c r="X252" s="86"/>
      <c r="Y252" s="86"/>
      <c r="Z252" s="57" t="s">
        <v>160</v>
      </c>
      <c r="AA252" s="58">
        <v>2800</v>
      </c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7"/>
    </row>
    <row r="253" spans="1:48" ht="36" customHeight="1">
      <c r="A253" s="78"/>
      <c r="B253" s="82"/>
      <c r="C253" s="82" t="s">
        <v>129</v>
      </c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6"/>
      <c r="W253" s="86"/>
      <c r="X253" s="86"/>
      <c r="Y253" s="86"/>
      <c r="Z253" s="57" t="s">
        <v>128</v>
      </c>
      <c r="AA253" s="58">
        <f>AA254</f>
        <v>1681.63486</v>
      </c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7"/>
    </row>
    <row r="254" spans="1:48" ht="80.25" customHeight="1">
      <c r="A254" s="78"/>
      <c r="B254" s="82"/>
      <c r="C254" s="82" t="s">
        <v>129</v>
      </c>
      <c r="D254" s="82"/>
      <c r="E254" s="82" t="s">
        <v>122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6"/>
      <c r="W254" s="86"/>
      <c r="X254" s="86"/>
      <c r="Y254" s="86"/>
      <c r="Z254" s="57" t="s">
        <v>6</v>
      </c>
      <c r="AA254" s="58">
        <f>AA255</f>
        <v>1681.63486</v>
      </c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7"/>
    </row>
    <row r="255" spans="1:48" ht="78" customHeight="1">
      <c r="A255" s="78"/>
      <c r="B255" s="82"/>
      <c r="C255" s="82" t="s">
        <v>129</v>
      </c>
      <c r="D255" s="82"/>
      <c r="E255" s="82" t="s">
        <v>131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6"/>
      <c r="W255" s="86"/>
      <c r="X255" s="86"/>
      <c r="Y255" s="86"/>
      <c r="Z255" s="57" t="s">
        <v>130</v>
      </c>
      <c r="AA255" s="58">
        <f>AA256+AA261</f>
        <v>1681.63486</v>
      </c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7"/>
    </row>
    <row r="256" spans="1:48" ht="59.25" customHeight="1">
      <c r="A256" s="57"/>
      <c r="B256" s="82"/>
      <c r="C256" s="82" t="s">
        <v>129</v>
      </c>
      <c r="D256" s="82"/>
      <c r="E256" s="82" t="s">
        <v>133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6"/>
      <c r="W256" s="86"/>
      <c r="X256" s="86"/>
      <c r="Y256" s="86"/>
      <c r="Z256" s="57" t="s">
        <v>132</v>
      </c>
      <c r="AA256" s="58">
        <f>AA259+AA257</f>
        <v>203.79999999999998</v>
      </c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7"/>
    </row>
    <row r="257" spans="1:48" s="114" customFormat="1" ht="37.5" customHeight="1">
      <c r="A257" s="57"/>
      <c r="B257" s="82"/>
      <c r="C257" s="82" t="s">
        <v>129</v>
      </c>
      <c r="D257" s="82"/>
      <c r="E257" s="82" t="s">
        <v>135</v>
      </c>
      <c r="F257" s="82"/>
      <c r="G257" s="14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6"/>
      <c r="W257" s="86"/>
      <c r="X257" s="86"/>
      <c r="Y257" s="86"/>
      <c r="Z257" s="60" t="s">
        <v>134</v>
      </c>
      <c r="AA257" s="58">
        <f>AA258</f>
        <v>24.7</v>
      </c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7"/>
    </row>
    <row r="258" spans="1:48" s="114" customFormat="1" ht="63.75" customHeight="1">
      <c r="A258" s="57"/>
      <c r="B258" s="82"/>
      <c r="C258" s="82" t="s">
        <v>129</v>
      </c>
      <c r="D258" s="82"/>
      <c r="E258" s="82" t="s">
        <v>135</v>
      </c>
      <c r="F258" s="82"/>
      <c r="G258" s="14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 t="s">
        <v>103</v>
      </c>
      <c r="U258" s="82"/>
      <c r="V258" s="86"/>
      <c r="W258" s="86"/>
      <c r="X258" s="86"/>
      <c r="Y258" s="86"/>
      <c r="Z258" s="60" t="s">
        <v>102</v>
      </c>
      <c r="AA258" s="58">
        <v>24.7</v>
      </c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7"/>
    </row>
    <row r="259" spans="1:48" ht="36" customHeight="1">
      <c r="A259" s="57"/>
      <c r="B259" s="82"/>
      <c r="C259" s="82" t="s">
        <v>129</v>
      </c>
      <c r="D259" s="82"/>
      <c r="E259" s="82" t="s">
        <v>622</v>
      </c>
      <c r="F259" s="81"/>
      <c r="G259" s="136" t="s">
        <v>623</v>
      </c>
      <c r="H259" s="82"/>
      <c r="I259" s="82"/>
      <c r="J259" s="67">
        <f>J260</f>
        <v>179.1</v>
      </c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6"/>
      <c r="W259" s="86"/>
      <c r="X259" s="86"/>
      <c r="Y259" s="86"/>
      <c r="Z259" s="136" t="s">
        <v>623</v>
      </c>
      <c r="AA259" s="58">
        <f>AA260</f>
        <v>179.1</v>
      </c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7"/>
    </row>
    <row r="260" spans="1:48" ht="65.25" customHeight="1">
      <c r="A260" s="57"/>
      <c r="B260" s="82"/>
      <c r="C260" s="82" t="s">
        <v>129</v>
      </c>
      <c r="D260" s="82"/>
      <c r="E260" s="82" t="s">
        <v>622</v>
      </c>
      <c r="F260" s="81" t="s">
        <v>103</v>
      </c>
      <c r="G260" s="60" t="s">
        <v>102</v>
      </c>
      <c r="H260" s="82"/>
      <c r="I260" s="82"/>
      <c r="J260" s="67">
        <v>179.1</v>
      </c>
      <c r="K260" s="82"/>
      <c r="L260" s="82"/>
      <c r="M260" s="82"/>
      <c r="N260" s="82"/>
      <c r="O260" s="82"/>
      <c r="P260" s="82"/>
      <c r="Q260" s="82"/>
      <c r="R260" s="82"/>
      <c r="S260" s="82"/>
      <c r="T260" s="82" t="s">
        <v>103</v>
      </c>
      <c r="U260" s="82"/>
      <c r="V260" s="86"/>
      <c r="W260" s="86"/>
      <c r="X260" s="86"/>
      <c r="Y260" s="86"/>
      <c r="Z260" s="60" t="s">
        <v>102</v>
      </c>
      <c r="AA260" s="58">
        <v>179.1</v>
      </c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7"/>
    </row>
    <row r="261" spans="1:48" ht="65.25" customHeight="1">
      <c r="A261" s="79"/>
      <c r="B261" s="82"/>
      <c r="C261" s="82" t="s">
        <v>129</v>
      </c>
      <c r="D261" s="82"/>
      <c r="E261" s="82" t="s">
        <v>143</v>
      </c>
      <c r="F261" s="81"/>
      <c r="G261" s="60"/>
      <c r="H261" s="82"/>
      <c r="I261" s="82"/>
      <c r="J261" s="67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6"/>
      <c r="W261" s="86"/>
      <c r="X261" s="86"/>
      <c r="Y261" s="86"/>
      <c r="Z261" s="60" t="s">
        <v>142</v>
      </c>
      <c r="AA261" s="58">
        <f>AA262</f>
        <v>1477.83486</v>
      </c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7"/>
    </row>
    <row r="262" spans="1:48" ht="65.25" customHeight="1">
      <c r="A262" s="79"/>
      <c r="B262" s="82"/>
      <c r="C262" s="82" t="s">
        <v>129</v>
      </c>
      <c r="D262" s="82"/>
      <c r="E262" s="82" t="s">
        <v>143</v>
      </c>
      <c r="F262" s="81"/>
      <c r="G262" s="60"/>
      <c r="H262" s="82"/>
      <c r="I262" s="82"/>
      <c r="J262" s="67"/>
      <c r="K262" s="82"/>
      <c r="L262" s="82"/>
      <c r="M262" s="82"/>
      <c r="N262" s="82"/>
      <c r="O262" s="82"/>
      <c r="P262" s="82"/>
      <c r="Q262" s="82"/>
      <c r="R262" s="82"/>
      <c r="S262" s="82"/>
      <c r="T262" s="82" t="s">
        <v>103</v>
      </c>
      <c r="U262" s="82"/>
      <c r="V262" s="86"/>
      <c r="W262" s="86"/>
      <c r="X262" s="86"/>
      <c r="Y262" s="86"/>
      <c r="Z262" s="60" t="s">
        <v>102</v>
      </c>
      <c r="AA262" s="58">
        <v>1477.83486</v>
      </c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7"/>
    </row>
    <row r="263" spans="1:48" ht="33" customHeight="1">
      <c r="A263" s="79" t="s">
        <v>317</v>
      </c>
      <c r="B263" s="82"/>
      <c r="C263" s="82" t="s">
        <v>318</v>
      </c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6"/>
      <c r="W263" s="86"/>
      <c r="X263" s="86"/>
      <c r="Y263" s="86"/>
      <c r="Z263" s="57" t="s">
        <v>317</v>
      </c>
      <c r="AA263" s="58">
        <f>AA264</f>
        <v>501.38032</v>
      </c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>
        <v>100</v>
      </c>
      <c r="AM263" s="58"/>
      <c r="AN263" s="58"/>
      <c r="AO263" s="58"/>
      <c r="AP263" s="58"/>
      <c r="AQ263" s="58"/>
      <c r="AR263" s="58"/>
      <c r="AS263" s="58"/>
      <c r="AT263" s="58"/>
      <c r="AU263" s="58"/>
      <c r="AV263" s="57" t="s">
        <v>317</v>
      </c>
    </row>
    <row r="264" spans="1:48" ht="70.5" customHeight="1">
      <c r="A264" s="79"/>
      <c r="B264" s="82"/>
      <c r="C264" s="82" t="s">
        <v>318</v>
      </c>
      <c r="D264" s="82"/>
      <c r="E264" s="82" t="s">
        <v>235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6"/>
      <c r="W264" s="86"/>
      <c r="X264" s="86"/>
      <c r="Y264" s="86"/>
      <c r="Z264" s="57" t="s">
        <v>234</v>
      </c>
      <c r="AA264" s="58">
        <f>AA265</f>
        <v>501.38032</v>
      </c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7"/>
    </row>
    <row r="265" spans="1:48" ht="49.5" customHeight="1">
      <c r="A265" s="79"/>
      <c r="B265" s="82"/>
      <c r="C265" s="82" t="s">
        <v>318</v>
      </c>
      <c r="D265" s="82"/>
      <c r="E265" s="82" t="s">
        <v>259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6"/>
      <c r="W265" s="86"/>
      <c r="X265" s="86"/>
      <c r="Y265" s="86"/>
      <c r="Z265" s="57" t="s">
        <v>258</v>
      </c>
      <c r="AA265" s="58">
        <f>AA266</f>
        <v>501.38032</v>
      </c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7"/>
    </row>
    <row r="266" spans="1:48" ht="49.5" customHeight="1">
      <c r="A266" s="79"/>
      <c r="B266" s="82"/>
      <c r="C266" s="82" t="s">
        <v>318</v>
      </c>
      <c r="D266" s="82"/>
      <c r="E266" s="82" t="s">
        <v>267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6"/>
      <c r="W266" s="86"/>
      <c r="X266" s="86"/>
      <c r="Y266" s="86"/>
      <c r="Z266" s="57" t="s">
        <v>266</v>
      </c>
      <c r="AA266" s="58">
        <f>AA267</f>
        <v>501.38032</v>
      </c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7"/>
    </row>
    <row r="267" spans="1:48" ht="55.5" customHeight="1">
      <c r="A267" s="79"/>
      <c r="B267" s="82"/>
      <c r="C267" s="82" t="s">
        <v>318</v>
      </c>
      <c r="D267" s="82"/>
      <c r="E267" s="82" t="s">
        <v>325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6"/>
      <c r="W267" s="86"/>
      <c r="X267" s="86"/>
      <c r="Y267" s="86"/>
      <c r="Z267" s="57" t="s">
        <v>274</v>
      </c>
      <c r="AA267" s="58">
        <f>AA268</f>
        <v>501.38032</v>
      </c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7"/>
    </row>
    <row r="268" spans="1:48" ht="57" customHeight="1">
      <c r="A268" s="79"/>
      <c r="B268" s="82"/>
      <c r="C268" s="82" t="s">
        <v>318</v>
      </c>
      <c r="D268" s="82"/>
      <c r="E268" s="82" t="s">
        <v>325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 t="s">
        <v>103</v>
      </c>
      <c r="U268" s="82"/>
      <c r="V268" s="86"/>
      <c r="W268" s="86"/>
      <c r="X268" s="86"/>
      <c r="Y268" s="86"/>
      <c r="Z268" s="57" t="s">
        <v>102</v>
      </c>
      <c r="AA268" s="58">
        <v>501.38032</v>
      </c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7"/>
    </row>
    <row r="269" spans="1:48" ht="33" customHeight="1">
      <c r="A269" s="79" t="s">
        <v>144</v>
      </c>
      <c r="B269" s="82"/>
      <c r="C269" s="82" t="s">
        <v>145</v>
      </c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6"/>
      <c r="W269" s="86"/>
      <c r="X269" s="86"/>
      <c r="Y269" s="86"/>
      <c r="Z269" s="57" t="s">
        <v>144</v>
      </c>
      <c r="AA269" s="58">
        <f>AA270+AA276</f>
        <v>7559.83102</v>
      </c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>
        <v>119.5</v>
      </c>
      <c r="AM269" s="58"/>
      <c r="AN269" s="58">
        <v>119.5</v>
      </c>
      <c r="AO269" s="58"/>
      <c r="AP269" s="58"/>
      <c r="AQ269" s="58">
        <v>162.1</v>
      </c>
      <c r="AR269" s="58"/>
      <c r="AS269" s="58">
        <v>162.1</v>
      </c>
      <c r="AT269" s="58"/>
      <c r="AU269" s="58"/>
      <c r="AV269" s="57" t="s">
        <v>144</v>
      </c>
    </row>
    <row r="270" spans="1:48" ht="16.5" customHeight="1">
      <c r="A270" s="79" t="s">
        <v>326</v>
      </c>
      <c r="B270" s="82"/>
      <c r="C270" s="82" t="s">
        <v>327</v>
      </c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6"/>
      <c r="W270" s="86"/>
      <c r="X270" s="86"/>
      <c r="Y270" s="86"/>
      <c r="Z270" s="57" t="s">
        <v>326</v>
      </c>
      <c r="AA270" s="58">
        <f>AA271</f>
        <v>227.30972000000003</v>
      </c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>
        <v>119.5</v>
      </c>
      <c r="AM270" s="58"/>
      <c r="AN270" s="58">
        <v>119.5</v>
      </c>
      <c r="AO270" s="58"/>
      <c r="AP270" s="58"/>
      <c r="AQ270" s="58">
        <v>162.1</v>
      </c>
      <c r="AR270" s="58"/>
      <c r="AS270" s="58">
        <v>162.1</v>
      </c>
      <c r="AT270" s="58"/>
      <c r="AU270" s="58"/>
      <c r="AV270" s="57" t="s">
        <v>326</v>
      </c>
    </row>
    <row r="271" spans="1:48" ht="49.5" customHeight="1">
      <c r="A271" s="79" t="s">
        <v>106</v>
      </c>
      <c r="B271" s="82"/>
      <c r="C271" s="82" t="s">
        <v>327</v>
      </c>
      <c r="D271" s="82"/>
      <c r="E271" s="82" t="s">
        <v>107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6"/>
      <c r="W271" s="86"/>
      <c r="X271" s="86"/>
      <c r="Y271" s="86"/>
      <c r="Z271" s="57" t="s">
        <v>106</v>
      </c>
      <c r="AA271" s="58">
        <f>AA272+AA274</f>
        <v>227.30972000000003</v>
      </c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>
        <v>119.5</v>
      </c>
      <c r="AM271" s="58"/>
      <c r="AN271" s="58">
        <v>119.5</v>
      </c>
      <c r="AO271" s="58"/>
      <c r="AP271" s="58"/>
      <c r="AQ271" s="58">
        <v>162.1</v>
      </c>
      <c r="AR271" s="58"/>
      <c r="AS271" s="58">
        <v>162.1</v>
      </c>
      <c r="AT271" s="58"/>
      <c r="AU271" s="58"/>
      <c r="AV271" s="57" t="s">
        <v>106</v>
      </c>
    </row>
    <row r="272" spans="1:48" ht="83.25" customHeight="1">
      <c r="A272" s="79" t="s">
        <v>328</v>
      </c>
      <c r="B272" s="82"/>
      <c r="C272" s="82" t="s">
        <v>327</v>
      </c>
      <c r="D272" s="82"/>
      <c r="E272" s="82" t="s">
        <v>329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6"/>
      <c r="W272" s="86"/>
      <c r="X272" s="86"/>
      <c r="Y272" s="86"/>
      <c r="Z272" s="57" t="s">
        <v>328</v>
      </c>
      <c r="AA272" s="58">
        <f>AA273</f>
        <v>114.51672</v>
      </c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>
        <v>119.5</v>
      </c>
      <c r="AM272" s="58"/>
      <c r="AN272" s="58">
        <v>119.5</v>
      </c>
      <c r="AO272" s="58"/>
      <c r="AP272" s="58"/>
      <c r="AQ272" s="58">
        <v>162.1</v>
      </c>
      <c r="AR272" s="58"/>
      <c r="AS272" s="58">
        <v>162.1</v>
      </c>
      <c r="AT272" s="58"/>
      <c r="AU272" s="58"/>
      <c r="AV272" s="57" t="s">
        <v>328</v>
      </c>
    </row>
    <row r="273" spans="1:48" ht="49.5" customHeight="1">
      <c r="A273" s="79" t="s">
        <v>102</v>
      </c>
      <c r="B273" s="82"/>
      <c r="C273" s="82" t="s">
        <v>327</v>
      </c>
      <c r="D273" s="82"/>
      <c r="E273" s="82" t="s">
        <v>329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 t="s">
        <v>103</v>
      </c>
      <c r="U273" s="82"/>
      <c r="V273" s="86"/>
      <c r="W273" s="86"/>
      <c r="X273" s="86"/>
      <c r="Y273" s="86"/>
      <c r="Z273" s="57" t="s">
        <v>102</v>
      </c>
      <c r="AA273" s="58">
        <v>114.51672</v>
      </c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>
        <v>119.5</v>
      </c>
      <c r="AM273" s="58"/>
      <c r="AN273" s="58">
        <v>119.5</v>
      </c>
      <c r="AO273" s="58"/>
      <c r="AP273" s="58"/>
      <c r="AQ273" s="58">
        <v>162.1</v>
      </c>
      <c r="AR273" s="58"/>
      <c r="AS273" s="58">
        <v>162.1</v>
      </c>
      <c r="AT273" s="58"/>
      <c r="AU273" s="58"/>
      <c r="AV273" s="57" t="s">
        <v>102</v>
      </c>
    </row>
    <row r="274" spans="1:48" ht="147" customHeight="1">
      <c r="A274" s="78"/>
      <c r="B274" s="82"/>
      <c r="C274" s="82" t="s">
        <v>327</v>
      </c>
      <c r="D274" s="82"/>
      <c r="E274" s="82" t="s">
        <v>646</v>
      </c>
      <c r="F274" s="81"/>
      <c r="G274" s="60" t="s">
        <v>645</v>
      </c>
      <c r="H274" s="82"/>
      <c r="I274" s="82"/>
      <c r="J274" s="67">
        <f>J275</f>
        <v>112.793</v>
      </c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6"/>
      <c r="W274" s="86"/>
      <c r="X274" s="86"/>
      <c r="Y274" s="86"/>
      <c r="Z274" s="60" t="s">
        <v>645</v>
      </c>
      <c r="AA274" s="58">
        <f>AA275</f>
        <v>112.793</v>
      </c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7"/>
    </row>
    <row r="275" spans="1:48" ht="57.75" customHeight="1">
      <c r="A275" s="78"/>
      <c r="B275" s="82"/>
      <c r="C275" s="82" t="s">
        <v>327</v>
      </c>
      <c r="D275" s="82"/>
      <c r="E275" s="82" t="s">
        <v>646</v>
      </c>
      <c r="F275" s="81" t="s">
        <v>103</v>
      </c>
      <c r="G275" s="60" t="s">
        <v>102</v>
      </c>
      <c r="H275" s="82"/>
      <c r="I275" s="82"/>
      <c r="J275" s="67">
        <v>112.793</v>
      </c>
      <c r="K275" s="82"/>
      <c r="L275" s="82"/>
      <c r="M275" s="82"/>
      <c r="N275" s="82"/>
      <c r="O275" s="82"/>
      <c r="P275" s="82"/>
      <c r="Q275" s="82"/>
      <c r="R275" s="82"/>
      <c r="S275" s="82"/>
      <c r="T275" s="82" t="s">
        <v>103</v>
      </c>
      <c r="U275" s="82"/>
      <c r="V275" s="86"/>
      <c r="W275" s="86"/>
      <c r="X275" s="86"/>
      <c r="Y275" s="86"/>
      <c r="Z275" s="60" t="s">
        <v>102</v>
      </c>
      <c r="AA275" s="58">
        <v>112.793</v>
      </c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7"/>
    </row>
    <row r="276" spans="1:48" ht="32.25" customHeight="1">
      <c r="A276" s="79"/>
      <c r="B276" s="82"/>
      <c r="C276" s="82" t="s">
        <v>147</v>
      </c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6"/>
      <c r="W276" s="86"/>
      <c r="X276" s="86"/>
      <c r="Y276" s="86"/>
      <c r="Z276" s="57" t="s">
        <v>146</v>
      </c>
      <c r="AA276" s="58">
        <f>AA277</f>
        <v>7332.521299999999</v>
      </c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7"/>
    </row>
    <row r="277" spans="1:48" ht="71.25" customHeight="1">
      <c r="A277" s="79"/>
      <c r="B277" s="82"/>
      <c r="C277" s="82" t="s">
        <v>147</v>
      </c>
      <c r="D277" s="82"/>
      <c r="E277" s="82" t="s">
        <v>122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6"/>
      <c r="W277" s="86"/>
      <c r="X277" s="86"/>
      <c r="Y277" s="86"/>
      <c r="Z277" s="57" t="s">
        <v>6</v>
      </c>
      <c r="AA277" s="58">
        <f>AA278</f>
        <v>7332.521299999999</v>
      </c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7"/>
    </row>
    <row r="278" spans="1:48" ht="69.75" customHeight="1">
      <c r="A278" s="79"/>
      <c r="B278" s="82"/>
      <c r="C278" s="82" t="s">
        <v>147</v>
      </c>
      <c r="D278" s="82"/>
      <c r="E278" s="82" t="s">
        <v>131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6"/>
      <c r="W278" s="86"/>
      <c r="X278" s="86"/>
      <c r="Y278" s="86"/>
      <c r="Z278" s="57" t="s">
        <v>130</v>
      </c>
      <c r="AA278" s="58">
        <f>AA279+AA284</f>
        <v>7332.521299999999</v>
      </c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7"/>
    </row>
    <row r="279" spans="1:48" ht="49.5" customHeight="1">
      <c r="A279" s="79"/>
      <c r="B279" s="82"/>
      <c r="C279" s="82" t="s">
        <v>147</v>
      </c>
      <c r="D279" s="82"/>
      <c r="E279" s="82" t="s">
        <v>149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6"/>
      <c r="W279" s="86"/>
      <c r="X279" s="86"/>
      <c r="Y279" s="86"/>
      <c r="Z279" s="57" t="s">
        <v>148</v>
      </c>
      <c r="AA279" s="58">
        <f>AA280+AA282</f>
        <v>732.7932800000001</v>
      </c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7"/>
    </row>
    <row r="280" spans="1:48" ht="49.5" customHeight="1">
      <c r="A280" s="79"/>
      <c r="B280" s="82"/>
      <c r="C280" s="82" t="s">
        <v>147</v>
      </c>
      <c r="D280" s="82"/>
      <c r="E280" s="82" t="s">
        <v>151</v>
      </c>
      <c r="F280" s="81"/>
      <c r="G280" s="60" t="s">
        <v>150</v>
      </c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6"/>
      <c r="W280" s="86"/>
      <c r="X280" s="86"/>
      <c r="Y280" s="86"/>
      <c r="Z280" s="60" t="s">
        <v>150</v>
      </c>
      <c r="AA280" s="58">
        <f>AA281</f>
        <v>262.9884</v>
      </c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7"/>
    </row>
    <row r="281" spans="1:48" ht="53.25" customHeight="1">
      <c r="A281" s="79"/>
      <c r="B281" s="82"/>
      <c r="C281" s="82" t="s">
        <v>147</v>
      </c>
      <c r="D281" s="82"/>
      <c r="E281" s="82" t="s">
        <v>151</v>
      </c>
      <c r="F281" s="81" t="s">
        <v>103</v>
      </c>
      <c r="G281" s="60" t="s">
        <v>102</v>
      </c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 t="s">
        <v>103</v>
      </c>
      <c r="U281" s="82"/>
      <c r="V281" s="86"/>
      <c r="W281" s="86"/>
      <c r="X281" s="86"/>
      <c r="Y281" s="86"/>
      <c r="Z281" s="57" t="s">
        <v>102</v>
      </c>
      <c r="AA281" s="58">
        <v>262.9884</v>
      </c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7"/>
    </row>
    <row r="282" spans="1:48" ht="49.5" customHeight="1">
      <c r="A282" s="57"/>
      <c r="B282" s="82"/>
      <c r="C282" s="82" t="s">
        <v>147</v>
      </c>
      <c r="D282" s="81"/>
      <c r="E282" s="82" t="s">
        <v>153</v>
      </c>
      <c r="F282" s="81"/>
      <c r="G282" s="60" t="s">
        <v>152</v>
      </c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6"/>
      <c r="W282" s="86"/>
      <c r="X282" s="86"/>
      <c r="Y282" s="86"/>
      <c r="Z282" s="60" t="s">
        <v>152</v>
      </c>
      <c r="AA282" s="58">
        <f>AA283</f>
        <v>469.80488</v>
      </c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7"/>
    </row>
    <row r="283" spans="1:48" ht="57" customHeight="1">
      <c r="A283" s="57"/>
      <c r="B283" s="82"/>
      <c r="C283" s="82" t="s">
        <v>147</v>
      </c>
      <c r="D283" s="81" t="s">
        <v>155</v>
      </c>
      <c r="E283" s="82" t="s">
        <v>153</v>
      </c>
      <c r="F283" s="81" t="s">
        <v>155</v>
      </c>
      <c r="G283" s="60" t="s">
        <v>154</v>
      </c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1" t="s">
        <v>155</v>
      </c>
      <c r="U283" s="82"/>
      <c r="V283" s="86"/>
      <c r="W283" s="86"/>
      <c r="X283" s="86"/>
      <c r="Y283" s="86"/>
      <c r="Z283" s="60" t="s">
        <v>154</v>
      </c>
      <c r="AA283" s="58">
        <v>469.80488</v>
      </c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7"/>
    </row>
    <row r="284" spans="1:48" ht="60" customHeight="1">
      <c r="A284" s="79"/>
      <c r="B284" s="82"/>
      <c r="C284" s="82" t="s">
        <v>147</v>
      </c>
      <c r="D284" s="82"/>
      <c r="E284" s="82" t="s">
        <v>157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6"/>
      <c r="W284" s="86"/>
      <c r="X284" s="86"/>
      <c r="Y284" s="86"/>
      <c r="Z284" s="57" t="s">
        <v>156</v>
      </c>
      <c r="AA284" s="58">
        <f>AA285</f>
        <v>6599.72802</v>
      </c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7"/>
    </row>
    <row r="285" spans="1:48" ht="78" customHeight="1">
      <c r="A285" s="79"/>
      <c r="B285" s="82"/>
      <c r="C285" s="82" t="s">
        <v>147</v>
      </c>
      <c r="D285" s="82"/>
      <c r="E285" s="82" t="s">
        <v>159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6"/>
      <c r="W285" s="86"/>
      <c r="X285" s="86"/>
      <c r="Y285" s="86"/>
      <c r="Z285" s="57" t="s">
        <v>158</v>
      </c>
      <c r="AA285" s="58">
        <f>AA286</f>
        <v>6599.72802</v>
      </c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7"/>
    </row>
    <row r="286" spans="1:48" ht="49.5" customHeight="1">
      <c r="A286" s="79"/>
      <c r="B286" s="82"/>
      <c r="C286" s="82" t="s">
        <v>147</v>
      </c>
      <c r="D286" s="82"/>
      <c r="E286" s="82" t="s">
        <v>159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 t="s">
        <v>161</v>
      </c>
      <c r="U286" s="82"/>
      <c r="V286" s="86"/>
      <c r="W286" s="86"/>
      <c r="X286" s="86"/>
      <c r="Y286" s="86"/>
      <c r="Z286" s="57" t="s">
        <v>160</v>
      </c>
      <c r="AA286" s="58">
        <v>6599.72802</v>
      </c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7"/>
    </row>
    <row r="287" spans="1:48" ht="16.5" customHeight="1">
      <c r="A287" s="57" t="s">
        <v>330</v>
      </c>
      <c r="B287" s="82"/>
      <c r="C287" s="82" t="s">
        <v>331</v>
      </c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6"/>
      <c r="W287" s="86"/>
      <c r="X287" s="86"/>
      <c r="Y287" s="86"/>
      <c r="Z287" s="57" t="s">
        <v>330</v>
      </c>
      <c r="AA287" s="58">
        <v>100</v>
      </c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>
        <v>100</v>
      </c>
      <c r="AM287" s="58"/>
      <c r="AN287" s="58"/>
      <c r="AO287" s="58"/>
      <c r="AP287" s="58"/>
      <c r="AQ287" s="58"/>
      <c r="AR287" s="58"/>
      <c r="AS287" s="58"/>
      <c r="AT287" s="58"/>
      <c r="AU287" s="58"/>
      <c r="AV287" s="57" t="s">
        <v>330</v>
      </c>
    </row>
    <row r="288" spans="1:48" ht="49.5" customHeight="1">
      <c r="A288" s="57" t="s">
        <v>332</v>
      </c>
      <c r="B288" s="82"/>
      <c r="C288" s="82" t="s">
        <v>333</v>
      </c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6"/>
      <c r="W288" s="86"/>
      <c r="X288" s="86"/>
      <c r="Y288" s="86"/>
      <c r="Z288" s="57" t="s">
        <v>332</v>
      </c>
      <c r="AA288" s="58">
        <v>100</v>
      </c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>
        <v>100</v>
      </c>
      <c r="AM288" s="58"/>
      <c r="AN288" s="58"/>
      <c r="AO288" s="58"/>
      <c r="AP288" s="58"/>
      <c r="AQ288" s="58"/>
      <c r="AR288" s="58"/>
      <c r="AS288" s="58"/>
      <c r="AT288" s="58"/>
      <c r="AU288" s="58"/>
      <c r="AV288" s="57" t="s">
        <v>332</v>
      </c>
    </row>
    <row r="289" spans="1:48" ht="83.25" customHeight="1">
      <c r="A289" s="57" t="s">
        <v>6</v>
      </c>
      <c r="B289" s="82"/>
      <c r="C289" s="82" t="s">
        <v>333</v>
      </c>
      <c r="D289" s="82"/>
      <c r="E289" s="82" t="s">
        <v>122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6"/>
      <c r="W289" s="86"/>
      <c r="X289" s="86"/>
      <c r="Y289" s="86"/>
      <c r="Z289" s="57" t="s">
        <v>6</v>
      </c>
      <c r="AA289" s="58">
        <v>100</v>
      </c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>
        <v>100</v>
      </c>
      <c r="AM289" s="58"/>
      <c r="AN289" s="58"/>
      <c r="AO289" s="58"/>
      <c r="AP289" s="58"/>
      <c r="AQ289" s="58"/>
      <c r="AR289" s="58"/>
      <c r="AS289" s="58"/>
      <c r="AT289" s="58"/>
      <c r="AU289" s="58"/>
      <c r="AV289" s="57" t="s">
        <v>6</v>
      </c>
    </row>
    <row r="290" spans="1:48" ht="33" customHeight="1">
      <c r="A290" s="57" t="s">
        <v>334</v>
      </c>
      <c r="B290" s="82"/>
      <c r="C290" s="82" t="s">
        <v>333</v>
      </c>
      <c r="D290" s="82"/>
      <c r="E290" s="82" t="s">
        <v>335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6"/>
      <c r="W290" s="86"/>
      <c r="X290" s="86"/>
      <c r="Y290" s="86"/>
      <c r="Z290" s="57" t="s">
        <v>334</v>
      </c>
      <c r="AA290" s="58">
        <v>100</v>
      </c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>
        <v>100</v>
      </c>
      <c r="AM290" s="58"/>
      <c r="AN290" s="58"/>
      <c r="AO290" s="58"/>
      <c r="AP290" s="58"/>
      <c r="AQ290" s="58"/>
      <c r="AR290" s="58"/>
      <c r="AS290" s="58"/>
      <c r="AT290" s="58"/>
      <c r="AU290" s="58"/>
      <c r="AV290" s="57" t="s">
        <v>334</v>
      </c>
    </row>
    <row r="291" spans="1:48" ht="49.5" customHeight="1">
      <c r="A291" s="57" t="s">
        <v>336</v>
      </c>
      <c r="B291" s="82"/>
      <c r="C291" s="82" t="s">
        <v>333</v>
      </c>
      <c r="D291" s="82"/>
      <c r="E291" s="82" t="s">
        <v>337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6"/>
      <c r="W291" s="86"/>
      <c r="X291" s="86"/>
      <c r="Y291" s="86"/>
      <c r="Z291" s="57" t="s">
        <v>336</v>
      </c>
      <c r="AA291" s="58">
        <v>100</v>
      </c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>
        <v>100</v>
      </c>
      <c r="AM291" s="58"/>
      <c r="AN291" s="58"/>
      <c r="AO291" s="58"/>
      <c r="AP291" s="58"/>
      <c r="AQ291" s="58"/>
      <c r="AR291" s="58"/>
      <c r="AS291" s="58"/>
      <c r="AT291" s="58"/>
      <c r="AU291" s="58"/>
      <c r="AV291" s="57" t="s">
        <v>336</v>
      </c>
    </row>
    <row r="292" spans="1:48" ht="49.5" customHeight="1">
      <c r="A292" s="57" t="s">
        <v>338</v>
      </c>
      <c r="B292" s="82"/>
      <c r="C292" s="82" t="s">
        <v>333</v>
      </c>
      <c r="D292" s="82"/>
      <c r="E292" s="82" t="s">
        <v>339</v>
      </c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6"/>
      <c r="W292" s="86"/>
      <c r="X292" s="86"/>
      <c r="Y292" s="86"/>
      <c r="Z292" s="57" t="s">
        <v>338</v>
      </c>
      <c r="AA292" s="58">
        <v>100</v>
      </c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>
        <v>100</v>
      </c>
      <c r="AM292" s="58"/>
      <c r="AN292" s="58"/>
      <c r="AO292" s="58"/>
      <c r="AP292" s="58"/>
      <c r="AQ292" s="58"/>
      <c r="AR292" s="58"/>
      <c r="AS292" s="58"/>
      <c r="AT292" s="58"/>
      <c r="AU292" s="58"/>
      <c r="AV292" s="57" t="s">
        <v>338</v>
      </c>
    </row>
    <row r="293" spans="1:48" ht="49.5" customHeight="1">
      <c r="A293" s="57" t="s">
        <v>102</v>
      </c>
      <c r="B293" s="82"/>
      <c r="C293" s="82" t="s">
        <v>333</v>
      </c>
      <c r="D293" s="82"/>
      <c r="E293" s="82" t="s">
        <v>339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 t="s">
        <v>103</v>
      </c>
      <c r="U293" s="82"/>
      <c r="V293" s="86"/>
      <c r="W293" s="86"/>
      <c r="X293" s="86"/>
      <c r="Y293" s="86"/>
      <c r="Z293" s="57" t="s">
        <v>102</v>
      </c>
      <c r="AA293" s="58">
        <v>100</v>
      </c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>
        <v>100</v>
      </c>
      <c r="AM293" s="58"/>
      <c r="AN293" s="58"/>
      <c r="AO293" s="58"/>
      <c r="AP293" s="58"/>
      <c r="AQ293" s="58"/>
      <c r="AR293" s="58"/>
      <c r="AS293" s="58"/>
      <c r="AT293" s="58"/>
      <c r="AU293" s="58"/>
      <c r="AV293" s="57" t="s">
        <v>102</v>
      </c>
    </row>
    <row r="294" spans="1:48" ht="16.5" customHeight="1">
      <c r="A294" s="79" t="s">
        <v>340</v>
      </c>
      <c r="B294" s="82"/>
      <c r="C294" s="82" t="s">
        <v>341</v>
      </c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6"/>
      <c r="W294" s="86"/>
      <c r="X294" s="86"/>
      <c r="Y294" s="86"/>
      <c r="Z294" s="57" t="s">
        <v>340</v>
      </c>
      <c r="AA294" s="58">
        <f>AA295+AA319</f>
        <v>5070.66798</v>
      </c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>
        <v>5251.5</v>
      </c>
      <c r="AM294" s="58"/>
      <c r="AN294" s="58"/>
      <c r="AO294" s="58"/>
      <c r="AP294" s="58"/>
      <c r="AQ294" s="58">
        <v>4976.5</v>
      </c>
      <c r="AR294" s="58"/>
      <c r="AS294" s="58"/>
      <c r="AT294" s="58"/>
      <c r="AU294" s="58"/>
      <c r="AV294" s="57" t="s">
        <v>340</v>
      </c>
    </row>
    <row r="295" spans="1:48" ht="16.5" customHeight="1">
      <c r="A295" s="79" t="s">
        <v>348</v>
      </c>
      <c r="B295" s="82"/>
      <c r="C295" s="82" t="s">
        <v>349</v>
      </c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6"/>
      <c r="W295" s="86"/>
      <c r="X295" s="86"/>
      <c r="Y295" s="86"/>
      <c r="Z295" s="57" t="s">
        <v>348</v>
      </c>
      <c r="AA295" s="58">
        <f>AA296+AA316</f>
        <v>4910.86798</v>
      </c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>
        <v>5233.5</v>
      </c>
      <c r="AM295" s="58"/>
      <c r="AN295" s="58"/>
      <c r="AO295" s="58"/>
      <c r="AP295" s="58"/>
      <c r="AQ295" s="58">
        <v>4958.5</v>
      </c>
      <c r="AR295" s="58"/>
      <c r="AS295" s="58"/>
      <c r="AT295" s="58"/>
      <c r="AU295" s="58"/>
      <c r="AV295" s="57" t="s">
        <v>348</v>
      </c>
    </row>
    <row r="296" spans="1:48" ht="49.5" customHeight="1">
      <c r="A296" s="79" t="s">
        <v>188</v>
      </c>
      <c r="B296" s="82"/>
      <c r="C296" s="82" t="s">
        <v>349</v>
      </c>
      <c r="D296" s="82"/>
      <c r="E296" s="82" t="s">
        <v>189</v>
      </c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6"/>
      <c r="W296" s="86"/>
      <c r="X296" s="86"/>
      <c r="Y296" s="86"/>
      <c r="Z296" s="57" t="s">
        <v>188</v>
      </c>
      <c r="AA296" s="58">
        <f>AA297</f>
        <v>4837.554</v>
      </c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>
        <v>5233.5</v>
      </c>
      <c r="AM296" s="58"/>
      <c r="AN296" s="58"/>
      <c r="AO296" s="58"/>
      <c r="AP296" s="58"/>
      <c r="AQ296" s="58">
        <v>4958.5</v>
      </c>
      <c r="AR296" s="58"/>
      <c r="AS296" s="58"/>
      <c r="AT296" s="58"/>
      <c r="AU296" s="58"/>
      <c r="AV296" s="57" t="s">
        <v>188</v>
      </c>
    </row>
    <row r="297" spans="1:48" ht="33" customHeight="1">
      <c r="A297" s="79" t="s">
        <v>350</v>
      </c>
      <c r="B297" s="82"/>
      <c r="C297" s="82" t="s">
        <v>349</v>
      </c>
      <c r="D297" s="82"/>
      <c r="E297" s="82" t="s">
        <v>351</v>
      </c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6"/>
      <c r="W297" s="86"/>
      <c r="X297" s="86"/>
      <c r="Y297" s="86"/>
      <c r="Z297" s="57" t="s">
        <v>350</v>
      </c>
      <c r="AA297" s="58">
        <f>AA298+AA303+AA308+AA313</f>
        <v>4837.554</v>
      </c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>
        <v>5233.5</v>
      </c>
      <c r="AM297" s="58"/>
      <c r="AN297" s="58"/>
      <c r="AO297" s="58"/>
      <c r="AP297" s="58"/>
      <c r="AQ297" s="58">
        <v>4958.5</v>
      </c>
      <c r="AR297" s="58"/>
      <c r="AS297" s="58"/>
      <c r="AT297" s="58"/>
      <c r="AU297" s="58"/>
      <c r="AV297" s="57" t="s">
        <v>350</v>
      </c>
    </row>
    <row r="298" spans="1:48" ht="83.25" customHeight="1">
      <c r="A298" s="79" t="s">
        <v>352</v>
      </c>
      <c r="B298" s="82"/>
      <c r="C298" s="82" t="s">
        <v>349</v>
      </c>
      <c r="D298" s="82"/>
      <c r="E298" s="82" t="s">
        <v>353</v>
      </c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6"/>
      <c r="W298" s="86"/>
      <c r="X298" s="86"/>
      <c r="Y298" s="86"/>
      <c r="Z298" s="57" t="s">
        <v>352</v>
      </c>
      <c r="AA298" s="58">
        <v>30</v>
      </c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>
        <v>30</v>
      </c>
      <c r="AM298" s="58"/>
      <c r="AN298" s="58"/>
      <c r="AO298" s="58"/>
      <c r="AP298" s="58"/>
      <c r="AQ298" s="58"/>
      <c r="AR298" s="58"/>
      <c r="AS298" s="58"/>
      <c r="AT298" s="58"/>
      <c r="AU298" s="58"/>
      <c r="AV298" s="57" t="s">
        <v>352</v>
      </c>
    </row>
    <row r="299" spans="1:48" ht="66.75" customHeight="1">
      <c r="A299" s="79" t="s">
        <v>354</v>
      </c>
      <c r="B299" s="82"/>
      <c r="C299" s="82" t="s">
        <v>349</v>
      </c>
      <c r="D299" s="82"/>
      <c r="E299" s="82" t="s">
        <v>355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6"/>
      <c r="W299" s="86"/>
      <c r="X299" s="86"/>
      <c r="Y299" s="86"/>
      <c r="Z299" s="57" t="s">
        <v>354</v>
      </c>
      <c r="AA299" s="58">
        <v>20</v>
      </c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>
        <v>20</v>
      </c>
      <c r="AM299" s="58"/>
      <c r="AN299" s="58"/>
      <c r="AO299" s="58"/>
      <c r="AP299" s="58"/>
      <c r="AQ299" s="58"/>
      <c r="AR299" s="58"/>
      <c r="AS299" s="58"/>
      <c r="AT299" s="58"/>
      <c r="AU299" s="58"/>
      <c r="AV299" s="57" t="s">
        <v>354</v>
      </c>
    </row>
    <row r="300" spans="1:48" ht="66.75" customHeight="1">
      <c r="A300" s="79" t="s">
        <v>206</v>
      </c>
      <c r="B300" s="82"/>
      <c r="C300" s="82" t="s">
        <v>349</v>
      </c>
      <c r="D300" s="82"/>
      <c r="E300" s="82" t="s">
        <v>355</v>
      </c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 t="s">
        <v>207</v>
      </c>
      <c r="U300" s="82"/>
      <c r="V300" s="86"/>
      <c r="W300" s="86"/>
      <c r="X300" s="86"/>
      <c r="Y300" s="86"/>
      <c r="Z300" s="57" t="s">
        <v>206</v>
      </c>
      <c r="AA300" s="58">
        <v>20</v>
      </c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>
        <v>20</v>
      </c>
      <c r="AM300" s="58"/>
      <c r="AN300" s="58"/>
      <c r="AO300" s="58"/>
      <c r="AP300" s="58"/>
      <c r="AQ300" s="58"/>
      <c r="AR300" s="58"/>
      <c r="AS300" s="58"/>
      <c r="AT300" s="58"/>
      <c r="AU300" s="58"/>
      <c r="AV300" s="57" t="s">
        <v>206</v>
      </c>
    </row>
    <row r="301" spans="1:48" ht="66.75" customHeight="1">
      <c r="A301" s="57" t="s">
        <v>356</v>
      </c>
      <c r="B301" s="82"/>
      <c r="C301" s="82" t="s">
        <v>349</v>
      </c>
      <c r="D301" s="82"/>
      <c r="E301" s="82" t="s">
        <v>357</v>
      </c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6"/>
      <c r="W301" s="86"/>
      <c r="X301" s="86"/>
      <c r="Y301" s="86"/>
      <c r="Z301" s="57" t="s">
        <v>356</v>
      </c>
      <c r="AA301" s="58">
        <v>10</v>
      </c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>
        <v>10</v>
      </c>
      <c r="AM301" s="58"/>
      <c r="AN301" s="58"/>
      <c r="AO301" s="58"/>
      <c r="AP301" s="58"/>
      <c r="AQ301" s="58"/>
      <c r="AR301" s="58"/>
      <c r="AS301" s="58"/>
      <c r="AT301" s="58"/>
      <c r="AU301" s="58"/>
      <c r="AV301" s="57" t="s">
        <v>356</v>
      </c>
    </row>
    <row r="302" spans="1:48" ht="66.75" customHeight="1">
      <c r="A302" s="57" t="s">
        <v>206</v>
      </c>
      <c r="B302" s="82"/>
      <c r="C302" s="82" t="s">
        <v>349</v>
      </c>
      <c r="D302" s="82"/>
      <c r="E302" s="82" t="s">
        <v>357</v>
      </c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 t="s">
        <v>207</v>
      </c>
      <c r="U302" s="82"/>
      <c r="V302" s="86"/>
      <c r="W302" s="86"/>
      <c r="X302" s="86"/>
      <c r="Y302" s="86"/>
      <c r="Z302" s="57" t="s">
        <v>206</v>
      </c>
      <c r="AA302" s="58">
        <v>10</v>
      </c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>
        <v>10</v>
      </c>
      <c r="AM302" s="58"/>
      <c r="AN302" s="58"/>
      <c r="AO302" s="58"/>
      <c r="AP302" s="58"/>
      <c r="AQ302" s="58"/>
      <c r="AR302" s="58"/>
      <c r="AS302" s="58"/>
      <c r="AT302" s="58"/>
      <c r="AU302" s="58"/>
      <c r="AV302" s="57" t="s">
        <v>206</v>
      </c>
    </row>
    <row r="303" spans="1:48" ht="49.5" customHeight="1">
      <c r="A303" s="57" t="s">
        <v>358</v>
      </c>
      <c r="B303" s="82"/>
      <c r="C303" s="82" t="s">
        <v>349</v>
      </c>
      <c r="D303" s="82"/>
      <c r="E303" s="82" t="s">
        <v>359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6"/>
      <c r="W303" s="86"/>
      <c r="X303" s="86"/>
      <c r="Y303" s="86"/>
      <c r="Z303" s="57" t="s">
        <v>358</v>
      </c>
      <c r="AA303" s="58">
        <v>70</v>
      </c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>
        <v>70</v>
      </c>
      <c r="AM303" s="58"/>
      <c r="AN303" s="58"/>
      <c r="AO303" s="58"/>
      <c r="AP303" s="58"/>
      <c r="AQ303" s="58"/>
      <c r="AR303" s="58"/>
      <c r="AS303" s="58"/>
      <c r="AT303" s="58"/>
      <c r="AU303" s="58"/>
      <c r="AV303" s="57" t="s">
        <v>358</v>
      </c>
    </row>
    <row r="304" spans="1:48" ht="83.25" customHeight="1">
      <c r="A304" s="57" t="s">
        <v>360</v>
      </c>
      <c r="B304" s="82"/>
      <c r="C304" s="82" t="s">
        <v>349</v>
      </c>
      <c r="D304" s="82"/>
      <c r="E304" s="82" t="s">
        <v>361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6"/>
      <c r="W304" s="86"/>
      <c r="X304" s="86"/>
      <c r="Y304" s="86"/>
      <c r="Z304" s="57" t="s">
        <v>360</v>
      </c>
      <c r="AA304" s="58">
        <v>30</v>
      </c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>
        <v>30</v>
      </c>
      <c r="AM304" s="58"/>
      <c r="AN304" s="58"/>
      <c r="AO304" s="58"/>
      <c r="AP304" s="58"/>
      <c r="AQ304" s="58"/>
      <c r="AR304" s="58"/>
      <c r="AS304" s="58"/>
      <c r="AT304" s="58"/>
      <c r="AU304" s="58"/>
      <c r="AV304" s="57" t="s">
        <v>360</v>
      </c>
    </row>
    <row r="305" spans="1:48" ht="66.75" customHeight="1">
      <c r="A305" s="57" t="s">
        <v>206</v>
      </c>
      <c r="B305" s="82"/>
      <c r="C305" s="82" t="s">
        <v>349</v>
      </c>
      <c r="D305" s="82"/>
      <c r="E305" s="82" t="s">
        <v>361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 t="s">
        <v>207</v>
      </c>
      <c r="U305" s="82"/>
      <c r="V305" s="86"/>
      <c r="W305" s="86"/>
      <c r="X305" s="86"/>
      <c r="Y305" s="86"/>
      <c r="Z305" s="57" t="s">
        <v>206</v>
      </c>
      <c r="AA305" s="58">
        <v>30</v>
      </c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>
        <v>30</v>
      </c>
      <c r="AM305" s="58"/>
      <c r="AN305" s="58"/>
      <c r="AO305" s="58"/>
      <c r="AP305" s="58"/>
      <c r="AQ305" s="58"/>
      <c r="AR305" s="58"/>
      <c r="AS305" s="58"/>
      <c r="AT305" s="58"/>
      <c r="AU305" s="58"/>
      <c r="AV305" s="57" t="s">
        <v>206</v>
      </c>
    </row>
    <row r="306" spans="1:48" ht="49.5" customHeight="1">
      <c r="A306" s="57" t="s">
        <v>362</v>
      </c>
      <c r="B306" s="82"/>
      <c r="C306" s="82" t="s">
        <v>349</v>
      </c>
      <c r="D306" s="82"/>
      <c r="E306" s="82" t="s">
        <v>363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6"/>
      <c r="W306" s="86"/>
      <c r="X306" s="86"/>
      <c r="Y306" s="86"/>
      <c r="Z306" s="57" t="s">
        <v>362</v>
      </c>
      <c r="AA306" s="58">
        <v>40</v>
      </c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>
        <v>40</v>
      </c>
      <c r="AM306" s="58"/>
      <c r="AN306" s="58"/>
      <c r="AO306" s="58"/>
      <c r="AP306" s="58"/>
      <c r="AQ306" s="58"/>
      <c r="AR306" s="58"/>
      <c r="AS306" s="58"/>
      <c r="AT306" s="58"/>
      <c r="AU306" s="58"/>
      <c r="AV306" s="57" t="s">
        <v>362</v>
      </c>
    </row>
    <row r="307" spans="1:48" ht="66.75" customHeight="1">
      <c r="A307" s="57" t="s">
        <v>206</v>
      </c>
      <c r="B307" s="82"/>
      <c r="C307" s="82" t="s">
        <v>349</v>
      </c>
      <c r="D307" s="82"/>
      <c r="E307" s="82" t="s">
        <v>363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 t="s">
        <v>207</v>
      </c>
      <c r="U307" s="82"/>
      <c r="V307" s="86"/>
      <c r="W307" s="86"/>
      <c r="X307" s="86"/>
      <c r="Y307" s="86"/>
      <c r="Z307" s="57" t="s">
        <v>206</v>
      </c>
      <c r="AA307" s="58">
        <v>40</v>
      </c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>
        <v>40</v>
      </c>
      <c r="AM307" s="58"/>
      <c r="AN307" s="58"/>
      <c r="AO307" s="58"/>
      <c r="AP307" s="58"/>
      <c r="AQ307" s="58"/>
      <c r="AR307" s="58"/>
      <c r="AS307" s="58"/>
      <c r="AT307" s="58"/>
      <c r="AU307" s="58"/>
      <c r="AV307" s="57" t="s">
        <v>206</v>
      </c>
    </row>
    <row r="308" spans="1:48" ht="56.25" customHeight="1">
      <c r="A308" s="57" t="s">
        <v>364</v>
      </c>
      <c r="B308" s="82"/>
      <c r="C308" s="82" t="s">
        <v>349</v>
      </c>
      <c r="D308" s="82"/>
      <c r="E308" s="82" t="s">
        <v>365</v>
      </c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6"/>
      <c r="W308" s="86"/>
      <c r="X308" s="86"/>
      <c r="Y308" s="86"/>
      <c r="Z308" s="57" t="s">
        <v>364</v>
      </c>
      <c r="AA308" s="58">
        <f>AA309+AA311</f>
        <v>156.054</v>
      </c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>
        <v>175</v>
      </c>
      <c r="AM308" s="58"/>
      <c r="AN308" s="58"/>
      <c r="AO308" s="58"/>
      <c r="AP308" s="58"/>
      <c r="AQ308" s="58"/>
      <c r="AR308" s="58"/>
      <c r="AS308" s="58"/>
      <c r="AT308" s="58"/>
      <c r="AU308" s="58"/>
      <c r="AV308" s="57" t="s">
        <v>364</v>
      </c>
    </row>
    <row r="309" spans="1:48" ht="83.25" customHeight="1">
      <c r="A309" s="57" t="s">
        <v>366</v>
      </c>
      <c r="B309" s="82"/>
      <c r="C309" s="82" t="s">
        <v>349</v>
      </c>
      <c r="D309" s="82"/>
      <c r="E309" s="82" t="s">
        <v>367</v>
      </c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6"/>
      <c r="W309" s="86"/>
      <c r="X309" s="86"/>
      <c r="Y309" s="86"/>
      <c r="Z309" s="57" t="s">
        <v>366</v>
      </c>
      <c r="AA309" s="58">
        <f>AA310</f>
        <v>136.054</v>
      </c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>
        <v>155</v>
      </c>
      <c r="AM309" s="58"/>
      <c r="AN309" s="58"/>
      <c r="AO309" s="58"/>
      <c r="AP309" s="58"/>
      <c r="AQ309" s="58"/>
      <c r="AR309" s="58"/>
      <c r="AS309" s="58"/>
      <c r="AT309" s="58"/>
      <c r="AU309" s="58"/>
      <c r="AV309" s="57" t="s">
        <v>366</v>
      </c>
    </row>
    <row r="310" spans="1:48" ht="66.75" customHeight="1">
      <c r="A310" s="57" t="s">
        <v>206</v>
      </c>
      <c r="B310" s="82"/>
      <c r="C310" s="82" t="s">
        <v>349</v>
      </c>
      <c r="D310" s="82"/>
      <c r="E310" s="82" t="s">
        <v>367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 t="s">
        <v>207</v>
      </c>
      <c r="U310" s="82"/>
      <c r="V310" s="86"/>
      <c r="W310" s="86"/>
      <c r="X310" s="86"/>
      <c r="Y310" s="86"/>
      <c r="Z310" s="57" t="s">
        <v>206</v>
      </c>
      <c r="AA310" s="58">
        <f>155-18.946</f>
        <v>136.054</v>
      </c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>
        <v>155</v>
      </c>
      <c r="AM310" s="58"/>
      <c r="AN310" s="58"/>
      <c r="AO310" s="58"/>
      <c r="AP310" s="58"/>
      <c r="AQ310" s="58"/>
      <c r="AR310" s="58"/>
      <c r="AS310" s="58"/>
      <c r="AT310" s="58"/>
      <c r="AU310" s="58"/>
      <c r="AV310" s="57" t="s">
        <v>206</v>
      </c>
    </row>
    <row r="311" spans="1:48" ht="57" customHeight="1">
      <c r="A311" s="57" t="s">
        <v>368</v>
      </c>
      <c r="B311" s="82"/>
      <c r="C311" s="82" t="s">
        <v>349</v>
      </c>
      <c r="D311" s="82"/>
      <c r="E311" s="82" t="s">
        <v>369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6"/>
      <c r="W311" s="86"/>
      <c r="X311" s="86"/>
      <c r="Y311" s="86"/>
      <c r="Z311" s="57" t="s">
        <v>368</v>
      </c>
      <c r="AA311" s="58">
        <v>20</v>
      </c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>
        <v>20</v>
      </c>
      <c r="AM311" s="58"/>
      <c r="AN311" s="58"/>
      <c r="AO311" s="58"/>
      <c r="AP311" s="58"/>
      <c r="AQ311" s="58"/>
      <c r="AR311" s="58"/>
      <c r="AS311" s="58"/>
      <c r="AT311" s="58"/>
      <c r="AU311" s="58"/>
      <c r="AV311" s="57" t="s">
        <v>368</v>
      </c>
    </row>
    <row r="312" spans="1:48" ht="66.75" customHeight="1">
      <c r="A312" s="57" t="s">
        <v>206</v>
      </c>
      <c r="B312" s="82"/>
      <c r="C312" s="82" t="s">
        <v>349</v>
      </c>
      <c r="D312" s="82"/>
      <c r="E312" s="82" t="s">
        <v>369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 t="s">
        <v>207</v>
      </c>
      <c r="U312" s="82"/>
      <c r="V312" s="86"/>
      <c r="W312" s="86"/>
      <c r="X312" s="86"/>
      <c r="Y312" s="86"/>
      <c r="Z312" s="57" t="s">
        <v>206</v>
      </c>
      <c r="AA312" s="58">
        <v>20</v>
      </c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>
        <v>20</v>
      </c>
      <c r="AM312" s="58"/>
      <c r="AN312" s="58"/>
      <c r="AO312" s="58"/>
      <c r="AP312" s="58"/>
      <c r="AQ312" s="58"/>
      <c r="AR312" s="58"/>
      <c r="AS312" s="58"/>
      <c r="AT312" s="58"/>
      <c r="AU312" s="58"/>
      <c r="AV312" s="57" t="s">
        <v>206</v>
      </c>
    </row>
    <row r="313" spans="1:48" ht="66.75" customHeight="1">
      <c r="A313" s="57" t="s">
        <v>370</v>
      </c>
      <c r="B313" s="82"/>
      <c r="C313" s="82" t="s">
        <v>349</v>
      </c>
      <c r="D313" s="82"/>
      <c r="E313" s="82" t="s">
        <v>371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6"/>
      <c r="W313" s="86"/>
      <c r="X313" s="86"/>
      <c r="Y313" s="86"/>
      <c r="Z313" s="57" t="s">
        <v>370</v>
      </c>
      <c r="AA313" s="58">
        <f>AA314</f>
        <v>4581.5</v>
      </c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>
        <v>4958.5</v>
      </c>
      <c r="AM313" s="58"/>
      <c r="AN313" s="58"/>
      <c r="AO313" s="58"/>
      <c r="AP313" s="58"/>
      <c r="AQ313" s="58">
        <v>4958.5</v>
      </c>
      <c r="AR313" s="58"/>
      <c r="AS313" s="58"/>
      <c r="AT313" s="58"/>
      <c r="AU313" s="58"/>
      <c r="AV313" s="57" t="s">
        <v>370</v>
      </c>
    </row>
    <row r="314" spans="1:48" ht="59.25" customHeight="1">
      <c r="A314" s="57" t="s">
        <v>279</v>
      </c>
      <c r="B314" s="82"/>
      <c r="C314" s="82" t="s">
        <v>349</v>
      </c>
      <c r="D314" s="82"/>
      <c r="E314" s="82" t="s">
        <v>372</v>
      </c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6"/>
      <c r="W314" s="86"/>
      <c r="X314" s="86"/>
      <c r="Y314" s="86"/>
      <c r="Z314" s="57" t="s">
        <v>279</v>
      </c>
      <c r="AA314" s="58">
        <f>AA315</f>
        <v>4581.5</v>
      </c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>
        <v>4958.5</v>
      </c>
      <c r="AM314" s="58"/>
      <c r="AN314" s="58"/>
      <c r="AO314" s="58"/>
      <c r="AP314" s="58"/>
      <c r="AQ314" s="58">
        <v>4958.5</v>
      </c>
      <c r="AR314" s="58"/>
      <c r="AS314" s="58"/>
      <c r="AT314" s="58"/>
      <c r="AU314" s="58"/>
      <c r="AV314" s="57" t="s">
        <v>279</v>
      </c>
    </row>
    <row r="315" spans="1:48" ht="66.75" customHeight="1">
      <c r="A315" s="57" t="s">
        <v>206</v>
      </c>
      <c r="B315" s="82"/>
      <c r="C315" s="82" t="s">
        <v>349</v>
      </c>
      <c r="D315" s="82"/>
      <c r="E315" s="82" t="s">
        <v>372</v>
      </c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 t="s">
        <v>207</v>
      </c>
      <c r="U315" s="82"/>
      <c r="V315" s="86"/>
      <c r="W315" s="86"/>
      <c r="X315" s="86"/>
      <c r="Y315" s="86"/>
      <c r="Z315" s="57" t="s">
        <v>206</v>
      </c>
      <c r="AA315" s="58">
        <v>4581.5</v>
      </c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>
        <v>4958.5</v>
      </c>
      <c r="AM315" s="58"/>
      <c r="AN315" s="58"/>
      <c r="AO315" s="58"/>
      <c r="AP315" s="58"/>
      <c r="AQ315" s="58">
        <v>4958.5</v>
      </c>
      <c r="AR315" s="58"/>
      <c r="AS315" s="58"/>
      <c r="AT315" s="58"/>
      <c r="AU315" s="58"/>
      <c r="AV315" s="57" t="s">
        <v>206</v>
      </c>
    </row>
    <row r="316" spans="1:48" ht="66.75" customHeight="1">
      <c r="A316" s="57"/>
      <c r="B316" s="82"/>
      <c r="C316" s="82" t="s">
        <v>349</v>
      </c>
      <c r="D316" s="82"/>
      <c r="E316" s="82" t="s">
        <v>107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6"/>
      <c r="W316" s="86"/>
      <c r="X316" s="86"/>
      <c r="Y316" s="86"/>
      <c r="Z316" s="57" t="s">
        <v>106</v>
      </c>
      <c r="AA316" s="58">
        <f>AA317</f>
        <v>73.31398</v>
      </c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7"/>
    </row>
    <row r="317" spans="1:48" ht="33.75" customHeight="1">
      <c r="A317" s="57"/>
      <c r="B317" s="82"/>
      <c r="C317" s="82" t="s">
        <v>349</v>
      </c>
      <c r="D317" s="82"/>
      <c r="E317" s="82" t="s">
        <v>534</v>
      </c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6"/>
      <c r="W317" s="86"/>
      <c r="X317" s="86"/>
      <c r="Y317" s="86"/>
      <c r="Z317" s="57" t="s">
        <v>533</v>
      </c>
      <c r="AA317" s="58">
        <f>AA318</f>
        <v>73.31398</v>
      </c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7"/>
    </row>
    <row r="318" spans="1:48" ht="54.75" customHeight="1">
      <c r="A318" s="57"/>
      <c r="B318" s="82"/>
      <c r="C318" s="82" t="s">
        <v>349</v>
      </c>
      <c r="D318" s="82"/>
      <c r="E318" s="82" t="s">
        <v>534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 t="s">
        <v>207</v>
      </c>
      <c r="U318" s="82"/>
      <c r="V318" s="86"/>
      <c r="W318" s="86"/>
      <c r="X318" s="86"/>
      <c r="Y318" s="86"/>
      <c r="Z318" s="57" t="s">
        <v>206</v>
      </c>
      <c r="AA318" s="58">
        <v>73.31398</v>
      </c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7"/>
    </row>
    <row r="319" spans="1:48" ht="28.5" customHeight="1">
      <c r="A319" s="97"/>
      <c r="B319" s="82"/>
      <c r="C319" s="82" t="s">
        <v>536</v>
      </c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6"/>
      <c r="W319" s="86"/>
      <c r="X319" s="86"/>
      <c r="Y319" s="86"/>
      <c r="Z319" s="57" t="s">
        <v>535</v>
      </c>
      <c r="AA319" s="58">
        <f>AA320</f>
        <v>159.8</v>
      </c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7"/>
    </row>
    <row r="320" spans="1:48" ht="48" customHeight="1">
      <c r="A320" s="97"/>
      <c r="B320" s="82"/>
      <c r="C320" s="82" t="s">
        <v>536</v>
      </c>
      <c r="D320" s="82"/>
      <c r="E320" s="82" t="s">
        <v>477</v>
      </c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6"/>
      <c r="W320" s="86"/>
      <c r="X320" s="86"/>
      <c r="Y320" s="86"/>
      <c r="Z320" s="57" t="s">
        <v>476</v>
      </c>
      <c r="AA320" s="58">
        <f>AA321</f>
        <v>159.8</v>
      </c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7"/>
    </row>
    <row r="321" spans="1:48" ht="66.75" customHeight="1">
      <c r="A321" s="97"/>
      <c r="B321" s="82"/>
      <c r="C321" s="82" t="s">
        <v>536</v>
      </c>
      <c r="D321" s="82"/>
      <c r="E321" s="82" t="s">
        <v>548</v>
      </c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6"/>
      <c r="W321" s="86"/>
      <c r="X321" s="86"/>
      <c r="Y321" s="86"/>
      <c r="Z321" s="57" t="s">
        <v>547</v>
      </c>
      <c r="AA321" s="58">
        <f>AA322</f>
        <v>159.8</v>
      </c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7"/>
    </row>
    <row r="322" spans="1:48" ht="66.75" customHeight="1">
      <c r="A322" s="97"/>
      <c r="B322" s="82"/>
      <c r="C322" s="82" t="s">
        <v>536</v>
      </c>
      <c r="D322" s="82"/>
      <c r="E322" s="82" t="s">
        <v>552</v>
      </c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6"/>
      <c r="W322" s="86"/>
      <c r="X322" s="86"/>
      <c r="Y322" s="86"/>
      <c r="Z322" s="57" t="s">
        <v>485</v>
      </c>
      <c r="AA322" s="58">
        <f>AA323</f>
        <v>159.8</v>
      </c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7"/>
    </row>
    <row r="323" spans="1:48" ht="66.75" customHeight="1">
      <c r="A323" s="97"/>
      <c r="B323" s="82"/>
      <c r="C323" s="82" t="s">
        <v>536</v>
      </c>
      <c r="D323" s="82"/>
      <c r="E323" s="82" t="s">
        <v>553</v>
      </c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6"/>
      <c r="W323" s="86"/>
      <c r="X323" s="86"/>
      <c r="Y323" s="86"/>
      <c r="Z323" s="57" t="s">
        <v>487</v>
      </c>
      <c r="AA323" s="58">
        <f>AA324+AA325</f>
        <v>159.8</v>
      </c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7"/>
    </row>
    <row r="324" spans="1:48" ht="100.5" customHeight="1">
      <c r="A324" s="97"/>
      <c r="B324" s="82"/>
      <c r="C324" s="82" t="s">
        <v>536</v>
      </c>
      <c r="D324" s="82"/>
      <c r="E324" s="82" t="s">
        <v>553</v>
      </c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 t="s">
        <v>99</v>
      </c>
      <c r="U324" s="82"/>
      <c r="V324" s="86"/>
      <c r="W324" s="86"/>
      <c r="X324" s="86"/>
      <c r="Y324" s="86"/>
      <c r="Z324" s="57" t="s">
        <v>98</v>
      </c>
      <c r="AA324" s="58">
        <v>121.05</v>
      </c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7"/>
    </row>
    <row r="325" spans="1:48" ht="66.75" customHeight="1">
      <c r="A325" s="97"/>
      <c r="B325" s="82"/>
      <c r="C325" s="82" t="s">
        <v>536</v>
      </c>
      <c r="D325" s="82"/>
      <c r="E325" s="82" t="s">
        <v>553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 t="s">
        <v>103</v>
      </c>
      <c r="U325" s="82"/>
      <c r="V325" s="86"/>
      <c r="W325" s="86"/>
      <c r="X325" s="86"/>
      <c r="Y325" s="86"/>
      <c r="Z325" s="57" t="s">
        <v>102</v>
      </c>
      <c r="AA325" s="58">
        <v>38.75</v>
      </c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7"/>
    </row>
    <row r="326" spans="1:48" ht="16.5" customHeight="1">
      <c r="A326" s="79" t="s">
        <v>373</v>
      </c>
      <c r="B326" s="82"/>
      <c r="C326" s="82" t="s">
        <v>374</v>
      </c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6"/>
      <c r="W326" s="86"/>
      <c r="X326" s="86"/>
      <c r="Y326" s="86"/>
      <c r="Z326" s="57" t="s">
        <v>373</v>
      </c>
      <c r="AA326" s="58">
        <f>AA327</f>
        <v>10719.83387</v>
      </c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>
        <v>3928</v>
      </c>
      <c r="AM326" s="58"/>
      <c r="AN326" s="58"/>
      <c r="AO326" s="58"/>
      <c r="AP326" s="58"/>
      <c r="AQ326" s="58">
        <v>2983</v>
      </c>
      <c r="AR326" s="58"/>
      <c r="AS326" s="58"/>
      <c r="AT326" s="58"/>
      <c r="AU326" s="58"/>
      <c r="AV326" s="57" t="s">
        <v>373</v>
      </c>
    </row>
    <row r="327" spans="1:48" ht="16.5" customHeight="1">
      <c r="A327" s="79" t="s">
        <v>375</v>
      </c>
      <c r="B327" s="82"/>
      <c r="C327" s="82" t="s">
        <v>376</v>
      </c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6"/>
      <c r="W327" s="86"/>
      <c r="X327" s="86"/>
      <c r="Y327" s="86"/>
      <c r="Z327" s="57" t="s">
        <v>375</v>
      </c>
      <c r="AA327" s="58">
        <f>AA328</f>
        <v>10719.83387</v>
      </c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>
        <v>3928</v>
      </c>
      <c r="AM327" s="58"/>
      <c r="AN327" s="58"/>
      <c r="AO327" s="58"/>
      <c r="AP327" s="58"/>
      <c r="AQ327" s="58">
        <v>2983</v>
      </c>
      <c r="AR327" s="58"/>
      <c r="AS327" s="58"/>
      <c r="AT327" s="58"/>
      <c r="AU327" s="58"/>
      <c r="AV327" s="57" t="s">
        <v>375</v>
      </c>
    </row>
    <row r="328" spans="1:48" ht="49.5" customHeight="1">
      <c r="A328" s="79" t="s">
        <v>188</v>
      </c>
      <c r="B328" s="82"/>
      <c r="C328" s="82" t="s">
        <v>376</v>
      </c>
      <c r="D328" s="82"/>
      <c r="E328" s="82" t="s">
        <v>189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6"/>
      <c r="W328" s="86"/>
      <c r="X328" s="86"/>
      <c r="Y328" s="86"/>
      <c r="Z328" s="57" t="s">
        <v>188</v>
      </c>
      <c r="AA328" s="58">
        <f>AA329+AA339</f>
        <v>10719.83387</v>
      </c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>
        <v>3928</v>
      </c>
      <c r="AM328" s="58"/>
      <c r="AN328" s="58"/>
      <c r="AO328" s="58"/>
      <c r="AP328" s="58"/>
      <c r="AQ328" s="58">
        <v>2983</v>
      </c>
      <c r="AR328" s="58"/>
      <c r="AS328" s="58"/>
      <c r="AT328" s="58"/>
      <c r="AU328" s="58"/>
      <c r="AV328" s="57" t="s">
        <v>188</v>
      </c>
    </row>
    <row r="329" spans="1:48" ht="36.75" customHeight="1">
      <c r="A329" s="79" t="s">
        <v>377</v>
      </c>
      <c r="B329" s="82"/>
      <c r="C329" s="82" t="s">
        <v>376</v>
      </c>
      <c r="D329" s="82"/>
      <c r="E329" s="82" t="s">
        <v>378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6"/>
      <c r="W329" s="86"/>
      <c r="X329" s="86"/>
      <c r="Y329" s="86"/>
      <c r="Z329" s="57" t="s">
        <v>377</v>
      </c>
      <c r="AA329" s="58">
        <f>AA330+AA333+AA336</f>
        <v>9779.63387</v>
      </c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>
        <v>3023</v>
      </c>
      <c r="AM329" s="58"/>
      <c r="AN329" s="58"/>
      <c r="AO329" s="58"/>
      <c r="AP329" s="58"/>
      <c r="AQ329" s="58">
        <v>2983</v>
      </c>
      <c r="AR329" s="58"/>
      <c r="AS329" s="58"/>
      <c r="AT329" s="58"/>
      <c r="AU329" s="58"/>
      <c r="AV329" s="57" t="s">
        <v>377</v>
      </c>
    </row>
    <row r="330" spans="1:48" ht="66.75" customHeight="1">
      <c r="A330" s="79" t="s">
        <v>379</v>
      </c>
      <c r="B330" s="82"/>
      <c r="C330" s="82" t="s">
        <v>376</v>
      </c>
      <c r="D330" s="82"/>
      <c r="E330" s="82" t="s">
        <v>380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6"/>
      <c r="W330" s="86"/>
      <c r="X330" s="86"/>
      <c r="Y330" s="86"/>
      <c r="Z330" s="57" t="s">
        <v>381</v>
      </c>
      <c r="AA330" s="58">
        <f>AA331</f>
        <v>9489.946</v>
      </c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>
        <v>2983</v>
      </c>
      <c r="AM330" s="58"/>
      <c r="AN330" s="58"/>
      <c r="AO330" s="58"/>
      <c r="AP330" s="58"/>
      <c r="AQ330" s="58">
        <v>2983</v>
      </c>
      <c r="AR330" s="58"/>
      <c r="AS330" s="58"/>
      <c r="AT330" s="58"/>
      <c r="AU330" s="58"/>
      <c r="AV330" s="57" t="s">
        <v>379</v>
      </c>
    </row>
    <row r="331" spans="1:48" ht="66.75" customHeight="1">
      <c r="A331" s="79" t="s">
        <v>279</v>
      </c>
      <c r="B331" s="82"/>
      <c r="C331" s="82" t="s">
        <v>376</v>
      </c>
      <c r="D331" s="82"/>
      <c r="E331" s="82" t="s">
        <v>382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6"/>
      <c r="W331" s="86"/>
      <c r="X331" s="86"/>
      <c r="Y331" s="86"/>
      <c r="Z331" s="57" t="s">
        <v>279</v>
      </c>
      <c r="AA331" s="58">
        <f>AA332</f>
        <v>9489.946</v>
      </c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>
        <v>2983</v>
      </c>
      <c r="AM331" s="58"/>
      <c r="AN331" s="58"/>
      <c r="AO331" s="58"/>
      <c r="AP331" s="58"/>
      <c r="AQ331" s="58">
        <v>2983</v>
      </c>
      <c r="AR331" s="58"/>
      <c r="AS331" s="58"/>
      <c r="AT331" s="58"/>
      <c r="AU331" s="58"/>
      <c r="AV331" s="57" t="s">
        <v>279</v>
      </c>
    </row>
    <row r="332" spans="1:48" ht="66.75" customHeight="1">
      <c r="A332" s="79" t="s">
        <v>206</v>
      </c>
      <c r="B332" s="82"/>
      <c r="C332" s="82" t="s">
        <v>376</v>
      </c>
      <c r="D332" s="82"/>
      <c r="E332" s="82" t="s">
        <v>382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 t="s">
        <v>207</v>
      </c>
      <c r="U332" s="82"/>
      <c r="V332" s="86"/>
      <c r="W332" s="86"/>
      <c r="X332" s="86"/>
      <c r="Y332" s="86"/>
      <c r="Z332" s="57" t="s">
        <v>206</v>
      </c>
      <c r="AA332" s="58">
        <v>9489.946</v>
      </c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>
        <v>2983</v>
      </c>
      <c r="AM332" s="58"/>
      <c r="AN332" s="58"/>
      <c r="AO332" s="58"/>
      <c r="AP332" s="58"/>
      <c r="AQ332" s="58">
        <v>2983</v>
      </c>
      <c r="AR332" s="58"/>
      <c r="AS332" s="58"/>
      <c r="AT332" s="58"/>
      <c r="AU332" s="58"/>
      <c r="AV332" s="57" t="s">
        <v>206</v>
      </c>
    </row>
    <row r="333" spans="1:48" ht="83.25" customHeight="1">
      <c r="A333" s="57" t="s">
        <v>383</v>
      </c>
      <c r="B333" s="82"/>
      <c r="C333" s="82" t="s">
        <v>376</v>
      </c>
      <c r="D333" s="82"/>
      <c r="E333" s="82" t="s">
        <v>384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6"/>
      <c r="W333" s="86"/>
      <c r="X333" s="86"/>
      <c r="Y333" s="86"/>
      <c r="Z333" s="57" t="s">
        <v>383</v>
      </c>
      <c r="AA333" s="58">
        <f>AA334</f>
        <v>15</v>
      </c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>
        <v>40</v>
      </c>
      <c r="AM333" s="58"/>
      <c r="AN333" s="58"/>
      <c r="AO333" s="58"/>
      <c r="AP333" s="58"/>
      <c r="AQ333" s="58"/>
      <c r="AR333" s="58"/>
      <c r="AS333" s="58"/>
      <c r="AT333" s="58"/>
      <c r="AU333" s="58"/>
      <c r="AV333" s="57" t="s">
        <v>383</v>
      </c>
    </row>
    <row r="334" spans="1:48" ht="66.75" customHeight="1">
      <c r="A334" s="57" t="s">
        <v>385</v>
      </c>
      <c r="B334" s="82"/>
      <c r="C334" s="82" t="s">
        <v>376</v>
      </c>
      <c r="D334" s="82"/>
      <c r="E334" s="82" t="s">
        <v>386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6"/>
      <c r="W334" s="86"/>
      <c r="X334" s="86"/>
      <c r="Y334" s="86"/>
      <c r="Z334" s="57" t="s">
        <v>385</v>
      </c>
      <c r="AA334" s="58">
        <v>15</v>
      </c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>
        <v>15</v>
      </c>
      <c r="AM334" s="58"/>
      <c r="AN334" s="58"/>
      <c r="AO334" s="58"/>
      <c r="AP334" s="58"/>
      <c r="AQ334" s="58"/>
      <c r="AR334" s="58"/>
      <c r="AS334" s="58"/>
      <c r="AT334" s="58"/>
      <c r="AU334" s="58"/>
      <c r="AV334" s="57" t="s">
        <v>385</v>
      </c>
    </row>
    <row r="335" spans="1:48" ht="66.75" customHeight="1">
      <c r="A335" s="57" t="s">
        <v>206</v>
      </c>
      <c r="B335" s="82"/>
      <c r="C335" s="82" t="s">
        <v>376</v>
      </c>
      <c r="D335" s="82"/>
      <c r="E335" s="82" t="s">
        <v>386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 t="s">
        <v>207</v>
      </c>
      <c r="U335" s="82"/>
      <c r="V335" s="86"/>
      <c r="W335" s="86"/>
      <c r="X335" s="86"/>
      <c r="Y335" s="86"/>
      <c r="Z335" s="57" t="s">
        <v>206</v>
      </c>
      <c r="AA335" s="58">
        <v>15</v>
      </c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>
        <v>15</v>
      </c>
      <c r="AM335" s="58"/>
      <c r="AN335" s="58"/>
      <c r="AO335" s="58"/>
      <c r="AP335" s="58"/>
      <c r="AQ335" s="58"/>
      <c r="AR335" s="58"/>
      <c r="AS335" s="58"/>
      <c r="AT335" s="58"/>
      <c r="AU335" s="58"/>
      <c r="AV335" s="57" t="s">
        <v>206</v>
      </c>
    </row>
    <row r="336" spans="1:48" ht="66.75" customHeight="1">
      <c r="A336" s="79"/>
      <c r="B336" s="82"/>
      <c r="C336" s="82" t="s">
        <v>376</v>
      </c>
      <c r="D336" s="82"/>
      <c r="E336" s="82" t="s">
        <v>648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6"/>
      <c r="W336" s="86"/>
      <c r="X336" s="86"/>
      <c r="Y336" s="86"/>
      <c r="Z336" s="60" t="s">
        <v>649</v>
      </c>
      <c r="AA336" s="58">
        <f>AA337</f>
        <v>274.68787</v>
      </c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7"/>
    </row>
    <row r="337" spans="1:48" ht="40.5" customHeight="1">
      <c r="A337" s="79"/>
      <c r="B337" s="82"/>
      <c r="C337" s="82" t="s">
        <v>376</v>
      </c>
      <c r="D337" s="82"/>
      <c r="E337" s="82" t="s">
        <v>650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6"/>
      <c r="W337" s="86"/>
      <c r="X337" s="86"/>
      <c r="Y337" s="86"/>
      <c r="Z337" s="60" t="s">
        <v>651</v>
      </c>
      <c r="AA337" s="58">
        <f>AA338</f>
        <v>274.68787</v>
      </c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7"/>
    </row>
    <row r="338" spans="1:48" ht="66.75" customHeight="1">
      <c r="A338" s="79"/>
      <c r="B338" s="82"/>
      <c r="C338" s="82" t="s">
        <v>376</v>
      </c>
      <c r="D338" s="82"/>
      <c r="E338" s="82" t="s">
        <v>650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 t="s">
        <v>207</v>
      </c>
      <c r="U338" s="82"/>
      <c r="V338" s="86"/>
      <c r="W338" s="86"/>
      <c r="X338" s="86"/>
      <c r="Y338" s="86"/>
      <c r="Z338" s="57" t="s">
        <v>206</v>
      </c>
      <c r="AA338" s="58">
        <v>274.68787</v>
      </c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7"/>
    </row>
    <row r="339" spans="1:48" ht="33" customHeight="1">
      <c r="A339" s="57" t="s">
        <v>387</v>
      </c>
      <c r="B339" s="82"/>
      <c r="C339" s="82" t="s">
        <v>376</v>
      </c>
      <c r="D339" s="82"/>
      <c r="E339" s="82" t="s">
        <v>388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6"/>
      <c r="W339" s="86"/>
      <c r="X339" s="86"/>
      <c r="Y339" s="86"/>
      <c r="Z339" s="57" t="s">
        <v>387</v>
      </c>
      <c r="AA339" s="58">
        <f>AA340+AA345</f>
        <v>940.2</v>
      </c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>
        <v>905</v>
      </c>
      <c r="AM339" s="58"/>
      <c r="AN339" s="58"/>
      <c r="AO339" s="58"/>
      <c r="AP339" s="58"/>
      <c r="AQ339" s="58"/>
      <c r="AR339" s="58"/>
      <c r="AS339" s="58"/>
      <c r="AT339" s="58"/>
      <c r="AU339" s="58"/>
      <c r="AV339" s="57" t="s">
        <v>387</v>
      </c>
    </row>
    <row r="340" spans="1:48" ht="83.25" customHeight="1">
      <c r="A340" s="57" t="s">
        <v>389</v>
      </c>
      <c r="B340" s="82"/>
      <c r="C340" s="82" t="s">
        <v>376</v>
      </c>
      <c r="D340" s="82"/>
      <c r="E340" s="82" t="s">
        <v>390</v>
      </c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6"/>
      <c r="W340" s="86"/>
      <c r="X340" s="86"/>
      <c r="Y340" s="86"/>
      <c r="Z340" s="57" t="s">
        <v>389</v>
      </c>
      <c r="AA340" s="58">
        <f>AA341+AA343</f>
        <v>830</v>
      </c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>
        <v>830</v>
      </c>
      <c r="AM340" s="58"/>
      <c r="AN340" s="58"/>
      <c r="AO340" s="58"/>
      <c r="AP340" s="58"/>
      <c r="AQ340" s="58"/>
      <c r="AR340" s="58"/>
      <c r="AS340" s="58"/>
      <c r="AT340" s="58"/>
      <c r="AU340" s="58"/>
      <c r="AV340" s="57" t="s">
        <v>389</v>
      </c>
    </row>
    <row r="341" spans="1:48" ht="83.25" customHeight="1">
      <c r="A341" s="57" t="s">
        <v>391</v>
      </c>
      <c r="B341" s="82"/>
      <c r="C341" s="82" t="s">
        <v>376</v>
      </c>
      <c r="D341" s="82"/>
      <c r="E341" s="82" t="s">
        <v>392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6"/>
      <c r="W341" s="86"/>
      <c r="X341" s="86"/>
      <c r="Y341" s="86"/>
      <c r="Z341" s="57" t="s">
        <v>391</v>
      </c>
      <c r="AA341" s="58">
        <f>AA342</f>
        <v>800</v>
      </c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>
        <v>800</v>
      </c>
      <c r="AM341" s="58"/>
      <c r="AN341" s="58"/>
      <c r="AO341" s="58"/>
      <c r="AP341" s="58"/>
      <c r="AQ341" s="58"/>
      <c r="AR341" s="58"/>
      <c r="AS341" s="58"/>
      <c r="AT341" s="58"/>
      <c r="AU341" s="58"/>
      <c r="AV341" s="57" t="s">
        <v>391</v>
      </c>
    </row>
    <row r="342" spans="1:48" ht="66.75" customHeight="1">
      <c r="A342" s="57" t="s">
        <v>206</v>
      </c>
      <c r="B342" s="82"/>
      <c r="C342" s="82" t="s">
        <v>376</v>
      </c>
      <c r="D342" s="82"/>
      <c r="E342" s="82" t="s">
        <v>392</v>
      </c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 t="s">
        <v>207</v>
      </c>
      <c r="U342" s="82"/>
      <c r="V342" s="86"/>
      <c r="W342" s="86"/>
      <c r="X342" s="86"/>
      <c r="Y342" s="86"/>
      <c r="Z342" s="57" t="s">
        <v>206</v>
      </c>
      <c r="AA342" s="58">
        <v>800</v>
      </c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>
        <v>800</v>
      </c>
      <c r="AM342" s="58"/>
      <c r="AN342" s="58"/>
      <c r="AO342" s="58"/>
      <c r="AP342" s="58"/>
      <c r="AQ342" s="58"/>
      <c r="AR342" s="58"/>
      <c r="AS342" s="58"/>
      <c r="AT342" s="58"/>
      <c r="AU342" s="58"/>
      <c r="AV342" s="57" t="s">
        <v>206</v>
      </c>
    </row>
    <row r="343" spans="1:48" ht="66.75" customHeight="1">
      <c r="A343" s="57" t="s">
        <v>393</v>
      </c>
      <c r="B343" s="82"/>
      <c r="C343" s="82" t="s">
        <v>376</v>
      </c>
      <c r="D343" s="82"/>
      <c r="E343" s="82" t="s">
        <v>394</v>
      </c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6"/>
      <c r="W343" s="86"/>
      <c r="X343" s="86"/>
      <c r="Y343" s="86"/>
      <c r="Z343" s="57" t="s">
        <v>393</v>
      </c>
      <c r="AA343" s="58">
        <v>30</v>
      </c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>
        <v>30</v>
      </c>
      <c r="AM343" s="58"/>
      <c r="AN343" s="58"/>
      <c r="AO343" s="58"/>
      <c r="AP343" s="58"/>
      <c r="AQ343" s="58"/>
      <c r="AR343" s="58"/>
      <c r="AS343" s="58"/>
      <c r="AT343" s="58"/>
      <c r="AU343" s="58"/>
      <c r="AV343" s="57" t="s">
        <v>393</v>
      </c>
    </row>
    <row r="344" spans="1:48" ht="66.75" customHeight="1">
      <c r="A344" s="57" t="s">
        <v>206</v>
      </c>
      <c r="B344" s="82"/>
      <c r="C344" s="82" t="s">
        <v>376</v>
      </c>
      <c r="D344" s="82"/>
      <c r="E344" s="82" t="s">
        <v>394</v>
      </c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 t="s">
        <v>207</v>
      </c>
      <c r="U344" s="82"/>
      <c r="V344" s="86"/>
      <c r="W344" s="86"/>
      <c r="X344" s="86"/>
      <c r="Y344" s="86"/>
      <c r="Z344" s="57" t="s">
        <v>206</v>
      </c>
      <c r="AA344" s="58">
        <v>30</v>
      </c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>
        <v>30</v>
      </c>
      <c r="AM344" s="58"/>
      <c r="AN344" s="58"/>
      <c r="AO344" s="58"/>
      <c r="AP344" s="58"/>
      <c r="AQ344" s="58"/>
      <c r="AR344" s="58"/>
      <c r="AS344" s="58"/>
      <c r="AT344" s="58"/>
      <c r="AU344" s="58"/>
      <c r="AV344" s="57" t="s">
        <v>206</v>
      </c>
    </row>
    <row r="345" spans="1:48" ht="66.75" customHeight="1">
      <c r="A345" s="57" t="s">
        <v>395</v>
      </c>
      <c r="B345" s="82"/>
      <c r="C345" s="82" t="s">
        <v>376</v>
      </c>
      <c r="D345" s="82"/>
      <c r="E345" s="82" t="s">
        <v>396</v>
      </c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6"/>
      <c r="W345" s="86"/>
      <c r="X345" s="86"/>
      <c r="Y345" s="86"/>
      <c r="Z345" s="57" t="s">
        <v>395</v>
      </c>
      <c r="AA345" s="58">
        <f>AA346+AA348</f>
        <v>110.2</v>
      </c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>
        <v>75</v>
      </c>
      <c r="AM345" s="58"/>
      <c r="AN345" s="58"/>
      <c r="AO345" s="58"/>
      <c r="AP345" s="58"/>
      <c r="AQ345" s="58"/>
      <c r="AR345" s="58"/>
      <c r="AS345" s="58"/>
      <c r="AT345" s="58"/>
      <c r="AU345" s="58"/>
      <c r="AV345" s="57" t="s">
        <v>395</v>
      </c>
    </row>
    <row r="346" spans="1:48" ht="49.5" customHeight="1">
      <c r="A346" s="57" t="s">
        <v>397</v>
      </c>
      <c r="B346" s="82"/>
      <c r="C346" s="82" t="s">
        <v>376</v>
      </c>
      <c r="D346" s="82"/>
      <c r="E346" s="82" t="s">
        <v>398</v>
      </c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6"/>
      <c r="W346" s="86"/>
      <c r="X346" s="86"/>
      <c r="Y346" s="86"/>
      <c r="Z346" s="57" t="s">
        <v>397</v>
      </c>
      <c r="AA346" s="58">
        <f>AA347</f>
        <v>60.2</v>
      </c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>
        <v>25</v>
      </c>
      <c r="AM346" s="58"/>
      <c r="AN346" s="58"/>
      <c r="AO346" s="58"/>
      <c r="AP346" s="58"/>
      <c r="AQ346" s="58"/>
      <c r="AR346" s="58"/>
      <c r="AS346" s="58"/>
      <c r="AT346" s="58"/>
      <c r="AU346" s="58"/>
      <c r="AV346" s="57" t="s">
        <v>397</v>
      </c>
    </row>
    <row r="347" spans="1:48" ht="66.75" customHeight="1">
      <c r="A347" s="57" t="s">
        <v>206</v>
      </c>
      <c r="B347" s="82"/>
      <c r="C347" s="82" t="s">
        <v>376</v>
      </c>
      <c r="D347" s="82"/>
      <c r="E347" s="82" t="s">
        <v>398</v>
      </c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 t="s">
        <v>207</v>
      </c>
      <c r="U347" s="82"/>
      <c r="V347" s="86"/>
      <c r="W347" s="86"/>
      <c r="X347" s="86"/>
      <c r="Y347" s="86"/>
      <c r="Z347" s="57" t="s">
        <v>206</v>
      </c>
      <c r="AA347" s="58">
        <v>60.2</v>
      </c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>
        <v>25</v>
      </c>
      <c r="AM347" s="58"/>
      <c r="AN347" s="58"/>
      <c r="AO347" s="58"/>
      <c r="AP347" s="58"/>
      <c r="AQ347" s="58"/>
      <c r="AR347" s="58"/>
      <c r="AS347" s="58"/>
      <c r="AT347" s="58"/>
      <c r="AU347" s="58"/>
      <c r="AV347" s="57" t="s">
        <v>206</v>
      </c>
    </row>
    <row r="348" spans="1:48" ht="49.5" customHeight="1">
      <c r="A348" s="57" t="s">
        <v>399</v>
      </c>
      <c r="B348" s="82"/>
      <c r="C348" s="82" t="s">
        <v>376</v>
      </c>
      <c r="D348" s="82"/>
      <c r="E348" s="82" t="s">
        <v>400</v>
      </c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6"/>
      <c r="W348" s="86"/>
      <c r="X348" s="86"/>
      <c r="Y348" s="86"/>
      <c r="Z348" s="57" t="s">
        <v>399</v>
      </c>
      <c r="AA348" s="58">
        <v>50</v>
      </c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>
        <v>50</v>
      </c>
      <c r="AM348" s="58"/>
      <c r="AN348" s="58"/>
      <c r="AO348" s="58"/>
      <c r="AP348" s="58"/>
      <c r="AQ348" s="58"/>
      <c r="AR348" s="58"/>
      <c r="AS348" s="58"/>
      <c r="AT348" s="58"/>
      <c r="AU348" s="58"/>
      <c r="AV348" s="57" t="s">
        <v>399</v>
      </c>
    </row>
    <row r="349" spans="1:48" ht="66.75" customHeight="1">
      <c r="A349" s="57" t="s">
        <v>206</v>
      </c>
      <c r="B349" s="82"/>
      <c r="C349" s="82" t="s">
        <v>376</v>
      </c>
      <c r="D349" s="82"/>
      <c r="E349" s="82" t="s">
        <v>400</v>
      </c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 t="s">
        <v>207</v>
      </c>
      <c r="U349" s="82"/>
      <c r="V349" s="86"/>
      <c r="W349" s="86"/>
      <c r="X349" s="86"/>
      <c r="Y349" s="86"/>
      <c r="Z349" s="57" t="s">
        <v>206</v>
      </c>
      <c r="AA349" s="58">
        <v>50</v>
      </c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>
        <v>50</v>
      </c>
      <c r="AM349" s="58"/>
      <c r="AN349" s="58"/>
      <c r="AO349" s="58"/>
      <c r="AP349" s="58"/>
      <c r="AQ349" s="58"/>
      <c r="AR349" s="58"/>
      <c r="AS349" s="58"/>
      <c r="AT349" s="58"/>
      <c r="AU349" s="58"/>
      <c r="AV349" s="57" t="s">
        <v>206</v>
      </c>
    </row>
    <row r="350" spans="1:48" ht="16.5" customHeight="1">
      <c r="A350" s="57" t="s">
        <v>401</v>
      </c>
      <c r="B350" s="82"/>
      <c r="C350" s="82" t="s">
        <v>402</v>
      </c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6"/>
      <c r="W350" s="86"/>
      <c r="X350" s="86"/>
      <c r="Y350" s="86"/>
      <c r="Z350" s="57" t="s">
        <v>401</v>
      </c>
      <c r="AA350" s="58">
        <f>AA351+AA355+AA373</f>
        <v>22158.51709</v>
      </c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>
        <v>16875.4</v>
      </c>
      <c r="AM350" s="58"/>
      <c r="AN350" s="58">
        <v>14273.4</v>
      </c>
      <c r="AO350" s="58"/>
      <c r="AP350" s="58"/>
      <c r="AQ350" s="58">
        <v>16506.5</v>
      </c>
      <c r="AR350" s="58">
        <v>729.1</v>
      </c>
      <c r="AS350" s="58">
        <v>13175.4</v>
      </c>
      <c r="AT350" s="58"/>
      <c r="AU350" s="58"/>
      <c r="AV350" s="57" t="s">
        <v>401</v>
      </c>
    </row>
    <row r="351" spans="1:48" ht="16.5" customHeight="1">
      <c r="A351" s="57" t="s">
        <v>403</v>
      </c>
      <c r="B351" s="82"/>
      <c r="C351" s="82" t="s">
        <v>404</v>
      </c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6"/>
      <c r="W351" s="86"/>
      <c r="X351" s="86"/>
      <c r="Y351" s="86"/>
      <c r="Z351" s="57" t="s">
        <v>403</v>
      </c>
      <c r="AA351" s="58">
        <v>2540</v>
      </c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>
        <v>2602</v>
      </c>
      <c r="AM351" s="58"/>
      <c r="AN351" s="58"/>
      <c r="AO351" s="58"/>
      <c r="AP351" s="58"/>
      <c r="AQ351" s="58">
        <v>2602</v>
      </c>
      <c r="AR351" s="58"/>
      <c r="AS351" s="58"/>
      <c r="AT351" s="58"/>
      <c r="AU351" s="58"/>
      <c r="AV351" s="57" t="s">
        <v>403</v>
      </c>
    </row>
    <row r="352" spans="1:48" ht="49.5" customHeight="1">
      <c r="A352" s="57" t="s">
        <v>106</v>
      </c>
      <c r="B352" s="82"/>
      <c r="C352" s="82" t="s">
        <v>404</v>
      </c>
      <c r="D352" s="82"/>
      <c r="E352" s="82" t="s">
        <v>107</v>
      </c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6"/>
      <c r="W352" s="86"/>
      <c r="X352" s="86"/>
      <c r="Y352" s="86"/>
      <c r="Z352" s="57" t="s">
        <v>106</v>
      </c>
      <c r="AA352" s="58">
        <v>2540</v>
      </c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>
        <v>2602</v>
      </c>
      <c r="AM352" s="58"/>
      <c r="AN352" s="58"/>
      <c r="AO352" s="58"/>
      <c r="AP352" s="58"/>
      <c r="AQ352" s="58">
        <v>2602</v>
      </c>
      <c r="AR352" s="58"/>
      <c r="AS352" s="58"/>
      <c r="AT352" s="58"/>
      <c r="AU352" s="58"/>
      <c r="AV352" s="57" t="s">
        <v>106</v>
      </c>
    </row>
    <row r="353" spans="1:48" ht="72.75" customHeight="1">
      <c r="A353" s="57" t="s">
        <v>405</v>
      </c>
      <c r="B353" s="82"/>
      <c r="C353" s="82" t="s">
        <v>404</v>
      </c>
      <c r="D353" s="82"/>
      <c r="E353" s="82" t="s">
        <v>406</v>
      </c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6"/>
      <c r="W353" s="86"/>
      <c r="X353" s="86"/>
      <c r="Y353" s="86"/>
      <c r="Z353" s="57" t="s">
        <v>405</v>
      </c>
      <c r="AA353" s="58">
        <v>2540</v>
      </c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>
        <v>2602</v>
      </c>
      <c r="AM353" s="58"/>
      <c r="AN353" s="58"/>
      <c r="AO353" s="58"/>
      <c r="AP353" s="58"/>
      <c r="AQ353" s="58">
        <v>2602</v>
      </c>
      <c r="AR353" s="58"/>
      <c r="AS353" s="58"/>
      <c r="AT353" s="58"/>
      <c r="AU353" s="58"/>
      <c r="AV353" s="57" t="s">
        <v>405</v>
      </c>
    </row>
    <row r="354" spans="1:48" ht="33" customHeight="1">
      <c r="A354" s="57" t="s">
        <v>196</v>
      </c>
      <c r="B354" s="82"/>
      <c r="C354" s="82" t="s">
        <v>404</v>
      </c>
      <c r="D354" s="82"/>
      <c r="E354" s="82" t="s">
        <v>406</v>
      </c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 t="s">
        <v>197</v>
      </c>
      <c r="U354" s="82"/>
      <c r="V354" s="86"/>
      <c r="W354" s="86"/>
      <c r="X354" s="86"/>
      <c r="Y354" s="86"/>
      <c r="Z354" s="57" t="s">
        <v>196</v>
      </c>
      <c r="AA354" s="58">
        <v>2540</v>
      </c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>
        <v>2602</v>
      </c>
      <c r="AM354" s="58"/>
      <c r="AN354" s="58"/>
      <c r="AO354" s="58"/>
      <c r="AP354" s="58"/>
      <c r="AQ354" s="58">
        <v>2602</v>
      </c>
      <c r="AR354" s="58"/>
      <c r="AS354" s="58"/>
      <c r="AT354" s="58"/>
      <c r="AU354" s="58"/>
      <c r="AV354" s="57" t="s">
        <v>196</v>
      </c>
    </row>
    <row r="355" spans="1:48" ht="21" customHeight="1">
      <c r="A355" s="79" t="s">
        <v>407</v>
      </c>
      <c r="B355" s="82"/>
      <c r="C355" s="82" t="s">
        <v>408</v>
      </c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6"/>
      <c r="W355" s="86"/>
      <c r="X355" s="86"/>
      <c r="Y355" s="86"/>
      <c r="Z355" s="57" t="s">
        <v>407</v>
      </c>
      <c r="AA355" s="58">
        <f>AA356+AA370</f>
        <v>6443.09021</v>
      </c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>
        <v>729.1</v>
      </c>
      <c r="AR355" s="58">
        <v>729.1</v>
      </c>
      <c r="AS355" s="58"/>
      <c r="AT355" s="58"/>
      <c r="AU355" s="58"/>
      <c r="AV355" s="57" t="s">
        <v>407</v>
      </c>
    </row>
    <row r="356" spans="1:48" ht="49.5" customHeight="1">
      <c r="A356" s="79" t="s">
        <v>188</v>
      </c>
      <c r="B356" s="82"/>
      <c r="C356" s="82" t="s">
        <v>408</v>
      </c>
      <c r="D356" s="82"/>
      <c r="E356" s="82" t="s">
        <v>189</v>
      </c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6"/>
      <c r="W356" s="86"/>
      <c r="X356" s="86"/>
      <c r="Y356" s="86"/>
      <c r="Z356" s="57" t="s">
        <v>188</v>
      </c>
      <c r="AA356" s="58">
        <f>AA357+AA362</f>
        <v>4886.66621</v>
      </c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7" t="s">
        <v>188</v>
      </c>
    </row>
    <row r="357" spans="1:48" ht="39.75" customHeight="1">
      <c r="A357" s="79" t="s">
        <v>377</v>
      </c>
      <c r="B357" s="82"/>
      <c r="C357" s="82" t="s">
        <v>408</v>
      </c>
      <c r="D357" s="82"/>
      <c r="E357" s="82" t="s">
        <v>378</v>
      </c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6"/>
      <c r="W357" s="86"/>
      <c r="X357" s="86"/>
      <c r="Y357" s="86"/>
      <c r="Z357" s="57" t="s">
        <v>377</v>
      </c>
      <c r="AA357" s="58">
        <f>AA358</f>
        <v>221.7</v>
      </c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7" t="s">
        <v>377</v>
      </c>
    </row>
    <row r="358" spans="1:48" ht="156.75" customHeight="1">
      <c r="A358" s="87" t="s">
        <v>409</v>
      </c>
      <c r="B358" s="82"/>
      <c r="C358" s="82" t="s">
        <v>408</v>
      </c>
      <c r="D358" s="82"/>
      <c r="E358" s="82" t="s">
        <v>410</v>
      </c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6"/>
      <c r="W358" s="86"/>
      <c r="X358" s="86"/>
      <c r="Y358" s="86"/>
      <c r="Z358" s="43" t="s">
        <v>409</v>
      </c>
      <c r="AA358" s="58">
        <f>AA359</f>
        <v>221.7</v>
      </c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43" t="s">
        <v>409</v>
      </c>
    </row>
    <row r="359" spans="1:48" ht="166.5" customHeight="1">
      <c r="A359" s="87" t="s">
        <v>411</v>
      </c>
      <c r="B359" s="82"/>
      <c r="C359" s="82" t="s">
        <v>408</v>
      </c>
      <c r="D359" s="82"/>
      <c r="E359" s="82" t="s">
        <v>412</v>
      </c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6"/>
      <c r="W359" s="86"/>
      <c r="X359" s="86"/>
      <c r="Y359" s="86"/>
      <c r="Z359" s="43" t="s">
        <v>411</v>
      </c>
      <c r="AA359" s="58">
        <f>AA360+AA361</f>
        <v>221.7</v>
      </c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43" t="s">
        <v>411</v>
      </c>
    </row>
    <row r="360" spans="1:48" ht="39.75" customHeight="1">
      <c r="A360" s="87"/>
      <c r="B360" s="82"/>
      <c r="C360" s="82" t="s">
        <v>408</v>
      </c>
      <c r="D360" s="82"/>
      <c r="E360" s="82" t="s">
        <v>412</v>
      </c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1" t="s">
        <v>197</v>
      </c>
      <c r="U360" s="60" t="s">
        <v>196</v>
      </c>
      <c r="V360" s="86"/>
      <c r="W360" s="86"/>
      <c r="X360" s="86"/>
      <c r="Y360" s="86"/>
      <c r="Z360" s="60" t="s">
        <v>196</v>
      </c>
      <c r="AA360" s="58">
        <v>9</v>
      </c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43"/>
    </row>
    <row r="361" spans="1:48" ht="66.75" customHeight="1">
      <c r="A361" s="79" t="s">
        <v>206</v>
      </c>
      <c r="B361" s="82"/>
      <c r="C361" s="82" t="s">
        <v>408</v>
      </c>
      <c r="D361" s="82"/>
      <c r="E361" s="82" t="s">
        <v>412</v>
      </c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 t="s">
        <v>207</v>
      </c>
      <c r="U361" s="82"/>
      <c r="V361" s="86"/>
      <c r="W361" s="86"/>
      <c r="X361" s="86"/>
      <c r="Y361" s="86"/>
      <c r="Z361" s="57" t="s">
        <v>206</v>
      </c>
      <c r="AA361" s="58">
        <v>212.7</v>
      </c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7" t="s">
        <v>206</v>
      </c>
    </row>
    <row r="362" spans="1:48" ht="33" customHeight="1">
      <c r="A362" s="78" t="s">
        <v>350</v>
      </c>
      <c r="B362" s="82"/>
      <c r="C362" s="82" t="s">
        <v>408</v>
      </c>
      <c r="D362" s="82"/>
      <c r="E362" s="82" t="s">
        <v>351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6"/>
      <c r="W362" s="86"/>
      <c r="X362" s="86"/>
      <c r="Y362" s="86"/>
      <c r="Z362" s="57" t="s">
        <v>350</v>
      </c>
      <c r="AA362" s="58">
        <f>AA363</f>
        <v>4664.9662100000005</v>
      </c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7" t="s">
        <v>350</v>
      </c>
    </row>
    <row r="363" spans="1:48" ht="60" customHeight="1">
      <c r="A363" s="78" t="s">
        <v>413</v>
      </c>
      <c r="B363" s="82"/>
      <c r="C363" s="82" t="s">
        <v>408</v>
      </c>
      <c r="D363" s="82"/>
      <c r="E363" s="82" t="s">
        <v>414</v>
      </c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6"/>
      <c r="W363" s="86"/>
      <c r="X363" s="86"/>
      <c r="Y363" s="86"/>
      <c r="Z363" s="57" t="s">
        <v>413</v>
      </c>
      <c r="AA363" s="58">
        <f>AA364+AA367</f>
        <v>4664.9662100000005</v>
      </c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7" t="s">
        <v>413</v>
      </c>
    </row>
    <row r="364" spans="1:48" ht="118.5" customHeight="1">
      <c r="A364" s="78" t="s">
        <v>415</v>
      </c>
      <c r="B364" s="82"/>
      <c r="C364" s="82" t="s">
        <v>408</v>
      </c>
      <c r="D364" s="82"/>
      <c r="E364" s="82" t="s">
        <v>416</v>
      </c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6"/>
      <c r="W364" s="86"/>
      <c r="X364" s="86"/>
      <c r="Y364" s="86"/>
      <c r="Z364" s="57" t="s">
        <v>415</v>
      </c>
      <c r="AA364" s="58">
        <f>AA365+AA366</f>
        <v>2235.49221</v>
      </c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7" t="s">
        <v>415</v>
      </c>
    </row>
    <row r="365" spans="1:48" ht="33" customHeight="1">
      <c r="A365" s="78" t="s">
        <v>196</v>
      </c>
      <c r="B365" s="82"/>
      <c r="C365" s="82" t="s">
        <v>408</v>
      </c>
      <c r="D365" s="82"/>
      <c r="E365" s="82" t="s">
        <v>416</v>
      </c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 t="s">
        <v>197</v>
      </c>
      <c r="U365" s="82"/>
      <c r="V365" s="86"/>
      <c r="W365" s="86"/>
      <c r="X365" s="86"/>
      <c r="Y365" s="86"/>
      <c r="Z365" s="57" t="s">
        <v>196</v>
      </c>
      <c r="AA365" s="58">
        <v>1391.13521</v>
      </c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7" t="s">
        <v>196</v>
      </c>
    </row>
    <row r="366" spans="1:48" ht="33" customHeight="1">
      <c r="A366" s="78"/>
      <c r="B366" s="82"/>
      <c r="C366" s="82" t="s">
        <v>408</v>
      </c>
      <c r="D366" s="82"/>
      <c r="E366" s="82" t="s">
        <v>416</v>
      </c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1" t="s">
        <v>141</v>
      </c>
      <c r="U366" s="60" t="s">
        <v>140</v>
      </c>
      <c r="V366" s="86"/>
      <c r="W366" s="86"/>
      <c r="X366" s="86"/>
      <c r="Y366" s="86"/>
      <c r="Z366" s="60" t="s">
        <v>140</v>
      </c>
      <c r="AA366" s="58">
        <v>844.357</v>
      </c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7"/>
    </row>
    <row r="367" spans="1:48" ht="33" customHeight="1">
      <c r="A367" s="79"/>
      <c r="B367" s="82"/>
      <c r="C367" s="82" t="s">
        <v>408</v>
      </c>
      <c r="D367" s="82"/>
      <c r="E367" s="82" t="s">
        <v>620</v>
      </c>
      <c r="F367" s="81"/>
      <c r="G367" s="90" t="s">
        <v>619</v>
      </c>
      <c r="H367" s="82"/>
      <c r="I367" s="82"/>
      <c r="J367" s="67">
        <f>J368</f>
        <v>603.55</v>
      </c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6"/>
      <c r="W367" s="86"/>
      <c r="X367" s="86"/>
      <c r="Y367" s="86"/>
      <c r="Z367" s="90" t="s">
        <v>619</v>
      </c>
      <c r="AA367" s="58">
        <f>AA368+AA369</f>
        <v>2429.474</v>
      </c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7"/>
    </row>
    <row r="368" spans="1:48" ht="48" customHeight="1">
      <c r="A368" s="79"/>
      <c r="B368" s="82"/>
      <c r="C368" s="82" t="s">
        <v>408</v>
      </c>
      <c r="D368" s="82"/>
      <c r="E368" s="82" t="s">
        <v>620</v>
      </c>
      <c r="F368" s="81" t="s">
        <v>197</v>
      </c>
      <c r="G368" s="60" t="s">
        <v>196</v>
      </c>
      <c r="H368" s="82"/>
      <c r="I368" s="82"/>
      <c r="J368" s="67">
        <v>603.55</v>
      </c>
      <c r="K368" s="82"/>
      <c r="L368" s="82"/>
      <c r="M368" s="82"/>
      <c r="N368" s="82"/>
      <c r="O368" s="82"/>
      <c r="P368" s="82"/>
      <c r="Q368" s="82"/>
      <c r="R368" s="82"/>
      <c r="S368" s="82"/>
      <c r="T368" s="82" t="s">
        <v>197</v>
      </c>
      <c r="U368" s="82"/>
      <c r="V368" s="86"/>
      <c r="W368" s="86"/>
      <c r="X368" s="86"/>
      <c r="Y368" s="86"/>
      <c r="Z368" s="60" t="s">
        <v>196</v>
      </c>
      <c r="AA368" s="58">
        <v>1214.737</v>
      </c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7"/>
    </row>
    <row r="369" spans="1:48" ht="36.75" customHeight="1">
      <c r="A369" s="79"/>
      <c r="B369" s="82"/>
      <c r="C369" s="82" t="s">
        <v>408</v>
      </c>
      <c r="D369" s="82"/>
      <c r="E369" s="82" t="s">
        <v>620</v>
      </c>
      <c r="F369" s="81"/>
      <c r="G369" s="60"/>
      <c r="H369" s="82"/>
      <c r="I369" s="82"/>
      <c r="J369" s="67"/>
      <c r="K369" s="82"/>
      <c r="L369" s="82"/>
      <c r="M369" s="82"/>
      <c r="N369" s="82"/>
      <c r="O369" s="82"/>
      <c r="P369" s="82"/>
      <c r="Q369" s="82"/>
      <c r="R369" s="82"/>
      <c r="S369" s="82"/>
      <c r="T369" s="81" t="s">
        <v>141</v>
      </c>
      <c r="U369" s="60" t="s">
        <v>140</v>
      </c>
      <c r="V369" s="86"/>
      <c r="W369" s="86"/>
      <c r="X369" s="86"/>
      <c r="Y369" s="86"/>
      <c r="Z369" s="60" t="s">
        <v>140</v>
      </c>
      <c r="AA369" s="58">
        <v>1214.737</v>
      </c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7"/>
    </row>
    <row r="370" spans="1:48" s="114" customFormat="1" ht="41.25" customHeight="1">
      <c r="A370" s="79"/>
      <c r="B370" s="82"/>
      <c r="C370" s="82" t="s">
        <v>408</v>
      </c>
      <c r="D370" s="82"/>
      <c r="E370" s="82" t="s">
        <v>107</v>
      </c>
      <c r="F370" s="81"/>
      <c r="G370" s="60" t="s">
        <v>106</v>
      </c>
      <c r="H370" s="82"/>
      <c r="I370" s="82"/>
      <c r="J370" s="67"/>
      <c r="K370" s="82"/>
      <c r="L370" s="82"/>
      <c r="M370" s="82"/>
      <c r="N370" s="82"/>
      <c r="O370" s="82"/>
      <c r="P370" s="82"/>
      <c r="Q370" s="82"/>
      <c r="R370" s="82"/>
      <c r="S370" s="82"/>
      <c r="T370" s="81"/>
      <c r="U370" s="60"/>
      <c r="V370" s="86"/>
      <c r="W370" s="86"/>
      <c r="X370" s="86"/>
      <c r="Y370" s="86"/>
      <c r="Z370" s="60" t="s">
        <v>106</v>
      </c>
      <c r="AA370" s="58">
        <f>AA371</f>
        <v>1556.424</v>
      </c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7"/>
    </row>
    <row r="371" spans="1:48" s="114" customFormat="1" ht="155.25" customHeight="1">
      <c r="A371" s="79"/>
      <c r="B371" s="82"/>
      <c r="C371" s="82" t="s">
        <v>408</v>
      </c>
      <c r="D371" s="82"/>
      <c r="E371" s="82" t="s">
        <v>704</v>
      </c>
      <c r="F371" s="81"/>
      <c r="G371" s="60"/>
      <c r="H371" s="82"/>
      <c r="I371" s="82"/>
      <c r="J371" s="67"/>
      <c r="K371" s="82"/>
      <c r="L371" s="82"/>
      <c r="M371" s="82"/>
      <c r="N371" s="82"/>
      <c r="O371" s="82"/>
      <c r="P371" s="82"/>
      <c r="Q371" s="82"/>
      <c r="R371" s="82"/>
      <c r="S371" s="82"/>
      <c r="T371" s="81"/>
      <c r="U371" s="60"/>
      <c r="V371" s="86"/>
      <c r="W371" s="86"/>
      <c r="X371" s="86"/>
      <c r="Y371" s="86"/>
      <c r="Z371" s="60" t="s">
        <v>705</v>
      </c>
      <c r="AA371" s="58">
        <f>AA372</f>
        <v>1556.424</v>
      </c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7"/>
    </row>
    <row r="372" spans="1:48" s="114" customFormat="1" ht="36.75" customHeight="1">
      <c r="A372" s="79"/>
      <c r="B372" s="82"/>
      <c r="C372" s="82" t="s">
        <v>408</v>
      </c>
      <c r="D372" s="82"/>
      <c r="E372" s="82" t="s">
        <v>704</v>
      </c>
      <c r="F372" s="81"/>
      <c r="G372" s="60"/>
      <c r="H372" s="82"/>
      <c r="I372" s="82"/>
      <c r="J372" s="67"/>
      <c r="K372" s="82"/>
      <c r="L372" s="82"/>
      <c r="M372" s="82"/>
      <c r="N372" s="82"/>
      <c r="O372" s="82"/>
      <c r="P372" s="82"/>
      <c r="Q372" s="82"/>
      <c r="R372" s="82"/>
      <c r="S372" s="82"/>
      <c r="T372" s="82" t="s">
        <v>197</v>
      </c>
      <c r="U372" s="82"/>
      <c r="V372" s="86"/>
      <c r="W372" s="86"/>
      <c r="X372" s="86"/>
      <c r="Y372" s="86"/>
      <c r="Z372" s="57" t="s">
        <v>196</v>
      </c>
      <c r="AA372" s="58">
        <v>1556.424</v>
      </c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7"/>
    </row>
    <row r="373" spans="1:48" ht="16.5" customHeight="1">
      <c r="A373" s="79" t="s">
        <v>417</v>
      </c>
      <c r="B373" s="82"/>
      <c r="C373" s="82" t="s">
        <v>418</v>
      </c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6"/>
      <c r="W373" s="86"/>
      <c r="X373" s="86"/>
      <c r="Y373" s="86"/>
      <c r="Z373" s="57" t="s">
        <v>417</v>
      </c>
      <c r="AA373" s="58">
        <f>AA374</f>
        <v>13175.42688</v>
      </c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>
        <v>14273.4</v>
      </c>
      <c r="AM373" s="58"/>
      <c r="AN373" s="58">
        <v>14273.4</v>
      </c>
      <c r="AO373" s="58"/>
      <c r="AP373" s="58"/>
      <c r="AQ373" s="58">
        <v>13175.4</v>
      </c>
      <c r="AR373" s="58"/>
      <c r="AS373" s="58">
        <v>13175.4</v>
      </c>
      <c r="AT373" s="58"/>
      <c r="AU373" s="58"/>
      <c r="AV373" s="57" t="s">
        <v>417</v>
      </c>
    </row>
    <row r="374" spans="1:48" ht="49.5" customHeight="1">
      <c r="A374" s="79" t="s">
        <v>106</v>
      </c>
      <c r="B374" s="82"/>
      <c r="C374" s="82" t="s">
        <v>418</v>
      </c>
      <c r="D374" s="82"/>
      <c r="E374" s="82" t="s">
        <v>107</v>
      </c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6"/>
      <c r="W374" s="86"/>
      <c r="X374" s="86"/>
      <c r="Y374" s="86"/>
      <c r="Z374" s="57" t="s">
        <v>106</v>
      </c>
      <c r="AA374" s="58">
        <f>AA375</f>
        <v>13175.42688</v>
      </c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>
        <v>14273.4</v>
      </c>
      <c r="AM374" s="58"/>
      <c r="AN374" s="58">
        <v>14273.4</v>
      </c>
      <c r="AO374" s="58"/>
      <c r="AP374" s="58"/>
      <c r="AQ374" s="58">
        <v>13175.4</v>
      </c>
      <c r="AR374" s="58"/>
      <c r="AS374" s="58">
        <v>13175.4</v>
      </c>
      <c r="AT374" s="58"/>
      <c r="AU374" s="58"/>
      <c r="AV374" s="57" t="s">
        <v>106</v>
      </c>
    </row>
    <row r="375" spans="1:48" ht="164.25" customHeight="1">
      <c r="A375" s="87" t="s">
        <v>419</v>
      </c>
      <c r="B375" s="82"/>
      <c r="C375" s="82" t="s">
        <v>418</v>
      </c>
      <c r="D375" s="82"/>
      <c r="E375" s="82" t="s">
        <v>420</v>
      </c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6"/>
      <c r="W375" s="86"/>
      <c r="X375" s="86"/>
      <c r="Y375" s="86"/>
      <c r="Z375" s="43" t="s">
        <v>419</v>
      </c>
      <c r="AA375" s="58">
        <f>AA376</f>
        <v>13175.42688</v>
      </c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>
        <v>14273.4</v>
      </c>
      <c r="AM375" s="58"/>
      <c r="AN375" s="58">
        <v>14273.4</v>
      </c>
      <c r="AO375" s="58"/>
      <c r="AP375" s="58"/>
      <c r="AQ375" s="58">
        <v>13175.4</v>
      </c>
      <c r="AR375" s="58"/>
      <c r="AS375" s="58">
        <v>13175.4</v>
      </c>
      <c r="AT375" s="58"/>
      <c r="AU375" s="58"/>
      <c r="AV375" s="43" t="s">
        <v>419</v>
      </c>
    </row>
    <row r="376" spans="1:48" ht="49.5" customHeight="1">
      <c r="A376" s="79" t="s">
        <v>154</v>
      </c>
      <c r="B376" s="82"/>
      <c r="C376" s="82" t="s">
        <v>418</v>
      </c>
      <c r="D376" s="82"/>
      <c r="E376" s="82" t="s">
        <v>420</v>
      </c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 t="s">
        <v>155</v>
      </c>
      <c r="U376" s="82"/>
      <c r="V376" s="86"/>
      <c r="W376" s="86"/>
      <c r="X376" s="86"/>
      <c r="Y376" s="86"/>
      <c r="Z376" s="57" t="s">
        <v>154</v>
      </c>
      <c r="AA376" s="58">
        <v>13175.42688</v>
      </c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>
        <v>14273.4</v>
      </c>
      <c r="AM376" s="58"/>
      <c r="AN376" s="58">
        <v>14273.4</v>
      </c>
      <c r="AO376" s="58"/>
      <c r="AP376" s="58"/>
      <c r="AQ376" s="58">
        <v>13175.4</v>
      </c>
      <c r="AR376" s="58"/>
      <c r="AS376" s="58">
        <v>13175.4</v>
      </c>
      <c r="AT376" s="58"/>
      <c r="AU376" s="58"/>
      <c r="AV376" s="57" t="s">
        <v>154</v>
      </c>
    </row>
    <row r="377" spans="1:49" ht="16.5" customHeight="1">
      <c r="A377" s="79" t="s">
        <v>421</v>
      </c>
      <c r="B377" s="82"/>
      <c r="C377" s="82" t="s">
        <v>422</v>
      </c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6"/>
      <c r="W377" s="86"/>
      <c r="X377" s="86"/>
      <c r="Y377" s="86"/>
      <c r="Z377" s="57" t="s">
        <v>421</v>
      </c>
      <c r="AA377" s="58">
        <f>AA378+AA410</f>
        <v>8330.55913</v>
      </c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>
        <v>6837.1</v>
      </c>
      <c r="AM377" s="58"/>
      <c r="AN377" s="58"/>
      <c r="AO377" s="58"/>
      <c r="AP377" s="58"/>
      <c r="AQ377" s="58">
        <v>5801.1</v>
      </c>
      <c r="AR377" s="58"/>
      <c r="AS377" s="58"/>
      <c r="AT377" s="58"/>
      <c r="AU377" s="58"/>
      <c r="AV377" s="57" t="s">
        <v>421</v>
      </c>
      <c r="AW377" s="59"/>
    </row>
    <row r="378" spans="1:49" ht="16.5" customHeight="1">
      <c r="A378" s="79" t="s">
        <v>423</v>
      </c>
      <c r="B378" s="82"/>
      <c r="C378" s="82" t="s">
        <v>424</v>
      </c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6"/>
      <c r="W378" s="86"/>
      <c r="X378" s="86"/>
      <c r="Y378" s="86"/>
      <c r="Z378" s="57" t="s">
        <v>423</v>
      </c>
      <c r="AA378" s="58">
        <f>AA379</f>
        <v>7230.61</v>
      </c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>
        <v>6837.1</v>
      </c>
      <c r="AM378" s="58"/>
      <c r="AN378" s="58"/>
      <c r="AO378" s="58"/>
      <c r="AP378" s="58"/>
      <c r="AQ378" s="58">
        <v>5801.1</v>
      </c>
      <c r="AR378" s="58"/>
      <c r="AS378" s="58"/>
      <c r="AT378" s="58"/>
      <c r="AU378" s="58"/>
      <c r="AV378" s="57" t="s">
        <v>423</v>
      </c>
      <c r="AW378" s="59"/>
    </row>
    <row r="379" spans="1:48" ht="66.75" customHeight="1">
      <c r="A379" s="79" t="s">
        <v>425</v>
      </c>
      <c r="B379" s="82"/>
      <c r="C379" s="82" t="s">
        <v>424</v>
      </c>
      <c r="D379" s="82"/>
      <c r="E379" s="82" t="s">
        <v>426</v>
      </c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6"/>
      <c r="W379" s="86"/>
      <c r="X379" s="86"/>
      <c r="Y379" s="86"/>
      <c r="Z379" s="57" t="s">
        <v>425</v>
      </c>
      <c r="AA379" s="58">
        <f>AA380+AA392+AA401</f>
        <v>7230.61</v>
      </c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>
        <v>6837.1</v>
      </c>
      <c r="AM379" s="58"/>
      <c r="AN379" s="58"/>
      <c r="AO379" s="58"/>
      <c r="AP379" s="58"/>
      <c r="AQ379" s="58">
        <v>5801.1</v>
      </c>
      <c r="AR379" s="58"/>
      <c r="AS379" s="58"/>
      <c r="AT379" s="58"/>
      <c r="AU379" s="58"/>
      <c r="AV379" s="57" t="s">
        <v>425</v>
      </c>
    </row>
    <row r="380" spans="1:48" ht="49.5" customHeight="1">
      <c r="A380" s="79" t="s">
        <v>427</v>
      </c>
      <c r="B380" s="82"/>
      <c r="C380" s="82" t="s">
        <v>424</v>
      </c>
      <c r="D380" s="82"/>
      <c r="E380" s="82" t="s">
        <v>428</v>
      </c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6"/>
      <c r="W380" s="86"/>
      <c r="X380" s="86"/>
      <c r="Y380" s="86"/>
      <c r="Z380" s="57" t="s">
        <v>427</v>
      </c>
      <c r="AA380" s="58">
        <f>AA381+AA384+AA389</f>
        <v>6644.61</v>
      </c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>
        <v>6226.1</v>
      </c>
      <c r="AM380" s="58"/>
      <c r="AN380" s="58"/>
      <c r="AO380" s="58"/>
      <c r="AP380" s="58"/>
      <c r="AQ380" s="58">
        <v>5801.1</v>
      </c>
      <c r="AR380" s="58"/>
      <c r="AS380" s="58"/>
      <c r="AT380" s="58"/>
      <c r="AU380" s="58"/>
      <c r="AV380" s="57" t="s">
        <v>427</v>
      </c>
    </row>
    <row r="381" spans="1:48" ht="83.25" customHeight="1">
      <c r="A381" s="79" t="s">
        <v>429</v>
      </c>
      <c r="B381" s="82"/>
      <c r="C381" s="82" t="s">
        <v>424</v>
      </c>
      <c r="D381" s="82"/>
      <c r="E381" s="82" t="s">
        <v>430</v>
      </c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6"/>
      <c r="W381" s="86"/>
      <c r="X381" s="86"/>
      <c r="Y381" s="86"/>
      <c r="Z381" s="57" t="s">
        <v>429</v>
      </c>
      <c r="AA381" s="58">
        <f>AA382</f>
        <v>6224.61</v>
      </c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>
        <v>5801.1</v>
      </c>
      <c r="AM381" s="58"/>
      <c r="AN381" s="58"/>
      <c r="AO381" s="58"/>
      <c r="AP381" s="58"/>
      <c r="AQ381" s="58">
        <v>5801.1</v>
      </c>
      <c r="AR381" s="58"/>
      <c r="AS381" s="58"/>
      <c r="AT381" s="58"/>
      <c r="AU381" s="58"/>
      <c r="AV381" s="57" t="s">
        <v>429</v>
      </c>
    </row>
    <row r="382" spans="1:48" ht="66.75" customHeight="1">
      <c r="A382" s="79" t="s">
        <v>279</v>
      </c>
      <c r="B382" s="82"/>
      <c r="C382" s="82" t="s">
        <v>424</v>
      </c>
      <c r="D382" s="82"/>
      <c r="E382" s="82" t="s">
        <v>431</v>
      </c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6"/>
      <c r="W382" s="86"/>
      <c r="X382" s="86"/>
      <c r="Y382" s="86"/>
      <c r="Z382" s="57" t="s">
        <v>279</v>
      </c>
      <c r="AA382" s="58">
        <f>AA383</f>
        <v>6224.61</v>
      </c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>
        <v>5801.1</v>
      </c>
      <c r="AM382" s="58"/>
      <c r="AN382" s="58"/>
      <c r="AO382" s="58"/>
      <c r="AP382" s="58"/>
      <c r="AQ382" s="58">
        <v>5801.1</v>
      </c>
      <c r="AR382" s="58"/>
      <c r="AS382" s="58"/>
      <c r="AT382" s="58"/>
      <c r="AU382" s="58"/>
      <c r="AV382" s="57" t="s">
        <v>279</v>
      </c>
    </row>
    <row r="383" spans="1:48" ht="66.75" customHeight="1">
      <c r="A383" s="79" t="s">
        <v>206</v>
      </c>
      <c r="B383" s="82"/>
      <c r="C383" s="82" t="s">
        <v>424</v>
      </c>
      <c r="D383" s="82"/>
      <c r="E383" s="82" t="s">
        <v>431</v>
      </c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 t="s">
        <v>207</v>
      </c>
      <c r="U383" s="82"/>
      <c r="V383" s="86"/>
      <c r="W383" s="86"/>
      <c r="X383" s="86"/>
      <c r="Y383" s="86"/>
      <c r="Z383" s="57" t="s">
        <v>206</v>
      </c>
      <c r="AA383" s="67">
        <v>6224.61</v>
      </c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>
        <v>5801.1</v>
      </c>
      <c r="AM383" s="58"/>
      <c r="AN383" s="58"/>
      <c r="AO383" s="58"/>
      <c r="AP383" s="58"/>
      <c r="AQ383" s="58">
        <v>5801.1</v>
      </c>
      <c r="AR383" s="58"/>
      <c r="AS383" s="58"/>
      <c r="AT383" s="58"/>
      <c r="AU383" s="58"/>
      <c r="AV383" s="57" t="s">
        <v>206</v>
      </c>
    </row>
    <row r="384" spans="1:48" ht="83.25" customHeight="1">
      <c r="A384" s="57" t="s">
        <v>432</v>
      </c>
      <c r="B384" s="82"/>
      <c r="C384" s="82" t="s">
        <v>424</v>
      </c>
      <c r="D384" s="82"/>
      <c r="E384" s="82" t="s">
        <v>433</v>
      </c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6"/>
      <c r="W384" s="86"/>
      <c r="X384" s="86"/>
      <c r="Y384" s="86"/>
      <c r="Z384" s="57" t="s">
        <v>432</v>
      </c>
      <c r="AA384" s="58">
        <f>AA385+AA387</f>
        <v>375</v>
      </c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>
        <v>380</v>
      </c>
      <c r="AM384" s="58"/>
      <c r="AN384" s="58"/>
      <c r="AO384" s="58"/>
      <c r="AP384" s="58"/>
      <c r="AQ384" s="58"/>
      <c r="AR384" s="58"/>
      <c r="AS384" s="58"/>
      <c r="AT384" s="58"/>
      <c r="AU384" s="58"/>
      <c r="AV384" s="57" t="s">
        <v>432</v>
      </c>
    </row>
    <row r="385" spans="1:48" ht="49.5" customHeight="1">
      <c r="A385" s="57" t="s">
        <v>434</v>
      </c>
      <c r="B385" s="82"/>
      <c r="C385" s="82" t="s">
        <v>424</v>
      </c>
      <c r="D385" s="82"/>
      <c r="E385" s="82" t="s">
        <v>435</v>
      </c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6"/>
      <c r="W385" s="86"/>
      <c r="X385" s="86"/>
      <c r="Y385" s="86"/>
      <c r="Z385" s="57" t="s">
        <v>434</v>
      </c>
      <c r="AA385" s="58">
        <f>AA386</f>
        <v>355</v>
      </c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>
        <v>380</v>
      </c>
      <c r="AM385" s="58"/>
      <c r="AN385" s="58"/>
      <c r="AO385" s="58"/>
      <c r="AP385" s="58"/>
      <c r="AQ385" s="58"/>
      <c r="AR385" s="58"/>
      <c r="AS385" s="58"/>
      <c r="AT385" s="58"/>
      <c r="AU385" s="58"/>
      <c r="AV385" s="57" t="s">
        <v>434</v>
      </c>
    </row>
    <row r="386" spans="1:48" ht="66.75" customHeight="1">
      <c r="A386" s="57" t="s">
        <v>206</v>
      </c>
      <c r="B386" s="82"/>
      <c r="C386" s="82" t="s">
        <v>424</v>
      </c>
      <c r="D386" s="82"/>
      <c r="E386" s="82" t="s">
        <v>435</v>
      </c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 t="s">
        <v>207</v>
      </c>
      <c r="U386" s="82"/>
      <c r="V386" s="86"/>
      <c r="W386" s="86"/>
      <c r="X386" s="86"/>
      <c r="Y386" s="86"/>
      <c r="Z386" s="57" t="s">
        <v>206</v>
      </c>
      <c r="AA386" s="58">
        <v>355</v>
      </c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>
        <v>380</v>
      </c>
      <c r="AM386" s="58"/>
      <c r="AN386" s="58"/>
      <c r="AO386" s="58"/>
      <c r="AP386" s="58"/>
      <c r="AQ386" s="58"/>
      <c r="AR386" s="58"/>
      <c r="AS386" s="58"/>
      <c r="AT386" s="58"/>
      <c r="AU386" s="58"/>
      <c r="AV386" s="57" t="s">
        <v>206</v>
      </c>
    </row>
    <row r="387" spans="1:48" ht="66.75" customHeight="1">
      <c r="A387" s="57"/>
      <c r="B387" s="82"/>
      <c r="C387" s="82" t="s">
        <v>424</v>
      </c>
      <c r="D387" s="82"/>
      <c r="E387" s="82" t="s">
        <v>436</v>
      </c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6"/>
      <c r="W387" s="86"/>
      <c r="X387" s="86"/>
      <c r="Y387" s="86"/>
      <c r="Z387" s="60" t="s">
        <v>437</v>
      </c>
      <c r="AA387" s="58">
        <f>AA388</f>
        <v>20</v>
      </c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7"/>
    </row>
    <row r="388" spans="1:48" ht="66.75" customHeight="1">
      <c r="A388" s="57"/>
      <c r="B388" s="82"/>
      <c r="C388" s="82" t="s">
        <v>424</v>
      </c>
      <c r="D388" s="82"/>
      <c r="E388" s="82" t="s">
        <v>436</v>
      </c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 t="s">
        <v>207</v>
      </c>
      <c r="U388" s="82"/>
      <c r="V388" s="86"/>
      <c r="W388" s="86"/>
      <c r="X388" s="86"/>
      <c r="Y388" s="86"/>
      <c r="Z388" s="60" t="s">
        <v>206</v>
      </c>
      <c r="AA388" s="58">
        <f>25-5</f>
        <v>20</v>
      </c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7"/>
    </row>
    <row r="389" spans="1:48" ht="99.75" customHeight="1">
      <c r="A389" s="57" t="s">
        <v>438</v>
      </c>
      <c r="B389" s="82"/>
      <c r="C389" s="82" t="s">
        <v>424</v>
      </c>
      <c r="D389" s="82"/>
      <c r="E389" s="82" t="s">
        <v>439</v>
      </c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6"/>
      <c r="W389" s="86"/>
      <c r="X389" s="86"/>
      <c r="Y389" s="86"/>
      <c r="Z389" s="57" t="s">
        <v>438</v>
      </c>
      <c r="AA389" s="58">
        <v>45</v>
      </c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>
        <v>45</v>
      </c>
      <c r="AM389" s="58"/>
      <c r="AN389" s="58"/>
      <c r="AO389" s="58"/>
      <c r="AP389" s="58"/>
      <c r="AQ389" s="58"/>
      <c r="AR389" s="58"/>
      <c r="AS389" s="58"/>
      <c r="AT389" s="58"/>
      <c r="AU389" s="58"/>
      <c r="AV389" s="57" t="s">
        <v>438</v>
      </c>
    </row>
    <row r="390" spans="1:48" ht="49.5" customHeight="1">
      <c r="A390" s="57" t="s">
        <v>440</v>
      </c>
      <c r="B390" s="82"/>
      <c r="C390" s="82" t="s">
        <v>424</v>
      </c>
      <c r="D390" s="82"/>
      <c r="E390" s="82" t="s">
        <v>441</v>
      </c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6"/>
      <c r="W390" s="86"/>
      <c r="X390" s="86"/>
      <c r="Y390" s="86"/>
      <c r="Z390" s="57" t="s">
        <v>440</v>
      </c>
      <c r="AA390" s="58">
        <v>45</v>
      </c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>
        <v>45</v>
      </c>
      <c r="AM390" s="58"/>
      <c r="AN390" s="58"/>
      <c r="AO390" s="58"/>
      <c r="AP390" s="58"/>
      <c r="AQ390" s="58"/>
      <c r="AR390" s="58"/>
      <c r="AS390" s="58"/>
      <c r="AT390" s="58"/>
      <c r="AU390" s="58"/>
      <c r="AV390" s="57" t="s">
        <v>440</v>
      </c>
    </row>
    <row r="391" spans="1:48" ht="66.75" customHeight="1">
      <c r="A391" s="57" t="s">
        <v>206</v>
      </c>
      <c r="B391" s="82"/>
      <c r="C391" s="82" t="s">
        <v>424</v>
      </c>
      <c r="D391" s="82"/>
      <c r="E391" s="82" t="s">
        <v>441</v>
      </c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 t="s">
        <v>207</v>
      </c>
      <c r="U391" s="82"/>
      <c r="V391" s="86"/>
      <c r="W391" s="86"/>
      <c r="X391" s="86"/>
      <c r="Y391" s="86"/>
      <c r="Z391" s="57" t="s">
        <v>206</v>
      </c>
      <c r="AA391" s="58">
        <v>45</v>
      </c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>
        <v>45</v>
      </c>
      <c r="AM391" s="58"/>
      <c r="AN391" s="58"/>
      <c r="AO391" s="58"/>
      <c r="AP391" s="58"/>
      <c r="AQ391" s="58"/>
      <c r="AR391" s="58"/>
      <c r="AS391" s="58"/>
      <c r="AT391" s="58"/>
      <c r="AU391" s="58"/>
      <c r="AV391" s="57" t="s">
        <v>206</v>
      </c>
    </row>
    <row r="392" spans="1:48" ht="49.5" customHeight="1">
      <c r="A392" s="57" t="s">
        <v>442</v>
      </c>
      <c r="B392" s="82"/>
      <c r="C392" s="82" t="s">
        <v>424</v>
      </c>
      <c r="D392" s="82"/>
      <c r="E392" s="82" t="s">
        <v>443</v>
      </c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6"/>
      <c r="W392" s="86"/>
      <c r="X392" s="86"/>
      <c r="Y392" s="86"/>
      <c r="Z392" s="57" t="s">
        <v>442</v>
      </c>
      <c r="AA392" s="58">
        <f>AA393+AA398</f>
        <v>520.742</v>
      </c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>
        <v>525</v>
      </c>
      <c r="AM392" s="58"/>
      <c r="AN392" s="58"/>
      <c r="AO392" s="58"/>
      <c r="AP392" s="58"/>
      <c r="AQ392" s="58"/>
      <c r="AR392" s="58"/>
      <c r="AS392" s="58"/>
      <c r="AT392" s="58"/>
      <c r="AU392" s="58"/>
      <c r="AV392" s="57" t="s">
        <v>442</v>
      </c>
    </row>
    <row r="393" spans="1:48" ht="117" customHeight="1">
      <c r="A393" s="57" t="s">
        <v>444</v>
      </c>
      <c r="B393" s="82"/>
      <c r="C393" s="82" t="s">
        <v>424</v>
      </c>
      <c r="D393" s="82"/>
      <c r="E393" s="82" t="s">
        <v>445</v>
      </c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6"/>
      <c r="W393" s="86"/>
      <c r="X393" s="86"/>
      <c r="Y393" s="86"/>
      <c r="Z393" s="57" t="s">
        <v>444</v>
      </c>
      <c r="AA393" s="58">
        <f>AA394+AA396</f>
        <v>465</v>
      </c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>
        <v>495</v>
      </c>
      <c r="AM393" s="58"/>
      <c r="AN393" s="58"/>
      <c r="AO393" s="58"/>
      <c r="AP393" s="58"/>
      <c r="AQ393" s="58"/>
      <c r="AR393" s="58"/>
      <c r="AS393" s="58"/>
      <c r="AT393" s="58"/>
      <c r="AU393" s="58"/>
      <c r="AV393" s="57" t="s">
        <v>444</v>
      </c>
    </row>
    <row r="394" spans="1:48" ht="49.5" customHeight="1">
      <c r="A394" s="57" t="s">
        <v>446</v>
      </c>
      <c r="B394" s="82"/>
      <c r="C394" s="82" t="s">
        <v>424</v>
      </c>
      <c r="D394" s="82"/>
      <c r="E394" s="82" t="s">
        <v>447</v>
      </c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6"/>
      <c r="W394" s="86"/>
      <c r="X394" s="86"/>
      <c r="Y394" s="86"/>
      <c r="Z394" s="57" t="s">
        <v>446</v>
      </c>
      <c r="AA394" s="58">
        <f>AA395</f>
        <v>420</v>
      </c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>
        <v>450</v>
      </c>
      <c r="AM394" s="58"/>
      <c r="AN394" s="58"/>
      <c r="AO394" s="58"/>
      <c r="AP394" s="58"/>
      <c r="AQ394" s="58"/>
      <c r="AR394" s="58"/>
      <c r="AS394" s="58"/>
      <c r="AT394" s="58"/>
      <c r="AU394" s="58"/>
      <c r="AV394" s="57" t="s">
        <v>446</v>
      </c>
    </row>
    <row r="395" spans="1:48" ht="66.75" customHeight="1">
      <c r="A395" s="57" t="s">
        <v>206</v>
      </c>
      <c r="B395" s="82"/>
      <c r="C395" s="82" t="s">
        <v>424</v>
      </c>
      <c r="D395" s="82"/>
      <c r="E395" s="82" t="s">
        <v>447</v>
      </c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 t="s">
        <v>207</v>
      </c>
      <c r="U395" s="82"/>
      <c r="V395" s="86"/>
      <c r="W395" s="86"/>
      <c r="X395" s="86"/>
      <c r="Y395" s="86"/>
      <c r="Z395" s="57" t="s">
        <v>206</v>
      </c>
      <c r="AA395" s="58">
        <v>420</v>
      </c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>
        <v>450</v>
      </c>
      <c r="AM395" s="58"/>
      <c r="AN395" s="58"/>
      <c r="AO395" s="58"/>
      <c r="AP395" s="58"/>
      <c r="AQ395" s="58"/>
      <c r="AR395" s="58"/>
      <c r="AS395" s="58"/>
      <c r="AT395" s="58"/>
      <c r="AU395" s="58"/>
      <c r="AV395" s="57" t="s">
        <v>206</v>
      </c>
    </row>
    <row r="396" spans="1:48" ht="66.75" customHeight="1">
      <c r="A396" s="57" t="s">
        <v>448</v>
      </c>
      <c r="B396" s="82"/>
      <c r="C396" s="82" t="s">
        <v>424</v>
      </c>
      <c r="D396" s="82"/>
      <c r="E396" s="82" t="s">
        <v>449</v>
      </c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6"/>
      <c r="W396" s="86"/>
      <c r="X396" s="86"/>
      <c r="Y396" s="86"/>
      <c r="Z396" s="57" t="s">
        <v>448</v>
      </c>
      <c r="AA396" s="58">
        <v>45</v>
      </c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>
        <v>45</v>
      </c>
      <c r="AM396" s="58"/>
      <c r="AN396" s="58"/>
      <c r="AO396" s="58"/>
      <c r="AP396" s="58"/>
      <c r="AQ396" s="58"/>
      <c r="AR396" s="58"/>
      <c r="AS396" s="58"/>
      <c r="AT396" s="58"/>
      <c r="AU396" s="58"/>
      <c r="AV396" s="57" t="s">
        <v>448</v>
      </c>
    </row>
    <row r="397" spans="1:48" ht="66.75" customHeight="1">
      <c r="A397" s="57" t="s">
        <v>206</v>
      </c>
      <c r="B397" s="82"/>
      <c r="C397" s="82" t="s">
        <v>424</v>
      </c>
      <c r="D397" s="82"/>
      <c r="E397" s="82" t="s">
        <v>449</v>
      </c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 t="s">
        <v>207</v>
      </c>
      <c r="U397" s="82"/>
      <c r="V397" s="86"/>
      <c r="W397" s="86"/>
      <c r="X397" s="86"/>
      <c r="Y397" s="86"/>
      <c r="Z397" s="57" t="s">
        <v>206</v>
      </c>
      <c r="AA397" s="58">
        <v>45</v>
      </c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>
        <v>45</v>
      </c>
      <c r="AM397" s="58"/>
      <c r="AN397" s="58"/>
      <c r="AO397" s="58"/>
      <c r="AP397" s="58"/>
      <c r="AQ397" s="58"/>
      <c r="AR397" s="58"/>
      <c r="AS397" s="58"/>
      <c r="AT397" s="58"/>
      <c r="AU397" s="58"/>
      <c r="AV397" s="57" t="s">
        <v>206</v>
      </c>
    </row>
    <row r="398" spans="1:48" ht="49.5" customHeight="1">
      <c r="A398" s="57" t="s">
        <v>450</v>
      </c>
      <c r="B398" s="82"/>
      <c r="C398" s="82" t="s">
        <v>424</v>
      </c>
      <c r="D398" s="82"/>
      <c r="E398" s="82" t="s">
        <v>451</v>
      </c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6"/>
      <c r="W398" s="86"/>
      <c r="X398" s="86"/>
      <c r="Y398" s="86"/>
      <c r="Z398" s="57" t="s">
        <v>450</v>
      </c>
      <c r="AA398" s="58">
        <f>AA399</f>
        <v>55.742000000000004</v>
      </c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>
        <v>30</v>
      </c>
      <c r="AM398" s="58"/>
      <c r="AN398" s="58"/>
      <c r="AO398" s="58"/>
      <c r="AP398" s="58"/>
      <c r="AQ398" s="58"/>
      <c r="AR398" s="58"/>
      <c r="AS398" s="58"/>
      <c r="AT398" s="58"/>
      <c r="AU398" s="58"/>
      <c r="AV398" s="57" t="s">
        <v>450</v>
      </c>
    </row>
    <row r="399" spans="1:48" ht="83.25" customHeight="1">
      <c r="A399" s="57" t="s">
        <v>452</v>
      </c>
      <c r="B399" s="82"/>
      <c r="C399" s="82" t="s">
        <v>424</v>
      </c>
      <c r="D399" s="82"/>
      <c r="E399" s="82" t="s">
        <v>453</v>
      </c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6"/>
      <c r="W399" s="86"/>
      <c r="X399" s="86"/>
      <c r="Y399" s="86"/>
      <c r="Z399" s="57" t="s">
        <v>452</v>
      </c>
      <c r="AA399" s="58">
        <f>AA400</f>
        <v>55.742000000000004</v>
      </c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>
        <v>30</v>
      </c>
      <c r="AM399" s="58"/>
      <c r="AN399" s="58"/>
      <c r="AO399" s="58"/>
      <c r="AP399" s="58"/>
      <c r="AQ399" s="58"/>
      <c r="AR399" s="58"/>
      <c r="AS399" s="58"/>
      <c r="AT399" s="58"/>
      <c r="AU399" s="58"/>
      <c r="AV399" s="57" t="s">
        <v>452</v>
      </c>
    </row>
    <row r="400" spans="1:48" ht="66.75" customHeight="1">
      <c r="A400" s="57" t="s">
        <v>206</v>
      </c>
      <c r="B400" s="82"/>
      <c r="C400" s="82" t="s">
        <v>424</v>
      </c>
      <c r="D400" s="82"/>
      <c r="E400" s="82" t="s">
        <v>453</v>
      </c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 t="s">
        <v>207</v>
      </c>
      <c r="U400" s="82"/>
      <c r="V400" s="86"/>
      <c r="W400" s="86"/>
      <c r="X400" s="86"/>
      <c r="Y400" s="86"/>
      <c r="Z400" s="57" t="s">
        <v>206</v>
      </c>
      <c r="AA400" s="58">
        <f>30+25.742</f>
        <v>55.742000000000004</v>
      </c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>
        <v>30</v>
      </c>
      <c r="AM400" s="58"/>
      <c r="AN400" s="58"/>
      <c r="AO400" s="58"/>
      <c r="AP400" s="58"/>
      <c r="AQ400" s="58"/>
      <c r="AR400" s="58"/>
      <c r="AS400" s="58"/>
      <c r="AT400" s="58"/>
      <c r="AU400" s="58"/>
      <c r="AV400" s="57" t="s">
        <v>206</v>
      </c>
    </row>
    <row r="401" spans="1:48" ht="83.25" customHeight="1">
      <c r="A401" s="57" t="s">
        <v>454</v>
      </c>
      <c r="B401" s="82"/>
      <c r="C401" s="82" t="s">
        <v>424</v>
      </c>
      <c r="D401" s="82"/>
      <c r="E401" s="82" t="s">
        <v>455</v>
      </c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6"/>
      <c r="W401" s="86"/>
      <c r="X401" s="86"/>
      <c r="Y401" s="86"/>
      <c r="Z401" s="57" t="s">
        <v>454</v>
      </c>
      <c r="AA401" s="58">
        <f>AA402+AA407</f>
        <v>65.25800000000001</v>
      </c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>
        <v>86</v>
      </c>
      <c r="AM401" s="58"/>
      <c r="AN401" s="58"/>
      <c r="AO401" s="58"/>
      <c r="AP401" s="58"/>
      <c r="AQ401" s="58"/>
      <c r="AR401" s="58"/>
      <c r="AS401" s="58"/>
      <c r="AT401" s="58"/>
      <c r="AU401" s="58"/>
      <c r="AV401" s="57" t="s">
        <v>454</v>
      </c>
    </row>
    <row r="402" spans="1:48" ht="99.75" customHeight="1">
      <c r="A402" s="57" t="s">
        <v>456</v>
      </c>
      <c r="B402" s="82"/>
      <c r="C402" s="82" t="s">
        <v>424</v>
      </c>
      <c r="D402" s="82"/>
      <c r="E402" s="82" t="s">
        <v>457</v>
      </c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6"/>
      <c r="W402" s="86"/>
      <c r="X402" s="86"/>
      <c r="Y402" s="86"/>
      <c r="Z402" s="57" t="s">
        <v>456</v>
      </c>
      <c r="AA402" s="58">
        <f>AA403+AA405</f>
        <v>30.258000000000003</v>
      </c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>
        <v>46</v>
      </c>
      <c r="AM402" s="58"/>
      <c r="AN402" s="58"/>
      <c r="AO402" s="58"/>
      <c r="AP402" s="58"/>
      <c r="AQ402" s="58"/>
      <c r="AR402" s="58"/>
      <c r="AS402" s="58"/>
      <c r="AT402" s="58"/>
      <c r="AU402" s="58"/>
      <c r="AV402" s="57" t="s">
        <v>456</v>
      </c>
    </row>
    <row r="403" spans="1:48" ht="49.5" customHeight="1">
      <c r="A403" s="57" t="s">
        <v>458</v>
      </c>
      <c r="B403" s="82"/>
      <c r="C403" s="82" t="s">
        <v>424</v>
      </c>
      <c r="D403" s="82"/>
      <c r="E403" s="82" t="s">
        <v>459</v>
      </c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6"/>
      <c r="W403" s="86"/>
      <c r="X403" s="86"/>
      <c r="Y403" s="86"/>
      <c r="Z403" s="57" t="s">
        <v>458</v>
      </c>
      <c r="AA403" s="58">
        <f>AA404</f>
        <v>3.448</v>
      </c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>
        <v>5</v>
      </c>
      <c r="AM403" s="58"/>
      <c r="AN403" s="58"/>
      <c r="AO403" s="58"/>
      <c r="AP403" s="58"/>
      <c r="AQ403" s="58"/>
      <c r="AR403" s="58"/>
      <c r="AS403" s="58"/>
      <c r="AT403" s="58"/>
      <c r="AU403" s="58"/>
      <c r="AV403" s="57" t="s">
        <v>458</v>
      </c>
    </row>
    <row r="404" spans="1:48" ht="66.75" customHeight="1">
      <c r="A404" s="57" t="s">
        <v>206</v>
      </c>
      <c r="B404" s="82"/>
      <c r="C404" s="82" t="s">
        <v>424</v>
      </c>
      <c r="D404" s="82"/>
      <c r="E404" s="82" t="s">
        <v>459</v>
      </c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 t="s">
        <v>207</v>
      </c>
      <c r="U404" s="82"/>
      <c r="V404" s="86"/>
      <c r="W404" s="86"/>
      <c r="X404" s="86"/>
      <c r="Y404" s="86"/>
      <c r="Z404" s="57" t="s">
        <v>206</v>
      </c>
      <c r="AA404" s="58">
        <f>5-1.552</f>
        <v>3.448</v>
      </c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>
        <v>5</v>
      </c>
      <c r="AM404" s="58"/>
      <c r="AN404" s="58"/>
      <c r="AO404" s="58"/>
      <c r="AP404" s="58"/>
      <c r="AQ404" s="58"/>
      <c r="AR404" s="58"/>
      <c r="AS404" s="58"/>
      <c r="AT404" s="58"/>
      <c r="AU404" s="58"/>
      <c r="AV404" s="57" t="s">
        <v>206</v>
      </c>
    </row>
    <row r="405" spans="1:48" ht="49.5" customHeight="1">
      <c r="A405" s="57" t="s">
        <v>460</v>
      </c>
      <c r="B405" s="82"/>
      <c r="C405" s="82" t="s">
        <v>424</v>
      </c>
      <c r="D405" s="82"/>
      <c r="E405" s="82" t="s">
        <v>461</v>
      </c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6"/>
      <c r="W405" s="86"/>
      <c r="X405" s="86"/>
      <c r="Y405" s="86"/>
      <c r="Z405" s="57" t="s">
        <v>460</v>
      </c>
      <c r="AA405" s="58">
        <f>AA406</f>
        <v>26.810000000000002</v>
      </c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>
        <v>41</v>
      </c>
      <c r="AM405" s="58"/>
      <c r="AN405" s="58"/>
      <c r="AO405" s="58"/>
      <c r="AP405" s="58"/>
      <c r="AQ405" s="58"/>
      <c r="AR405" s="58"/>
      <c r="AS405" s="58"/>
      <c r="AT405" s="58"/>
      <c r="AU405" s="58"/>
      <c r="AV405" s="57" t="s">
        <v>460</v>
      </c>
    </row>
    <row r="406" spans="1:48" ht="66.75" customHeight="1">
      <c r="A406" s="57" t="s">
        <v>206</v>
      </c>
      <c r="B406" s="82"/>
      <c r="C406" s="82" t="s">
        <v>424</v>
      </c>
      <c r="D406" s="82"/>
      <c r="E406" s="82" t="s">
        <v>461</v>
      </c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 t="s">
        <v>207</v>
      </c>
      <c r="U406" s="82"/>
      <c r="V406" s="86"/>
      <c r="W406" s="86"/>
      <c r="X406" s="86"/>
      <c r="Y406" s="86"/>
      <c r="Z406" s="57" t="s">
        <v>206</v>
      </c>
      <c r="AA406" s="58">
        <f>41-14.19</f>
        <v>26.810000000000002</v>
      </c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>
        <v>41</v>
      </c>
      <c r="AM406" s="58"/>
      <c r="AN406" s="58"/>
      <c r="AO406" s="58"/>
      <c r="AP406" s="58"/>
      <c r="AQ406" s="58"/>
      <c r="AR406" s="58"/>
      <c r="AS406" s="58"/>
      <c r="AT406" s="58"/>
      <c r="AU406" s="58"/>
      <c r="AV406" s="57" t="s">
        <v>206</v>
      </c>
    </row>
    <row r="407" spans="1:48" ht="83.25" customHeight="1">
      <c r="A407" s="57" t="s">
        <v>462</v>
      </c>
      <c r="B407" s="82"/>
      <c r="C407" s="82" t="s">
        <v>424</v>
      </c>
      <c r="D407" s="82"/>
      <c r="E407" s="82" t="s">
        <v>463</v>
      </c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6"/>
      <c r="W407" s="86"/>
      <c r="X407" s="86"/>
      <c r="Y407" s="86"/>
      <c r="Z407" s="57" t="s">
        <v>462</v>
      </c>
      <c r="AA407" s="58">
        <f>AA408</f>
        <v>35</v>
      </c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>
        <v>40</v>
      </c>
      <c r="AM407" s="58"/>
      <c r="AN407" s="58"/>
      <c r="AO407" s="58"/>
      <c r="AP407" s="58"/>
      <c r="AQ407" s="58"/>
      <c r="AR407" s="58"/>
      <c r="AS407" s="58"/>
      <c r="AT407" s="58"/>
      <c r="AU407" s="58"/>
      <c r="AV407" s="57" t="s">
        <v>462</v>
      </c>
    </row>
    <row r="408" spans="1:48" ht="66.75" customHeight="1">
      <c r="A408" s="57" t="s">
        <v>464</v>
      </c>
      <c r="B408" s="82"/>
      <c r="C408" s="82" t="s">
        <v>424</v>
      </c>
      <c r="D408" s="82"/>
      <c r="E408" s="82" t="s">
        <v>465</v>
      </c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6"/>
      <c r="W408" s="86"/>
      <c r="X408" s="86"/>
      <c r="Y408" s="86"/>
      <c r="Z408" s="57" t="s">
        <v>464</v>
      </c>
      <c r="AA408" s="58">
        <f>AA409</f>
        <v>35</v>
      </c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>
        <v>40</v>
      </c>
      <c r="AM408" s="58"/>
      <c r="AN408" s="58"/>
      <c r="AO408" s="58"/>
      <c r="AP408" s="58"/>
      <c r="AQ408" s="58"/>
      <c r="AR408" s="58"/>
      <c r="AS408" s="58"/>
      <c r="AT408" s="58"/>
      <c r="AU408" s="58"/>
      <c r="AV408" s="57" t="s">
        <v>464</v>
      </c>
    </row>
    <row r="409" spans="1:48" ht="66.75" customHeight="1">
      <c r="A409" s="57" t="s">
        <v>206</v>
      </c>
      <c r="B409" s="82"/>
      <c r="C409" s="82" t="s">
        <v>424</v>
      </c>
      <c r="D409" s="82"/>
      <c r="E409" s="82" t="s">
        <v>465</v>
      </c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 t="s">
        <v>207</v>
      </c>
      <c r="U409" s="82"/>
      <c r="V409" s="86"/>
      <c r="W409" s="86"/>
      <c r="X409" s="86"/>
      <c r="Y409" s="86"/>
      <c r="Z409" s="57" t="s">
        <v>206</v>
      </c>
      <c r="AA409" s="58">
        <f>40-5</f>
        <v>35</v>
      </c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>
        <v>40</v>
      </c>
      <c r="AM409" s="58"/>
      <c r="AN409" s="58"/>
      <c r="AO409" s="58"/>
      <c r="AP409" s="58"/>
      <c r="AQ409" s="58"/>
      <c r="AR409" s="58"/>
      <c r="AS409" s="58"/>
      <c r="AT409" s="58"/>
      <c r="AU409" s="58"/>
      <c r="AV409" s="57" t="s">
        <v>206</v>
      </c>
    </row>
    <row r="410" spans="1:48" ht="27.75" customHeight="1">
      <c r="A410" s="97"/>
      <c r="B410" s="82"/>
      <c r="C410" s="82" t="s">
        <v>561</v>
      </c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6"/>
      <c r="W410" s="86"/>
      <c r="X410" s="86"/>
      <c r="Y410" s="86"/>
      <c r="Z410" s="57" t="s">
        <v>560</v>
      </c>
      <c r="AA410" s="58">
        <f>AA411</f>
        <v>1099.94913</v>
      </c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7"/>
    </row>
    <row r="411" spans="1:48" ht="66.75" customHeight="1">
      <c r="A411" s="97"/>
      <c r="B411" s="82"/>
      <c r="C411" s="82" t="s">
        <v>561</v>
      </c>
      <c r="D411" s="82"/>
      <c r="E411" s="82" t="s">
        <v>426</v>
      </c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6"/>
      <c r="W411" s="86"/>
      <c r="X411" s="86"/>
      <c r="Y411" s="86"/>
      <c r="Z411" s="57" t="s">
        <v>425</v>
      </c>
      <c r="AA411" s="58">
        <f>AA412</f>
        <v>1099.94913</v>
      </c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7"/>
    </row>
    <row r="412" spans="1:48" ht="52.5" customHeight="1">
      <c r="A412" s="97"/>
      <c r="B412" s="82"/>
      <c r="C412" s="82" t="s">
        <v>561</v>
      </c>
      <c r="D412" s="82"/>
      <c r="E412" s="82" t="s">
        <v>428</v>
      </c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6"/>
      <c r="W412" s="86"/>
      <c r="X412" s="86"/>
      <c r="Y412" s="86"/>
      <c r="Z412" s="57" t="s">
        <v>427</v>
      </c>
      <c r="AA412" s="58">
        <f>AA413</f>
        <v>1099.94913</v>
      </c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7"/>
    </row>
    <row r="413" spans="1:48" ht="85.5" customHeight="1">
      <c r="A413" s="97"/>
      <c r="B413" s="82"/>
      <c r="C413" s="82" t="s">
        <v>561</v>
      </c>
      <c r="D413" s="82"/>
      <c r="E413" s="82" t="s">
        <v>439</v>
      </c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6"/>
      <c r="W413" s="86"/>
      <c r="X413" s="86"/>
      <c r="Y413" s="86"/>
      <c r="Z413" s="57" t="s">
        <v>438</v>
      </c>
      <c r="AA413" s="58">
        <f>AA414</f>
        <v>1099.94913</v>
      </c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7"/>
    </row>
    <row r="414" spans="1:48" ht="72.75" customHeight="1">
      <c r="A414" s="97"/>
      <c r="B414" s="82"/>
      <c r="C414" s="82" t="s">
        <v>561</v>
      </c>
      <c r="D414" s="82"/>
      <c r="E414" s="82" t="s">
        <v>563</v>
      </c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6"/>
      <c r="W414" s="86"/>
      <c r="X414" s="86"/>
      <c r="Y414" s="86"/>
      <c r="Z414" s="57" t="s">
        <v>562</v>
      </c>
      <c r="AA414" s="58">
        <f>AA415</f>
        <v>1099.94913</v>
      </c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7"/>
    </row>
    <row r="415" spans="1:48" ht="66.75" customHeight="1">
      <c r="A415" s="97"/>
      <c r="B415" s="82"/>
      <c r="C415" s="82" t="s">
        <v>561</v>
      </c>
      <c r="D415" s="82"/>
      <c r="E415" s="82" t="s">
        <v>563</v>
      </c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 t="s">
        <v>207</v>
      </c>
      <c r="U415" s="82"/>
      <c r="V415" s="86"/>
      <c r="W415" s="86"/>
      <c r="X415" s="86"/>
      <c r="Y415" s="86"/>
      <c r="Z415" s="57" t="s">
        <v>206</v>
      </c>
      <c r="AA415" s="58">
        <v>1099.94913</v>
      </c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7"/>
    </row>
    <row r="416" spans="1:48" ht="53.25" customHeight="1">
      <c r="A416" s="55" t="s">
        <v>466</v>
      </c>
      <c r="B416" s="110" t="s">
        <v>467</v>
      </c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91"/>
      <c r="W416" s="91"/>
      <c r="X416" s="91"/>
      <c r="Y416" s="91"/>
      <c r="Z416" s="55" t="s">
        <v>466</v>
      </c>
      <c r="AA416" s="56">
        <f>AA424+AA435+AA519+AA548+AA417</f>
        <v>401572.49027999997</v>
      </c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>
        <v>341430.53</v>
      </c>
      <c r="AM416" s="56"/>
      <c r="AN416" s="56">
        <v>242786.5</v>
      </c>
      <c r="AO416" s="56">
        <v>669.15</v>
      </c>
      <c r="AP416" s="56"/>
      <c r="AQ416" s="56">
        <v>344244</v>
      </c>
      <c r="AR416" s="56"/>
      <c r="AS416" s="56">
        <v>246242.3</v>
      </c>
      <c r="AT416" s="56">
        <v>412.44</v>
      </c>
      <c r="AU416" s="56"/>
      <c r="AV416" s="55" t="s">
        <v>466</v>
      </c>
    </row>
    <row r="417" spans="1:48" ht="26.25" customHeight="1">
      <c r="A417" s="55"/>
      <c r="B417" s="110"/>
      <c r="C417" s="82" t="s">
        <v>91</v>
      </c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6"/>
      <c r="W417" s="86"/>
      <c r="X417" s="86"/>
      <c r="Y417" s="86"/>
      <c r="Z417" s="57" t="s">
        <v>90</v>
      </c>
      <c r="AA417" s="143">
        <f>AA418</f>
        <v>236</v>
      </c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5"/>
    </row>
    <row r="418" spans="1:48" ht="27.75" customHeight="1">
      <c r="A418" s="55"/>
      <c r="B418" s="110"/>
      <c r="C418" s="82" t="s">
        <v>105</v>
      </c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6"/>
      <c r="W418" s="86"/>
      <c r="X418" s="86"/>
      <c r="Y418" s="86"/>
      <c r="Z418" s="57" t="s">
        <v>104</v>
      </c>
      <c r="AA418" s="143">
        <f>AA419</f>
        <v>236</v>
      </c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5"/>
    </row>
    <row r="419" spans="1:48" ht="53.25" customHeight="1">
      <c r="A419" s="55"/>
      <c r="B419" s="110"/>
      <c r="C419" s="82" t="s">
        <v>105</v>
      </c>
      <c r="D419" s="82"/>
      <c r="E419" s="82" t="s">
        <v>235</v>
      </c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6"/>
      <c r="W419" s="86"/>
      <c r="X419" s="86"/>
      <c r="Y419" s="86"/>
      <c r="Z419" s="57" t="s">
        <v>234</v>
      </c>
      <c r="AA419" s="143">
        <f>AA420</f>
        <v>236</v>
      </c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5"/>
    </row>
    <row r="420" spans="1:48" ht="53.25" customHeight="1">
      <c r="A420" s="55"/>
      <c r="B420" s="110"/>
      <c r="C420" s="82" t="s">
        <v>105</v>
      </c>
      <c r="D420" s="82"/>
      <c r="E420" s="82" t="s">
        <v>237</v>
      </c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6"/>
      <c r="W420" s="86"/>
      <c r="X420" s="86"/>
      <c r="Y420" s="86"/>
      <c r="Z420" s="57" t="s">
        <v>236</v>
      </c>
      <c r="AA420" s="143">
        <f>AA422</f>
        <v>236</v>
      </c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5"/>
    </row>
    <row r="421" spans="1:48" ht="59.25" customHeight="1">
      <c r="A421" s="55"/>
      <c r="B421" s="110"/>
      <c r="C421" s="82" t="s">
        <v>105</v>
      </c>
      <c r="D421" s="82"/>
      <c r="E421" s="82" t="s">
        <v>253</v>
      </c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6"/>
      <c r="W421" s="86"/>
      <c r="X421" s="86"/>
      <c r="Y421" s="86"/>
      <c r="Z421" s="60" t="s">
        <v>252</v>
      </c>
      <c r="AA421" s="143">
        <f>AA422</f>
        <v>236</v>
      </c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5"/>
    </row>
    <row r="422" spans="1:48" ht="78" customHeight="1">
      <c r="A422" s="55"/>
      <c r="B422" s="110"/>
      <c r="C422" s="82" t="s">
        <v>105</v>
      </c>
      <c r="D422" s="82"/>
      <c r="E422" s="82" t="s">
        <v>255</v>
      </c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6"/>
      <c r="W422" s="86"/>
      <c r="X422" s="86"/>
      <c r="Y422" s="86"/>
      <c r="Z422" s="57" t="s">
        <v>254</v>
      </c>
      <c r="AA422" s="143">
        <f>AA423</f>
        <v>236</v>
      </c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5"/>
    </row>
    <row r="423" spans="1:48" ht="51.75" customHeight="1">
      <c r="A423" s="55"/>
      <c r="B423" s="110"/>
      <c r="C423" s="82" t="s">
        <v>105</v>
      </c>
      <c r="D423" s="82"/>
      <c r="E423" s="82" t="s">
        <v>255</v>
      </c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82" t="s">
        <v>103</v>
      </c>
      <c r="U423" s="82"/>
      <c r="V423" s="86"/>
      <c r="W423" s="86"/>
      <c r="X423" s="86"/>
      <c r="Y423" s="86"/>
      <c r="Z423" s="57" t="s">
        <v>102</v>
      </c>
      <c r="AA423" s="143">
        <v>236</v>
      </c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5"/>
    </row>
    <row r="424" spans="1:48" ht="19.5" customHeight="1">
      <c r="A424" s="79" t="s">
        <v>330</v>
      </c>
      <c r="B424" s="82"/>
      <c r="C424" s="82" t="s">
        <v>331</v>
      </c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6"/>
      <c r="W424" s="86"/>
      <c r="X424" s="86"/>
      <c r="Y424" s="86"/>
      <c r="Z424" s="57" t="s">
        <v>330</v>
      </c>
      <c r="AA424" s="58">
        <v>30</v>
      </c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>
        <v>30</v>
      </c>
      <c r="AM424" s="58"/>
      <c r="AN424" s="58"/>
      <c r="AO424" s="58"/>
      <c r="AP424" s="58"/>
      <c r="AQ424" s="58"/>
      <c r="AR424" s="58"/>
      <c r="AS424" s="58"/>
      <c r="AT424" s="58"/>
      <c r="AU424" s="58"/>
      <c r="AV424" s="57" t="s">
        <v>330</v>
      </c>
    </row>
    <row r="425" spans="1:48" ht="49.5" customHeight="1">
      <c r="A425" s="79" t="s">
        <v>332</v>
      </c>
      <c r="B425" s="82"/>
      <c r="C425" s="82" t="s">
        <v>333</v>
      </c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6"/>
      <c r="W425" s="86"/>
      <c r="X425" s="86"/>
      <c r="Y425" s="86"/>
      <c r="Z425" s="57" t="s">
        <v>332</v>
      </c>
      <c r="AA425" s="58">
        <v>30</v>
      </c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>
        <v>30</v>
      </c>
      <c r="AM425" s="58"/>
      <c r="AN425" s="58"/>
      <c r="AO425" s="58"/>
      <c r="AP425" s="58"/>
      <c r="AQ425" s="58"/>
      <c r="AR425" s="58"/>
      <c r="AS425" s="58"/>
      <c r="AT425" s="58"/>
      <c r="AU425" s="58"/>
      <c r="AV425" s="57" t="s">
        <v>332</v>
      </c>
    </row>
    <row r="426" spans="1:48" ht="83.25" customHeight="1">
      <c r="A426" s="79" t="s">
        <v>6</v>
      </c>
      <c r="B426" s="82"/>
      <c r="C426" s="82" t="s">
        <v>333</v>
      </c>
      <c r="D426" s="82"/>
      <c r="E426" s="82" t="s">
        <v>122</v>
      </c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6"/>
      <c r="W426" s="86"/>
      <c r="X426" s="86"/>
      <c r="Y426" s="86"/>
      <c r="Z426" s="57" t="s">
        <v>6</v>
      </c>
      <c r="AA426" s="58">
        <v>30</v>
      </c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>
        <v>30</v>
      </c>
      <c r="AM426" s="58"/>
      <c r="AN426" s="58"/>
      <c r="AO426" s="58"/>
      <c r="AP426" s="58"/>
      <c r="AQ426" s="58"/>
      <c r="AR426" s="58"/>
      <c r="AS426" s="58"/>
      <c r="AT426" s="58"/>
      <c r="AU426" s="58"/>
      <c r="AV426" s="57" t="s">
        <v>6</v>
      </c>
    </row>
    <row r="427" spans="1:48" ht="33" customHeight="1">
      <c r="A427" s="79" t="s">
        <v>334</v>
      </c>
      <c r="B427" s="82"/>
      <c r="C427" s="82" t="s">
        <v>333</v>
      </c>
      <c r="D427" s="82"/>
      <c r="E427" s="82" t="s">
        <v>335</v>
      </c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6"/>
      <c r="W427" s="86"/>
      <c r="X427" s="86"/>
      <c r="Y427" s="86"/>
      <c r="Z427" s="57" t="s">
        <v>334</v>
      </c>
      <c r="AA427" s="58">
        <v>30</v>
      </c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>
        <v>30</v>
      </c>
      <c r="AM427" s="58"/>
      <c r="AN427" s="58"/>
      <c r="AO427" s="58"/>
      <c r="AP427" s="58"/>
      <c r="AQ427" s="58"/>
      <c r="AR427" s="58"/>
      <c r="AS427" s="58"/>
      <c r="AT427" s="58"/>
      <c r="AU427" s="58"/>
      <c r="AV427" s="57" t="s">
        <v>334</v>
      </c>
    </row>
    <row r="428" spans="1:48" ht="49.5" customHeight="1">
      <c r="A428" s="79" t="s">
        <v>468</v>
      </c>
      <c r="B428" s="82"/>
      <c r="C428" s="82" t="s">
        <v>333</v>
      </c>
      <c r="D428" s="82"/>
      <c r="E428" s="82" t="s">
        <v>469</v>
      </c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6"/>
      <c r="W428" s="86"/>
      <c r="X428" s="86"/>
      <c r="Y428" s="86"/>
      <c r="Z428" s="57" t="s">
        <v>468</v>
      </c>
      <c r="AA428" s="58">
        <v>30</v>
      </c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>
        <v>30</v>
      </c>
      <c r="AM428" s="58"/>
      <c r="AN428" s="58"/>
      <c r="AO428" s="58"/>
      <c r="AP428" s="58"/>
      <c r="AQ428" s="58"/>
      <c r="AR428" s="58"/>
      <c r="AS428" s="58"/>
      <c r="AT428" s="58"/>
      <c r="AU428" s="58"/>
      <c r="AV428" s="57" t="s">
        <v>468</v>
      </c>
    </row>
    <row r="429" spans="1:48" ht="49.5" customHeight="1">
      <c r="A429" s="79" t="s">
        <v>470</v>
      </c>
      <c r="B429" s="82"/>
      <c r="C429" s="82" t="s">
        <v>333</v>
      </c>
      <c r="D429" s="82"/>
      <c r="E429" s="82" t="s">
        <v>471</v>
      </c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6"/>
      <c r="W429" s="86"/>
      <c r="X429" s="86"/>
      <c r="Y429" s="86"/>
      <c r="Z429" s="57" t="s">
        <v>470</v>
      </c>
      <c r="AA429" s="58">
        <v>3</v>
      </c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>
        <v>3</v>
      </c>
      <c r="AM429" s="58"/>
      <c r="AN429" s="58"/>
      <c r="AO429" s="58"/>
      <c r="AP429" s="58"/>
      <c r="AQ429" s="58"/>
      <c r="AR429" s="58"/>
      <c r="AS429" s="58"/>
      <c r="AT429" s="58"/>
      <c r="AU429" s="58"/>
      <c r="AV429" s="57" t="s">
        <v>470</v>
      </c>
    </row>
    <row r="430" spans="1:48" ht="66.75" customHeight="1">
      <c r="A430" s="79" t="s">
        <v>206</v>
      </c>
      <c r="B430" s="82"/>
      <c r="C430" s="82" t="s">
        <v>333</v>
      </c>
      <c r="D430" s="82"/>
      <c r="E430" s="82" t="s">
        <v>471</v>
      </c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 t="s">
        <v>207</v>
      </c>
      <c r="U430" s="82"/>
      <c r="V430" s="86"/>
      <c r="W430" s="86"/>
      <c r="X430" s="86"/>
      <c r="Y430" s="86"/>
      <c r="Z430" s="57" t="s">
        <v>206</v>
      </c>
      <c r="AA430" s="58">
        <v>3</v>
      </c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>
        <v>3</v>
      </c>
      <c r="AM430" s="58"/>
      <c r="AN430" s="58"/>
      <c r="AO430" s="58"/>
      <c r="AP430" s="58"/>
      <c r="AQ430" s="58"/>
      <c r="AR430" s="58"/>
      <c r="AS430" s="58"/>
      <c r="AT430" s="58"/>
      <c r="AU430" s="58"/>
      <c r="AV430" s="57" t="s">
        <v>206</v>
      </c>
    </row>
    <row r="431" spans="1:48" ht="99.75" customHeight="1">
      <c r="A431" s="57" t="s">
        <v>472</v>
      </c>
      <c r="B431" s="82"/>
      <c r="C431" s="82" t="s">
        <v>333</v>
      </c>
      <c r="D431" s="82"/>
      <c r="E431" s="82" t="s">
        <v>473</v>
      </c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6"/>
      <c r="W431" s="86"/>
      <c r="X431" s="86"/>
      <c r="Y431" s="86"/>
      <c r="Z431" s="57" t="s">
        <v>472</v>
      </c>
      <c r="AA431" s="58">
        <v>22</v>
      </c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>
        <v>22</v>
      </c>
      <c r="AM431" s="58"/>
      <c r="AN431" s="58"/>
      <c r="AO431" s="58"/>
      <c r="AP431" s="58"/>
      <c r="AQ431" s="58"/>
      <c r="AR431" s="58"/>
      <c r="AS431" s="58"/>
      <c r="AT431" s="58"/>
      <c r="AU431" s="58"/>
      <c r="AV431" s="57" t="s">
        <v>472</v>
      </c>
    </row>
    <row r="432" spans="1:48" ht="66.75" customHeight="1">
      <c r="A432" s="57" t="s">
        <v>206</v>
      </c>
      <c r="B432" s="82"/>
      <c r="C432" s="82" t="s">
        <v>333</v>
      </c>
      <c r="D432" s="82"/>
      <c r="E432" s="82" t="s">
        <v>473</v>
      </c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 t="s">
        <v>207</v>
      </c>
      <c r="U432" s="82"/>
      <c r="V432" s="86"/>
      <c r="W432" s="86"/>
      <c r="X432" s="86"/>
      <c r="Y432" s="86"/>
      <c r="Z432" s="57" t="s">
        <v>206</v>
      </c>
      <c r="AA432" s="58">
        <v>22</v>
      </c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>
        <v>22</v>
      </c>
      <c r="AM432" s="58"/>
      <c r="AN432" s="58"/>
      <c r="AO432" s="58"/>
      <c r="AP432" s="58"/>
      <c r="AQ432" s="58"/>
      <c r="AR432" s="58"/>
      <c r="AS432" s="58"/>
      <c r="AT432" s="58"/>
      <c r="AU432" s="58"/>
      <c r="AV432" s="57" t="s">
        <v>206</v>
      </c>
    </row>
    <row r="433" spans="1:48" ht="49.5" customHeight="1">
      <c r="A433" s="57" t="s">
        <v>474</v>
      </c>
      <c r="B433" s="82"/>
      <c r="C433" s="82" t="s">
        <v>333</v>
      </c>
      <c r="D433" s="82"/>
      <c r="E433" s="82" t="s">
        <v>475</v>
      </c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6"/>
      <c r="W433" s="86"/>
      <c r="X433" s="86"/>
      <c r="Y433" s="86"/>
      <c r="Z433" s="57" t="s">
        <v>474</v>
      </c>
      <c r="AA433" s="58">
        <v>5</v>
      </c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>
        <v>5</v>
      </c>
      <c r="AM433" s="58"/>
      <c r="AN433" s="58"/>
      <c r="AO433" s="58"/>
      <c r="AP433" s="58"/>
      <c r="AQ433" s="58"/>
      <c r="AR433" s="58"/>
      <c r="AS433" s="58"/>
      <c r="AT433" s="58"/>
      <c r="AU433" s="58"/>
      <c r="AV433" s="57" t="s">
        <v>474</v>
      </c>
    </row>
    <row r="434" spans="1:48" ht="66.75" customHeight="1">
      <c r="A434" s="57" t="s">
        <v>206</v>
      </c>
      <c r="B434" s="82"/>
      <c r="C434" s="82" t="s">
        <v>333</v>
      </c>
      <c r="D434" s="82"/>
      <c r="E434" s="82" t="s">
        <v>475</v>
      </c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 t="s">
        <v>207</v>
      </c>
      <c r="U434" s="82"/>
      <c r="V434" s="86"/>
      <c r="W434" s="86"/>
      <c r="X434" s="86"/>
      <c r="Y434" s="86"/>
      <c r="Z434" s="57" t="s">
        <v>206</v>
      </c>
      <c r="AA434" s="58">
        <v>5</v>
      </c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>
        <v>5</v>
      </c>
      <c r="AM434" s="58"/>
      <c r="AN434" s="58"/>
      <c r="AO434" s="58"/>
      <c r="AP434" s="58"/>
      <c r="AQ434" s="58"/>
      <c r="AR434" s="58"/>
      <c r="AS434" s="58"/>
      <c r="AT434" s="58"/>
      <c r="AU434" s="58"/>
      <c r="AV434" s="57" t="s">
        <v>206</v>
      </c>
    </row>
    <row r="435" spans="1:48" ht="16.5" customHeight="1">
      <c r="A435" s="78" t="s">
        <v>340</v>
      </c>
      <c r="B435" s="82"/>
      <c r="C435" s="82" t="s">
        <v>341</v>
      </c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6"/>
      <c r="W435" s="86"/>
      <c r="X435" s="86"/>
      <c r="Y435" s="86"/>
      <c r="Z435" s="57" t="s">
        <v>340</v>
      </c>
      <c r="AA435" s="58">
        <f>AA436+AA448++AA478+AA492+AA501</f>
        <v>367399.95068999997</v>
      </c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>
        <v>312410.73</v>
      </c>
      <c r="AM435" s="58"/>
      <c r="AN435" s="58">
        <v>214168.7</v>
      </c>
      <c r="AO435" s="58">
        <v>419.15</v>
      </c>
      <c r="AP435" s="58"/>
      <c r="AQ435" s="58">
        <v>314090.5</v>
      </c>
      <c r="AR435" s="58"/>
      <c r="AS435" s="58">
        <v>216088.8</v>
      </c>
      <c r="AT435" s="58">
        <v>412.44</v>
      </c>
      <c r="AU435" s="58"/>
      <c r="AV435" s="57" t="s">
        <v>340</v>
      </c>
    </row>
    <row r="436" spans="1:49" ht="16.5" customHeight="1">
      <c r="A436" s="97" t="s">
        <v>342</v>
      </c>
      <c r="B436" s="82"/>
      <c r="C436" s="82" t="s">
        <v>343</v>
      </c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6"/>
      <c r="W436" s="86"/>
      <c r="X436" s="86"/>
      <c r="Y436" s="86"/>
      <c r="Z436" s="57" t="s">
        <v>342</v>
      </c>
      <c r="AA436" s="58">
        <f>AA437</f>
        <v>111765.00936</v>
      </c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>
        <v>102516.4</v>
      </c>
      <c r="AM436" s="58"/>
      <c r="AN436" s="58">
        <v>67670.4</v>
      </c>
      <c r="AO436" s="58"/>
      <c r="AP436" s="58"/>
      <c r="AQ436" s="58">
        <v>100856.7</v>
      </c>
      <c r="AR436" s="58"/>
      <c r="AS436" s="58">
        <v>66704.9</v>
      </c>
      <c r="AT436" s="58"/>
      <c r="AU436" s="58"/>
      <c r="AV436" s="57" t="s">
        <v>342</v>
      </c>
      <c r="AW436" s="59"/>
    </row>
    <row r="437" spans="1:48" ht="37.5" customHeight="1">
      <c r="A437" s="97" t="s">
        <v>476</v>
      </c>
      <c r="B437" s="82"/>
      <c r="C437" s="82" t="s">
        <v>343</v>
      </c>
      <c r="D437" s="82"/>
      <c r="E437" s="82" t="s">
        <v>477</v>
      </c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6"/>
      <c r="W437" s="86"/>
      <c r="X437" s="86"/>
      <c r="Y437" s="86"/>
      <c r="Z437" s="57" t="s">
        <v>476</v>
      </c>
      <c r="AA437" s="58">
        <f>AA438</f>
        <v>111765.00936</v>
      </c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>
        <v>102516.4</v>
      </c>
      <c r="AM437" s="58"/>
      <c r="AN437" s="58">
        <v>67670.4</v>
      </c>
      <c r="AO437" s="58"/>
      <c r="AP437" s="58"/>
      <c r="AQ437" s="58">
        <v>100856.7</v>
      </c>
      <c r="AR437" s="58"/>
      <c r="AS437" s="58">
        <v>66704.9</v>
      </c>
      <c r="AT437" s="58"/>
      <c r="AU437" s="58"/>
      <c r="AV437" s="57" t="s">
        <v>476</v>
      </c>
    </row>
    <row r="438" spans="1:48" ht="66.75" customHeight="1">
      <c r="A438" s="97" t="s">
        <v>478</v>
      </c>
      <c r="B438" s="82"/>
      <c r="C438" s="82" t="s">
        <v>343</v>
      </c>
      <c r="D438" s="82"/>
      <c r="E438" s="82" t="s">
        <v>479</v>
      </c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6"/>
      <c r="W438" s="86"/>
      <c r="X438" s="86"/>
      <c r="Y438" s="86"/>
      <c r="Z438" s="57" t="s">
        <v>478</v>
      </c>
      <c r="AA438" s="58">
        <f>AA439+AA442+AA445</f>
        <v>111765.00936</v>
      </c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>
        <v>102516.4</v>
      </c>
      <c r="AM438" s="58"/>
      <c r="AN438" s="58">
        <v>67670.4</v>
      </c>
      <c r="AO438" s="58"/>
      <c r="AP438" s="58"/>
      <c r="AQ438" s="58">
        <v>100856.7</v>
      </c>
      <c r="AR438" s="58"/>
      <c r="AS438" s="58">
        <v>66704.9</v>
      </c>
      <c r="AT438" s="58"/>
      <c r="AU438" s="58"/>
      <c r="AV438" s="57" t="s">
        <v>478</v>
      </c>
    </row>
    <row r="439" spans="1:48" ht="83.25" customHeight="1">
      <c r="A439" s="97" t="s">
        <v>480</v>
      </c>
      <c r="B439" s="82"/>
      <c r="C439" s="82" t="s">
        <v>343</v>
      </c>
      <c r="D439" s="82"/>
      <c r="E439" s="82" t="s">
        <v>481</v>
      </c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6"/>
      <c r="W439" s="86"/>
      <c r="X439" s="86"/>
      <c r="Y439" s="86"/>
      <c r="Z439" s="57" t="s">
        <v>480</v>
      </c>
      <c r="AA439" s="58">
        <f>AA440</f>
        <v>35433.51536</v>
      </c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>
        <v>34846</v>
      </c>
      <c r="AM439" s="58"/>
      <c r="AN439" s="58"/>
      <c r="AO439" s="58"/>
      <c r="AP439" s="58"/>
      <c r="AQ439" s="58">
        <v>34151.8</v>
      </c>
      <c r="AR439" s="58"/>
      <c r="AS439" s="58"/>
      <c r="AT439" s="58"/>
      <c r="AU439" s="58"/>
      <c r="AV439" s="57" t="s">
        <v>480</v>
      </c>
    </row>
    <row r="440" spans="1:48" ht="66.75" customHeight="1">
      <c r="A440" s="97" t="s">
        <v>279</v>
      </c>
      <c r="B440" s="82"/>
      <c r="C440" s="82" t="s">
        <v>343</v>
      </c>
      <c r="D440" s="82"/>
      <c r="E440" s="82" t="s">
        <v>482</v>
      </c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6"/>
      <c r="W440" s="86"/>
      <c r="X440" s="86"/>
      <c r="Y440" s="86"/>
      <c r="Z440" s="57" t="s">
        <v>279</v>
      </c>
      <c r="AA440" s="58">
        <f>AA441</f>
        <v>35433.51536</v>
      </c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>
        <v>34846</v>
      </c>
      <c r="AM440" s="58"/>
      <c r="AN440" s="58"/>
      <c r="AO440" s="58"/>
      <c r="AP440" s="58"/>
      <c r="AQ440" s="58">
        <v>34151.8</v>
      </c>
      <c r="AR440" s="58"/>
      <c r="AS440" s="58"/>
      <c r="AT440" s="58"/>
      <c r="AU440" s="58"/>
      <c r="AV440" s="57" t="s">
        <v>279</v>
      </c>
    </row>
    <row r="441" spans="1:48" ht="66.75" customHeight="1">
      <c r="A441" s="97" t="s">
        <v>206</v>
      </c>
      <c r="B441" s="82"/>
      <c r="C441" s="82" t="s">
        <v>343</v>
      </c>
      <c r="D441" s="82"/>
      <c r="E441" s="82" t="s">
        <v>482</v>
      </c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 t="s">
        <v>207</v>
      </c>
      <c r="U441" s="82"/>
      <c r="V441" s="86"/>
      <c r="W441" s="86"/>
      <c r="X441" s="86"/>
      <c r="Y441" s="86"/>
      <c r="Z441" s="57" t="s">
        <v>206</v>
      </c>
      <c r="AA441" s="67">
        <v>35433.51536</v>
      </c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>
        <v>34846</v>
      </c>
      <c r="AM441" s="58"/>
      <c r="AN441" s="58"/>
      <c r="AO441" s="58"/>
      <c r="AP441" s="58"/>
      <c r="AQ441" s="58">
        <v>34151.8</v>
      </c>
      <c r="AR441" s="58"/>
      <c r="AS441" s="58"/>
      <c r="AT441" s="58"/>
      <c r="AU441" s="58"/>
      <c r="AV441" s="57" t="s">
        <v>206</v>
      </c>
    </row>
    <row r="442" spans="1:48" ht="71.25" customHeight="1">
      <c r="A442" s="79" t="s">
        <v>483</v>
      </c>
      <c r="B442" s="82"/>
      <c r="C442" s="82" t="s">
        <v>343</v>
      </c>
      <c r="D442" s="82"/>
      <c r="E442" s="82" t="s">
        <v>484</v>
      </c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6"/>
      <c r="W442" s="86"/>
      <c r="X442" s="86"/>
      <c r="Y442" s="86"/>
      <c r="Z442" s="57" t="s">
        <v>483</v>
      </c>
      <c r="AA442" s="58">
        <f>AA443</f>
        <v>482.394</v>
      </c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7" t="s">
        <v>483</v>
      </c>
    </row>
    <row r="443" spans="1:48" ht="33" customHeight="1">
      <c r="A443" s="79"/>
      <c r="B443" s="82"/>
      <c r="C443" s="82" t="s">
        <v>343</v>
      </c>
      <c r="D443" s="82"/>
      <c r="E443" s="82" t="s">
        <v>652</v>
      </c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6"/>
      <c r="W443" s="86"/>
      <c r="X443" s="86"/>
      <c r="Y443" s="86"/>
      <c r="Z443" s="60" t="s">
        <v>625</v>
      </c>
      <c r="AA443" s="58">
        <f>AA444</f>
        <v>482.394</v>
      </c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7"/>
    </row>
    <row r="444" spans="1:48" ht="70.5" customHeight="1">
      <c r="A444" s="79"/>
      <c r="B444" s="82"/>
      <c r="C444" s="82" t="s">
        <v>343</v>
      </c>
      <c r="D444" s="82"/>
      <c r="E444" s="82" t="s">
        <v>652</v>
      </c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 t="s">
        <v>207</v>
      </c>
      <c r="U444" s="82"/>
      <c r="V444" s="86"/>
      <c r="W444" s="86"/>
      <c r="X444" s="86"/>
      <c r="Y444" s="86"/>
      <c r="Z444" s="57" t="s">
        <v>206</v>
      </c>
      <c r="AA444" s="58">
        <v>482.394</v>
      </c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7"/>
    </row>
    <row r="445" spans="1:48" ht="83.25" customHeight="1">
      <c r="A445" s="78" t="s">
        <v>485</v>
      </c>
      <c r="B445" s="82"/>
      <c r="C445" s="82" t="s">
        <v>343</v>
      </c>
      <c r="D445" s="82"/>
      <c r="E445" s="82" t="s">
        <v>486</v>
      </c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6"/>
      <c r="W445" s="86"/>
      <c r="X445" s="86"/>
      <c r="Y445" s="86"/>
      <c r="Z445" s="57" t="s">
        <v>485</v>
      </c>
      <c r="AA445" s="58">
        <f>AA446</f>
        <v>75849.1</v>
      </c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>
        <v>67670.4</v>
      </c>
      <c r="AM445" s="58"/>
      <c r="AN445" s="58">
        <v>67670.4</v>
      </c>
      <c r="AO445" s="58"/>
      <c r="AP445" s="58"/>
      <c r="AQ445" s="58">
        <v>66704.9</v>
      </c>
      <c r="AR445" s="58"/>
      <c r="AS445" s="58">
        <v>66704.9</v>
      </c>
      <c r="AT445" s="58"/>
      <c r="AU445" s="58"/>
      <c r="AV445" s="57" t="s">
        <v>485</v>
      </c>
    </row>
    <row r="446" spans="1:48" ht="66.75" customHeight="1">
      <c r="A446" s="78" t="s">
        <v>487</v>
      </c>
      <c r="B446" s="82"/>
      <c r="C446" s="82" t="s">
        <v>343</v>
      </c>
      <c r="D446" s="82"/>
      <c r="E446" s="82" t="s">
        <v>488</v>
      </c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6"/>
      <c r="W446" s="86"/>
      <c r="X446" s="86"/>
      <c r="Y446" s="86"/>
      <c r="Z446" s="57" t="s">
        <v>487</v>
      </c>
      <c r="AA446" s="58">
        <f>AA447</f>
        <v>75849.1</v>
      </c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>
        <v>67670.4</v>
      </c>
      <c r="AM446" s="58"/>
      <c r="AN446" s="58">
        <v>67670.4</v>
      </c>
      <c r="AO446" s="58"/>
      <c r="AP446" s="58"/>
      <c r="AQ446" s="58">
        <v>66704.9</v>
      </c>
      <c r="AR446" s="58"/>
      <c r="AS446" s="58">
        <v>66704.9</v>
      </c>
      <c r="AT446" s="58"/>
      <c r="AU446" s="58"/>
      <c r="AV446" s="57" t="s">
        <v>487</v>
      </c>
    </row>
    <row r="447" spans="1:48" ht="66.75" customHeight="1">
      <c r="A447" s="78" t="s">
        <v>206</v>
      </c>
      <c r="B447" s="82"/>
      <c r="C447" s="82" t="s">
        <v>343</v>
      </c>
      <c r="D447" s="82"/>
      <c r="E447" s="82" t="s">
        <v>488</v>
      </c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 t="s">
        <v>207</v>
      </c>
      <c r="U447" s="82"/>
      <c r="V447" s="86"/>
      <c r="W447" s="86"/>
      <c r="X447" s="86"/>
      <c r="Y447" s="86"/>
      <c r="Z447" s="57" t="s">
        <v>206</v>
      </c>
      <c r="AA447" s="58">
        <v>75849.1</v>
      </c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>
        <v>67670.4</v>
      </c>
      <c r="AM447" s="58"/>
      <c r="AN447" s="58">
        <v>67670.4</v>
      </c>
      <c r="AO447" s="58"/>
      <c r="AP447" s="58"/>
      <c r="AQ447" s="58">
        <v>66704.9</v>
      </c>
      <c r="AR447" s="58"/>
      <c r="AS447" s="58">
        <v>66704.9</v>
      </c>
      <c r="AT447" s="58"/>
      <c r="AU447" s="58"/>
      <c r="AV447" s="57" t="s">
        <v>206</v>
      </c>
    </row>
    <row r="448" spans="1:48" ht="23.25" customHeight="1">
      <c r="A448" s="78" t="s">
        <v>489</v>
      </c>
      <c r="B448" s="82"/>
      <c r="C448" s="82" t="s">
        <v>490</v>
      </c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6"/>
      <c r="W448" s="86"/>
      <c r="X448" s="86"/>
      <c r="Y448" s="86"/>
      <c r="Z448" s="57" t="s">
        <v>489</v>
      </c>
      <c r="AA448" s="58">
        <f>AA449+AA454+AA473</f>
        <v>223150.53831000003</v>
      </c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>
        <v>178877.13</v>
      </c>
      <c r="AM448" s="58"/>
      <c r="AN448" s="58">
        <v>142222.2</v>
      </c>
      <c r="AO448" s="58">
        <v>419.15</v>
      </c>
      <c r="AP448" s="58"/>
      <c r="AQ448" s="58">
        <v>182041.5</v>
      </c>
      <c r="AR448" s="58"/>
      <c r="AS448" s="58">
        <v>145090.8</v>
      </c>
      <c r="AT448" s="58">
        <v>412.44</v>
      </c>
      <c r="AU448" s="58"/>
      <c r="AV448" s="57" t="s">
        <v>489</v>
      </c>
    </row>
    <row r="449" spans="1:48" ht="49.5" customHeight="1">
      <c r="A449" s="78" t="s">
        <v>198</v>
      </c>
      <c r="B449" s="82"/>
      <c r="C449" s="82" t="s">
        <v>490</v>
      </c>
      <c r="D449" s="82"/>
      <c r="E449" s="82" t="s">
        <v>199</v>
      </c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6"/>
      <c r="W449" s="86"/>
      <c r="X449" s="86"/>
      <c r="Y449" s="86"/>
      <c r="Z449" s="57" t="s">
        <v>198</v>
      </c>
      <c r="AA449" s="58">
        <f>AA450</f>
        <v>2000</v>
      </c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7" t="s">
        <v>198</v>
      </c>
    </row>
    <row r="450" spans="1:48" ht="43.5" customHeight="1">
      <c r="A450" s="78" t="s">
        <v>491</v>
      </c>
      <c r="B450" s="82"/>
      <c r="C450" s="82" t="s">
        <v>490</v>
      </c>
      <c r="D450" s="82"/>
      <c r="E450" s="82" t="s">
        <v>492</v>
      </c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6"/>
      <c r="W450" s="86"/>
      <c r="X450" s="86"/>
      <c r="Y450" s="86"/>
      <c r="Z450" s="57" t="s">
        <v>491</v>
      </c>
      <c r="AA450" s="58">
        <f>AA451</f>
        <v>2000</v>
      </c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7" t="s">
        <v>491</v>
      </c>
    </row>
    <row r="451" spans="1:48" ht="66.75" customHeight="1">
      <c r="A451" s="78" t="s">
        <v>493</v>
      </c>
      <c r="B451" s="82"/>
      <c r="C451" s="82" t="s">
        <v>490</v>
      </c>
      <c r="D451" s="82"/>
      <c r="E451" s="82" t="s">
        <v>494</v>
      </c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6"/>
      <c r="W451" s="86"/>
      <c r="X451" s="86"/>
      <c r="Y451" s="86"/>
      <c r="Z451" s="57" t="s">
        <v>493</v>
      </c>
      <c r="AA451" s="58">
        <f>AA452</f>
        <v>2000</v>
      </c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7" t="s">
        <v>493</v>
      </c>
    </row>
    <row r="452" spans="1:48" ht="66.75" customHeight="1">
      <c r="A452" s="78" t="s">
        <v>495</v>
      </c>
      <c r="B452" s="82"/>
      <c r="C452" s="82" t="s">
        <v>490</v>
      </c>
      <c r="D452" s="82"/>
      <c r="E452" s="82" t="s">
        <v>496</v>
      </c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6"/>
      <c r="W452" s="86"/>
      <c r="X452" s="86"/>
      <c r="Y452" s="86"/>
      <c r="Z452" s="57" t="s">
        <v>495</v>
      </c>
      <c r="AA452" s="58">
        <f>AA453</f>
        <v>2000</v>
      </c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7" t="s">
        <v>495</v>
      </c>
    </row>
    <row r="453" spans="1:48" ht="66.75" customHeight="1">
      <c r="A453" s="78" t="s">
        <v>206</v>
      </c>
      <c r="B453" s="82"/>
      <c r="C453" s="82" t="s">
        <v>490</v>
      </c>
      <c r="D453" s="82"/>
      <c r="E453" s="82" t="s">
        <v>496</v>
      </c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 t="s">
        <v>207</v>
      </c>
      <c r="U453" s="82"/>
      <c r="V453" s="86"/>
      <c r="W453" s="86"/>
      <c r="X453" s="86"/>
      <c r="Y453" s="86"/>
      <c r="Z453" s="57" t="s">
        <v>206</v>
      </c>
      <c r="AA453" s="58">
        <v>2000</v>
      </c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7" t="s">
        <v>206</v>
      </c>
    </row>
    <row r="454" spans="1:48" ht="40.5" customHeight="1">
      <c r="A454" s="78" t="s">
        <v>476</v>
      </c>
      <c r="B454" s="82"/>
      <c r="C454" s="82" t="s">
        <v>490</v>
      </c>
      <c r="D454" s="82"/>
      <c r="E454" s="82" t="s">
        <v>477</v>
      </c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6"/>
      <c r="W454" s="86"/>
      <c r="X454" s="86"/>
      <c r="Y454" s="86"/>
      <c r="Z454" s="57" t="s">
        <v>476</v>
      </c>
      <c r="AA454" s="58">
        <f>AA455</f>
        <v>221125.33831000002</v>
      </c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>
        <v>178827.13</v>
      </c>
      <c r="AM454" s="58"/>
      <c r="AN454" s="58">
        <v>142222.2</v>
      </c>
      <c r="AO454" s="58">
        <v>419.15</v>
      </c>
      <c r="AP454" s="58"/>
      <c r="AQ454" s="58">
        <v>181991.5</v>
      </c>
      <c r="AR454" s="58"/>
      <c r="AS454" s="58">
        <v>145090.8</v>
      </c>
      <c r="AT454" s="58">
        <v>412.44</v>
      </c>
      <c r="AU454" s="58"/>
      <c r="AV454" s="57" t="s">
        <v>476</v>
      </c>
    </row>
    <row r="455" spans="1:48" ht="83.25" customHeight="1">
      <c r="A455" s="78" t="s">
        <v>497</v>
      </c>
      <c r="B455" s="82"/>
      <c r="C455" s="82" t="s">
        <v>490</v>
      </c>
      <c r="D455" s="82"/>
      <c r="E455" s="82" t="s">
        <v>498</v>
      </c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6"/>
      <c r="W455" s="86"/>
      <c r="X455" s="86"/>
      <c r="Y455" s="86"/>
      <c r="Z455" s="57" t="s">
        <v>497</v>
      </c>
      <c r="AA455" s="58">
        <f>AA456+AA459+AA467+AA470</f>
        <v>221125.33831000002</v>
      </c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>
        <v>178827.13</v>
      </c>
      <c r="AM455" s="58"/>
      <c r="AN455" s="58">
        <v>142222.2</v>
      </c>
      <c r="AO455" s="58">
        <v>419.15</v>
      </c>
      <c r="AP455" s="58"/>
      <c r="AQ455" s="58">
        <v>181991.5</v>
      </c>
      <c r="AR455" s="58"/>
      <c r="AS455" s="58">
        <v>145090.8</v>
      </c>
      <c r="AT455" s="58">
        <v>412.44</v>
      </c>
      <c r="AU455" s="58"/>
      <c r="AV455" s="57" t="s">
        <v>497</v>
      </c>
    </row>
    <row r="456" spans="1:48" ht="150" customHeight="1">
      <c r="A456" s="78" t="s">
        <v>499</v>
      </c>
      <c r="B456" s="82"/>
      <c r="C456" s="82" t="s">
        <v>490</v>
      </c>
      <c r="D456" s="82"/>
      <c r="E456" s="82" t="s">
        <v>500</v>
      </c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6"/>
      <c r="W456" s="86"/>
      <c r="X456" s="86"/>
      <c r="Y456" s="86"/>
      <c r="Z456" s="57" t="s">
        <v>499</v>
      </c>
      <c r="AA456" s="58">
        <f>AA457</f>
        <v>38168.93743</v>
      </c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>
        <v>36185.78</v>
      </c>
      <c r="AM456" s="58"/>
      <c r="AN456" s="58"/>
      <c r="AO456" s="58"/>
      <c r="AP456" s="58"/>
      <c r="AQ456" s="58">
        <v>36488.26</v>
      </c>
      <c r="AR456" s="58"/>
      <c r="AS456" s="58"/>
      <c r="AT456" s="58"/>
      <c r="AU456" s="58"/>
      <c r="AV456" s="57" t="s">
        <v>499</v>
      </c>
    </row>
    <row r="457" spans="1:48" ht="56.25" customHeight="1">
      <c r="A457" s="78" t="s">
        <v>279</v>
      </c>
      <c r="B457" s="82"/>
      <c r="C457" s="82" t="s">
        <v>490</v>
      </c>
      <c r="D457" s="82"/>
      <c r="E457" s="82" t="s">
        <v>501</v>
      </c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6"/>
      <c r="W457" s="86"/>
      <c r="X457" s="86"/>
      <c r="Y457" s="86"/>
      <c r="Z457" s="57" t="s">
        <v>279</v>
      </c>
      <c r="AA457" s="58">
        <f>AA458</f>
        <v>38168.93743</v>
      </c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>
        <v>36185.78</v>
      </c>
      <c r="AM457" s="58"/>
      <c r="AN457" s="58"/>
      <c r="AO457" s="58"/>
      <c r="AP457" s="58"/>
      <c r="AQ457" s="58">
        <v>36488.26</v>
      </c>
      <c r="AR457" s="58"/>
      <c r="AS457" s="58"/>
      <c r="AT457" s="58"/>
      <c r="AU457" s="58"/>
      <c r="AV457" s="57" t="s">
        <v>279</v>
      </c>
    </row>
    <row r="458" spans="1:48" ht="66.75" customHeight="1">
      <c r="A458" s="78" t="s">
        <v>206</v>
      </c>
      <c r="B458" s="82"/>
      <c r="C458" s="82" t="s">
        <v>490</v>
      </c>
      <c r="D458" s="82"/>
      <c r="E458" s="82" t="s">
        <v>501</v>
      </c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 t="s">
        <v>207</v>
      </c>
      <c r="U458" s="82"/>
      <c r="V458" s="86"/>
      <c r="W458" s="86"/>
      <c r="X458" s="86"/>
      <c r="Y458" s="86"/>
      <c r="Z458" s="57" t="s">
        <v>206</v>
      </c>
      <c r="AA458" s="67">
        <v>38168.93743</v>
      </c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>
        <v>36185.78</v>
      </c>
      <c r="AM458" s="58"/>
      <c r="AN458" s="58"/>
      <c r="AO458" s="58"/>
      <c r="AP458" s="58"/>
      <c r="AQ458" s="58">
        <v>36488.26</v>
      </c>
      <c r="AR458" s="58"/>
      <c r="AS458" s="58"/>
      <c r="AT458" s="58"/>
      <c r="AU458" s="58"/>
      <c r="AV458" s="57" t="s">
        <v>206</v>
      </c>
    </row>
    <row r="459" spans="1:48" ht="66.75" customHeight="1">
      <c r="A459" s="57" t="s">
        <v>502</v>
      </c>
      <c r="B459" s="82"/>
      <c r="C459" s="82" t="s">
        <v>490</v>
      </c>
      <c r="D459" s="82"/>
      <c r="E459" s="82" t="s">
        <v>503</v>
      </c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6"/>
      <c r="W459" s="86"/>
      <c r="X459" s="86"/>
      <c r="Y459" s="86"/>
      <c r="Z459" s="57" t="s">
        <v>502</v>
      </c>
      <c r="AA459" s="58">
        <f>AA460+AA463+AA465</f>
        <v>28288.56488</v>
      </c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7" t="s">
        <v>502</v>
      </c>
    </row>
    <row r="460" spans="1:48" ht="49.5" customHeight="1">
      <c r="A460" s="57" t="s">
        <v>504</v>
      </c>
      <c r="B460" s="82"/>
      <c r="C460" s="82" t="s">
        <v>490</v>
      </c>
      <c r="D460" s="82"/>
      <c r="E460" s="82" t="s">
        <v>505</v>
      </c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6"/>
      <c r="W460" s="86"/>
      <c r="X460" s="86"/>
      <c r="Y460" s="86"/>
      <c r="Z460" s="57" t="s">
        <v>504</v>
      </c>
      <c r="AA460" s="58">
        <f>AA461+AA462</f>
        <v>1117.683</v>
      </c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7" t="s">
        <v>504</v>
      </c>
    </row>
    <row r="461" spans="1:48" ht="63" customHeight="1">
      <c r="A461" s="57"/>
      <c r="B461" s="82"/>
      <c r="C461" s="82" t="s">
        <v>490</v>
      </c>
      <c r="D461" s="82"/>
      <c r="E461" s="82" t="s">
        <v>505</v>
      </c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 t="s">
        <v>207</v>
      </c>
      <c r="U461" s="82"/>
      <c r="V461" s="86"/>
      <c r="W461" s="86"/>
      <c r="X461" s="86"/>
      <c r="Y461" s="86"/>
      <c r="Z461" s="57" t="s">
        <v>206</v>
      </c>
      <c r="AA461" s="67">
        <v>1106.87403</v>
      </c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7"/>
    </row>
    <row r="462" spans="1:48" ht="33" customHeight="1">
      <c r="A462" s="79" t="s">
        <v>160</v>
      </c>
      <c r="B462" s="82"/>
      <c r="C462" s="82" t="s">
        <v>490</v>
      </c>
      <c r="D462" s="82"/>
      <c r="E462" s="82" t="s">
        <v>505</v>
      </c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 t="s">
        <v>161</v>
      </c>
      <c r="U462" s="82"/>
      <c r="V462" s="86"/>
      <c r="W462" s="86"/>
      <c r="X462" s="86"/>
      <c r="Y462" s="86"/>
      <c r="Z462" s="57" t="s">
        <v>160</v>
      </c>
      <c r="AA462" s="67">
        <v>10.80897</v>
      </c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7" t="s">
        <v>160</v>
      </c>
    </row>
    <row r="463" spans="1:48" ht="33" customHeight="1">
      <c r="A463" s="57"/>
      <c r="B463" s="82"/>
      <c r="C463" s="82" t="s">
        <v>490</v>
      </c>
      <c r="D463" s="82"/>
      <c r="E463" s="82" t="s">
        <v>624</v>
      </c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6"/>
      <c r="W463" s="86"/>
      <c r="X463" s="86"/>
      <c r="Y463" s="86"/>
      <c r="Z463" s="57" t="s">
        <v>625</v>
      </c>
      <c r="AA463" s="58">
        <f>AA464</f>
        <v>807.32635</v>
      </c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7"/>
    </row>
    <row r="464" spans="1:48" ht="62.25" customHeight="1">
      <c r="A464" s="57"/>
      <c r="B464" s="82"/>
      <c r="C464" s="82" t="s">
        <v>490</v>
      </c>
      <c r="D464" s="82"/>
      <c r="E464" s="82" t="s">
        <v>624</v>
      </c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 t="s">
        <v>207</v>
      </c>
      <c r="U464" s="82"/>
      <c r="V464" s="86"/>
      <c r="W464" s="86"/>
      <c r="X464" s="86"/>
      <c r="Y464" s="86"/>
      <c r="Z464" s="57" t="s">
        <v>206</v>
      </c>
      <c r="AA464" s="67">
        <v>807.32635</v>
      </c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7"/>
    </row>
    <row r="465" spans="1:48" ht="99.75" customHeight="1">
      <c r="A465" s="78" t="s">
        <v>506</v>
      </c>
      <c r="B465" s="82"/>
      <c r="C465" s="82" t="s">
        <v>490</v>
      </c>
      <c r="D465" s="82"/>
      <c r="E465" s="82" t="s">
        <v>507</v>
      </c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6"/>
      <c r="W465" s="86"/>
      <c r="X465" s="86"/>
      <c r="Y465" s="86"/>
      <c r="Z465" s="57" t="s">
        <v>506</v>
      </c>
      <c r="AA465" s="58">
        <f>AA466</f>
        <v>26363.55553</v>
      </c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7" t="s">
        <v>506</v>
      </c>
    </row>
    <row r="466" spans="1:48" ht="66.75" customHeight="1">
      <c r="A466" s="78" t="s">
        <v>206</v>
      </c>
      <c r="B466" s="82"/>
      <c r="C466" s="82" t="s">
        <v>490</v>
      </c>
      <c r="D466" s="82"/>
      <c r="E466" s="82" t="s">
        <v>507</v>
      </c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 t="s">
        <v>207</v>
      </c>
      <c r="U466" s="82"/>
      <c r="V466" s="86"/>
      <c r="W466" s="86"/>
      <c r="X466" s="86"/>
      <c r="Y466" s="86"/>
      <c r="Z466" s="57" t="s">
        <v>206</v>
      </c>
      <c r="AA466" s="67">
        <f>26518.55553-155</f>
        <v>26363.55553</v>
      </c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7" t="s">
        <v>206</v>
      </c>
    </row>
    <row r="467" spans="1:48" ht="83.25" customHeight="1">
      <c r="A467" s="57" t="s">
        <v>485</v>
      </c>
      <c r="B467" s="82"/>
      <c r="C467" s="82" t="s">
        <v>490</v>
      </c>
      <c r="D467" s="82"/>
      <c r="E467" s="82" t="s">
        <v>508</v>
      </c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6"/>
      <c r="W467" s="86"/>
      <c r="X467" s="86"/>
      <c r="Y467" s="86"/>
      <c r="Z467" s="57" t="s">
        <v>485</v>
      </c>
      <c r="AA467" s="58">
        <f>AA468</f>
        <v>148773.89</v>
      </c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>
        <v>136780.6</v>
      </c>
      <c r="AM467" s="58"/>
      <c r="AN467" s="58">
        <v>136780.6</v>
      </c>
      <c r="AO467" s="58"/>
      <c r="AP467" s="58"/>
      <c r="AQ467" s="58">
        <v>139649.2</v>
      </c>
      <c r="AR467" s="58"/>
      <c r="AS467" s="58">
        <v>139649.2</v>
      </c>
      <c r="AT467" s="58"/>
      <c r="AU467" s="58"/>
      <c r="AV467" s="57" t="s">
        <v>485</v>
      </c>
    </row>
    <row r="468" spans="1:48" ht="66.75" customHeight="1">
      <c r="A468" s="57" t="s">
        <v>487</v>
      </c>
      <c r="B468" s="82"/>
      <c r="C468" s="82" t="s">
        <v>490</v>
      </c>
      <c r="D468" s="82"/>
      <c r="E468" s="82" t="s">
        <v>509</v>
      </c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6"/>
      <c r="W468" s="86"/>
      <c r="X468" s="86"/>
      <c r="Y468" s="86"/>
      <c r="Z468" s="57" t="s">
        <v>487</v>
      </c>
      <c r="AA468" s="58">
        <f>AA469</f>
        <v>148773.89</v>
      </c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>
        <v>136780.6</v>
      </c>
      <c r="AM468" s="58"/>
      <c r="AN468" s="58">
        <v>136780.6</v>
      </c>
      <c r="AO468" s="58"/>
      <c r="AP468" s="58"/>
      <c r="AQ468" s="58">
        <v>139649.2</v>
      </c>
      <c r="AR468" s="58"/>
      <c r="AS468" s="58">
        <v>139649.2</v>
      </c>
      <c r="AT468" s="58"/>
      <c r="AU468" s="58"/>
      <c r="AV468" s="57" t="s">
        <v>487</v>
      </c>
    </row>
    <row r="469" spans="1:48" ht="66.75" customHeight="1">
      <c r="A469" s="57" t="s">
        <v>206</v>
      </c>
      <c r="B469" s="82"/>
      <c r="C469" s="82" t="s">
        <v>490</v>
      </c>
      <c r="D469" s="82"/>
      <c r="E469" s="82" t="s">
        <v>509</v>
      </c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 t="s">
        <v>207</v>
      </c>
      <c r="U469" s="82"/>
      <c r="V469" s="86"/>
      <c r="W469" s="86"/>
      <c r="X469" s="86"/>
      <c r="Y469" s="86"/>
      <c r="Z469" s="57" t="s">
        <v>206</v>
      </c>
      <c r="AA469" s="58">
        <v>148773.89</v>
      </c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>
        <v>136780.6</v>
      </c>
      <c r="AM469" s="58"/>
      <c r="AN469" s="58">
        <v>136780.6</v>
      </c>
      <c r="AO469" s="58"/>
      <c r="AP469" s="58"/>
      <c r="AQ469" s="58">
        <v>139649.2</v>
      </c>
      <c r="AR469" s="58"/>
      <c r="AS469" s="58">
        <v>139649.2</v>
      </c>
      <c r="AT469" s="58"/>
      <c r="AU469" s="58"/>
      <c r="AV469" s="57" t="s">
        <v>206</v>
      </c>
    </row>
    <row r="470" spans="1:48" ht="324" customHeight="1">
      <c r="A470" s="87" t="s">
        <v>510</v>
      </c>
      <c r="B470" s="82"/>
      <c r="C470" s="82" t="s">
        <v>490</v>
      </c>
      <c r="D470" s="82"/>
      <c r="E470" s="82" t="s">
        <v>511</v>
      </c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6"/>
      <c r="W470" s="86"/>
      <c r="X470" s="86"/>
      <c r="Y470" s="86"/>
      <c r="Z470" s="43" t="s">
        <v>510</v>
      </c>
      <c r="AA470" s="58">
        <f>AA471</f>
        <v>5893.946</v>
      </c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>
        <v>5860.75</v>
      </c>
      <c r="AM470" s="58"/>
      <c r="AN470" s="58">
        <v>5441.6</v>
      </c>
      <c r="AO470" s="58">
        <v>419.15</v>
      </c>
      <c r="AP470" s="58"/>
      <c r="AQ470" s="58">
        <v>5854.04</v>
      </c>
      <c r="AR470" s="58"/>
      <c r="AS470" s="58">
        <v>5441.6</v>
      </c>
      <c r="AT470" s="58">
        <v>412.44</v>
      </c>
      <c r="AU470" s="58"/>
      <c r="AV470" s="43" t="s">
        <v>510</v>
      </c>
    </row>
    <row r="471" spans="1:48" ht="324" customHeight="1">
      <c r="A471" s="96" t="s">
        <v>512</v>
      </c>
      <c r="B471" s="82"/>
      <c r="C471" s="82" t="s">
        <v>490</v>
      </c>
      <c r="D471" s="82"/>
      <c r="E471" s="82" t="s">
        <v>513</v>
      </c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6"/>
      <c r="W471" s="86"/>
      <c r="X471" s="86"/>
      <c r="Y471" s="86"/>
      <c r="Z471" s="43" t="s">
        <v>512</v>
      </c>
      <c r="AA471" s="58">
        <f>AA472</f>
        <v>5893.946</v>
      </c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>
        <v>5860.75</v>
      </c>
      <c r="AM471" s="58"/>
      <c r="AN471" s="58">
        <v>5441.6</v>
      </c>
      <c r="AO471" s="58">
        <v>419.15</v>
      </c>
      <c r="AP471" s="58"/>
      <c r="AQ471" s="58">
        <v>5854.04</v>
      </c>
      <c r="AR471" s="58"/>
      <c r="AS471" s="58">
        <v>5441.6</v>
      </c>
      <c r="AT471" s="58">
        <v>412.44</v>
      </c>
      <c r="AU471" s="58"/>
      <c r="AV471" s="43" t="s">
        <v>512</v>
      </c>
    </row>
    <row r="472" spans="1:48" ht="66.75" customHeight="1">
      <c r="A472" s="97" t="s">
        <v>206</v>
      </c>
      <c r="B472" s="82"/>
      <c r="C472" s="82" t="s">
        <v>490</v>
      </c>
      <c r="D472" s="82"/>
      <c r="E472" s="82" t="s">
        <v>513</v>
      </c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 t="s">
        <v>207</v>
      </c>
      <c r="U472" s="82"/>
      <c r="V472" s="86"/>
      <c r="W472" s="86"/>
      <c r="X472" s="86"/>
      <c r="Y472" s="86"/>
      <c r="Z472" s="57" t="s">
        <v>206</v>
      </c>
      <c r="AA472" s="58">
        <v>5893.946</v>
      </c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>
        <v>5860.75</v>
      </c>
      <c r="AM472" s="58"/>
      <c r="AN472" s="58">
        <v>5441.6</v>
      </c>
      <c r="AO472" s="58">
        <v>419.15</v>
      </c>
      <c r="AP472" s="58"/>
      <c r="AQ472" s="58">
        <v>5854.04</v>
      </c>
      <c r="AR472" s="58"/>
      <c r="AS472" s="58">
        <v>5441.6</v>
      </c>
      <c r="AT472" s="58">
        <v>412.44</v>
      </c>
      <c r="AU472" s="58"/>
      <c r="AV472" s="57" t="s">
        <v>206</v>
      </c>
    </row>
    <row r="473" spans="1:48" ht="83.25" customHeight="1">
      <c r="A473" s="97" t="s">
        <v>289</v>
      </c>
      <c r="B473" s="82"/>
      <c r="C473" s="82" t="s">
        <v>490</v>
      </c>
      <c r="D473" s="82"/>
      <c r="E473" s="82" t="s">
        <v>290</v>
      </c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6"/>
      <c r="W473" s="86"/>
      <c r="X473" s="86"/>
      <c r="Y473" s="86"/>
      <c r="Z473" s="57" t="s">
        <v>289</v>
      </c>
      <c r="AA473" s="58">
        <f>AA474</f>
        <v>25.2</v>
      </c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>
        <v>50</v>
      </c>
      <c r="AM473" s="58"/>
      <c r="AN473" s="58"/>
      <c r="AO473" s="58"/>
      <c r="AP473" s="58"/>
      <c r="AQ473" s="58">
        <v>50</v>
      </c>
      <c r="AR473" s="58"/>
      <c r="AS473" s="58"/>
      <c r="AT473" s="58"/>
      <c r="AU473" s="58"/>
      <c r="AV473" s="57" t="s">
        <v>289</v>
      </c>
    </row>
    <row r="474" spans="1:48" ht="33" customHeight="1">
      <c r="A474" s="97" t="s">
        <v>514</v>
      </c>
      <c r="B474" s="82"/>
      <c r="C474" s="82" t="s">
        <v>490</v>
      </c>
      <c r="D474" s="82"/>
      <c r="E474" s="82" t="s">
        <v>515</v>
      </c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6"/>
      <c r="W474" s="86"/>
      <c r="X474" s="86"/>
      <c r="Y474" s="86"/>
      <c r="Z474" s="60" t="s">
        <v>660</v>
      </c>
      <c r="AA474" s="58">
        <f>AA475</f>
        <v>25.2</v>
      </c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>
        <v>50</v>
      </c>
      <c r="AM474" s="58"/>
      <c r="AN474" s="58"/>
      <c r="AO474" s="58"/>
      <c r="AP474" s="58"/>
      <c r="AQ474" s="58">
        <v>50</v>
      </c>
      <c r="AR474" s="58"/>
      <c r="AS474" s="58"/>
      <c r="AT474" s="58"/>
      <c r="AU474" s="58"/>
      <c r="AV474" s="57" t="s">
        <v>514</v>
      </c>
    </row>
    <row r="475" spans="1:48" ht="49.5" customHeight="1">
      <c r="A475" s="97" t="s">
        <v>516</v>
      </c>
      <c r="B475" s="82"/>
      <c r="C475" s="82" t="s">
        <v>490</v>
      </c>
      <c r="D475" s="82"/>
      <c r="E475" s="82" t="s">
        <v>517</v>
      </c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6"/>
      <c r="W475" s="86"/>
      <c r="X475" s="86"/>
      <c r="Y475" s="86"/>
      <c r="Z475" s="60" t="s">
        <v>661</v>
      </c>
      <c r="AA475" s="58">
        <f>AA476</f>
        <v>25.2</v>
      </c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>
        <v>50</v>
      </c>
      <c r="AM475" s="58"/>
      <c r="AN475" s="58"/>
      <c r="AO475" s="58"/>
      <c r="AP475" s="58"/>
      <c r="AQ475" s="58">
        <v>50</v>
      </c>
      <c r="AR475" s="58"/>
      <c r="AS475" s="58"/>
      <c r="AT475" s="58"/>
      <c r="AU475" s="58"/>
      <c r="AV475" s="57" t="s">
        <v>516</v>
      </c>
    </row>
    <row r="476" spans="1:48" ht="83.25" customHeight="1">
      <c r="A476" s="97" t="s">
        <v>518</v>
      </c>
      <c r="B476" s="82"/>
      <c r="C476" s="82" t="s">
        <v>490</v>
      </c>
      <c r="D476" s="82"/>
      <c r="E476" s="82" t="s">
        <v>519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6"/>
      <c r="W476" s="86"/>
      <c r="X476" s="86"/>
      <c r="Y476" s="86"/>
      <c r="Z476" s="57" t="s">
        <v>518</v>
      </c>
      <c r="AA476" s="58">
        <f>AA477</f>
        <v>25.2</v>
      </c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>
        <v>50</v>
      </c>
      <c r="AM476" s="58"/>
      <c r="AN476" s="58"/>
      <c r="AO476" s="58"/>
      <c r="AP476" s="58"/>
      <c r="AQ476" s="58">
        <v>50</v>
      </c>
      <c r="AR476" s="58"/>
      <c r="AS476" s="58"/>
      <c r="AT476" s="58"/>
      <c r="AU476" s="58"/>
      <c r="AV476" s="57" t="s">
        <v>518</v>
      </c>
    </row>
    <row r="477" spans="1:48" ht="66.75" customHeight="1">
      <c r="A477" s="97" t="s">
        <v>206</v>
      </c>
      <c r="B477" s="82"/>
      <c r="C477" s="82" t="s">
        <v>490</v>
      </c>
      <c r="D477" s="82"/>
      <c r="E477" s="82" t="s">
        <v>519</v>
      </c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 t="s">
        <v>207</v>
      </c>
      <c r="U477" s="82"/>
      <c r="V477" s="86"/>
      <c r="W477" s="86"/>
      <c r="X477" s="86"/>
      <c r="Y477" s="86"/>
      <c r="Z477" s="57" t="s">
        <v>206</v>
      </c>
      <c r="AA477" s="58">
        <v>25.2</v>
      </c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>
        <v>50</v>
      </c>
      <c r="AM477" s="58"/>
      <c r="AN477" s="58"/>
      <c r="AO477" s="58"/>
      <c r="AP477" s="58"/>
      <c r="AQ477" s="58">
        <v>50</v>
      </c>
      <c r="AR477" s="58"/>
      <c r="AS477" s="58"/>
      <c r="AT477" s="58"/>
      <c r="AU477" s="58"/>
      <c r="AV477" s="57" t="s">
        <v>206</v>
      </c>
    </row>
    <row r="478" spans="1:48" ht="23.25" customHeight="1">
      <c r="A478" s="79" t="s">
        <v>520</v>
      </c>
      <c r="B478" s="82"/>
      <c r="C478" s="82" t="s">
        <v>521</v>
      </c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6"/>
      <c r="W478" s="86"/>
      <c r="X478" s="86"/>
      <c r="Y478" s="86"/>
      <c r="Z478" s="57" t="s">
        <v>520</v>
      </c>
      <c r="AA478" s="58">
        <f>AA479+AA487</f>
        <v>19628.117</v>
      </c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>
        <v>18578</v>
      </c>
      <c r="AM478" s="58"/>
      <c r="AN478" s="58"/>
      <c r="AO478" s="58"/>
      <c r="AP478" s="58"/>
      <c r="AQ478" s="58">
        <v>18656.1</v>
      </c>
      <c r="AR478" s="58"/>
      <c r="AS478" s="58"/>
      <c r="AT478" s="58"/>
      <c r="AU478" s="58"/>
      <c r="AV478" s="57" t="s">
        <v>520</v>
      </c>
    </row>
    <row r="479" spans="1:48" ht="33" customHeight="1">
      <c r="A479" s="79" t="s">
        <v>476</v>
      </c>
      <c r="B479" s="82"/>
      <c r="C479" s="82" t="s">
        <v>521</v>
      </c>
      <c r="D479" s="82"/>
      <c r="E479" s="82" t="s">
        <v>477</v>
      </c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6"/>
      <c r="W479" s="86"/>
      <c r="X479" s="86"/>
      <c r="Y479" s="86"/>
      <c r="Z479" s="57" t="s">
        <v>476</v>
      </c>
      <c r="AA479" s="58">
        <f>AA480</f>
        <v>19603.317</v>
      </c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>
        <v>18578</v>
      </c>
      <c r="AM479" s="58"/>
      <c r="AN479" s="58"/>
      <c r="AO479" s="58"/>
      <c r="AP479" s="58"/>
      <c r="AQ479" s="58">
        <v>18656.1</v>
      </c>
      <c r="AR479" s="58"/>
      <c r="AS479" s="58"/>
      <c r="AT479" s="58"/>
      <c r="AU479" s="58"/>
      <c r="AV479" s="57" t="s">
        <v>476</v>
      </c>
    </row>
    <row r="480" spans="1:48" ht="83.25" customHeight="1">
      <c r="A480" s="79" t="s">
        <v>522</v>
      </c>
      <c r="B480" s="82"/>
      <c r="C480" s="82" t="s">
        <v>521</v>
      </c>
      <c r="D480" s="82"/>
      <c r="E480" s="82" t="s">
        <v>523</v>
      </c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6"/>
      <c r="W480" s="86"/>
      <c r="X480" s="86"/>
      <c r="Y480" s="86"/>
      <c r="Z480" s="57" t="s">
        <v>522</v>
      </c>
      <c r="AA480" s="58">
        <f>AA481+AA484</f>
        <v>19603.317</v>
      </c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>
        <v>18578</v>
      </c>
      <c r="AM480" s="58"/>
      <c r="AN480" s="58"/>
      <c r="AO480" s="58"/>
      <c r="AP480" s="58"/>
      <c r="AQ480" s="58">
        <v>18656.1</v>
      </c>
      <c r="AR480" s="58"/>
      <c r="AS480" s="58"/>
      <c r="AT480" s="58"/>
      <c r="AU480" s="58"/>
      <c r="AV480" s="57" t="s">
        <v>522</v>
      </c>
    </row>
    <row r="481" spans="1:48" ht="83.25" customHeight="1">
      <c r="A481" s="79" t="s">
        <v>524</v>
      </c>
      <c r="B481" s="82"/>
      <c r="C481" s="82" t="s">
        <v>521</v>
      </c>
      <c r="D481" s="82"/>
      <c r="E481" s="82" t="s">
        <v>525</v>
      </c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6"/>
      <c r="W481" s="86"/>
      <c r="X481" s="86"/>
      <c r="Y481" s="86"/>
      <c r="Z481" s="57" t="s">
        <v>524</v>
      </c>
      <c r="AA481" s="58">
        <v>19401</v>
      </c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>
        <v>18578</v>
      </c>
      <c r="AM481" s="58"/>
      <c r="AN481" s="58"/>
      <c r="AO481" s="58"/>
      <c r="AP481" s="58"/>
      <c r="AQ481" s="58">
        <v>18656.1</v>
      </c>
      <c r="AR481" s="58"/>
      <c r="AS481" s="58"/>
      <c r="AT481" s="58"/>
      <c r="AU481" s="58"/>
      <c r="AV481" s="57" t="s">
        <v>524</v>
      </c>
    </row>
    <row r="482" spans="1:48" ht="66.75" customHeight="1">
      <c r="A482" s="79" t="s">
        <v>279</v>
      </c>
      <c r="B482" s="82"/>
      <c r="C482" s="82" t="s">
        <v>521</v>
      </c>
      <c r="D482" s="82"/>
      <c r="E482" s="82" t="s">
        <v>526</v>
      </c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6"/>
      <c r="W482" s="86"/>
      <c r="X482" s="86"/>
      <c r="Y482" s="86"/>
      <c r="Z482" s="57" t="s">
        <v>279</v>
      </c>
      <c r="AA482" s="58">
        <v>19401</v>
      </c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>
        <v>18578</v>
      </c>
      <c r="AM482" s="58"/>
      <c r="AN482" s="58"/>
      <c r="AO482" s="58"/>
      <c r="AP482" s="58"/>
      <c r="AQ482" s="58">
        <v>18656.1</v>
      </c>
      <c r="AR482" s="58"/>
      <c r="AS482" s="58"/>
      <c r="AT482" s="58"/>
      <c r="AU482" s="58"/>
      <c r="AV482" s="57" t="s">
        <v>279</v>
      </c>
    </row>
    <row r="483" spans="1:48" ht="66.75" customHeight="1">
      <c r="A483" s="79" t="s">
        <v>206</v>
      </c>
      <c r="B483" s="82"/>
      <c r="C483" s="82" t="s">
        <v>521</v>
      </c>
      <c r="D483" s="82"/>
      <c r="E483" s="82" t="s">
        <v>526</v>
      </c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 t="s">
        <v>207</v>
      </c>
      <c r="U483" s="82"/>
      <c r="V483" s="86"/>
      <c r="W483" s="86"/>
      <c r="X483" s="86"/>
      <c r="Y483" s="86"/>
      <c r="Z483" s="57" t="s">
        <v>206</v>
      </c>
      <c r="AA483" s="58">
        <v>19401</v>
      </c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>
        <v>18578</v>
      </c>
      <c r="AM483" s="58"/>
      <c r="AN483" s="58"/>
      <c r="AO483" s="58"/>
      <c r="AP483" s="58"/>
      <c r="AQ483" s="58">
        <v>18656.1</v>
      </c>
      <c r="AR483" s="58"/>
      <c r="AS483" s="58"/>
      <c r="AT483" s="58"/>
      <c r="AU483" s="58"/>
      <c r="AV483" s="57" t="s">
        <v>206</v>
      </c>
    </row>
    <row r="484" spans="1:48" ht="72.75" customHeight="1">
      <c r="A484" s="79" t="s">
        <v>527</v>
      </c>
      <c r="B484" s="82"/>
      <c r="C484" s="82" t="s">
        <v>521</v>
      </c>
      <c r="D484" s="82"/>
      <c r="E484" s="82" t="s">
        <v>528</v>
      </c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6"/>
      <c r="W484" s="86"/>
      <c r="X484" s="86"/>
      <c r="Y484" s="86"/>
      <c r="Z484" s="60" t="s">
        <v>659</v>
      </c>
      <c r="AA484" s="58">
        <f>AA485</f>
        <v>202.317</v>
      </c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7" t="s">
        <v>527</v>
      </c>
    </row>
    <row r="485" spans="1:48" ht="49.5" customHeight="1">
      <c r="A485" s="79" t="s">
        <v>529</v>
      </c>
      <c r="B485" s="82"/>
      <c r="C485" s="82" t="s">
        <v>521</v>
      </c>
      <c r="D485" s="82"/>
      <c r="E485" s="82" t="s">
        <v>530</v>
      </c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6"/>
      <c r="W485" s="86"/>
      <c r="X485" s="86"/>
      <c r="Y485" s="86"/>
      <c r="Z485" s="57" t="s">
        <v>529</v>
      </c>
      <c r="AA485" s="58">
        <f>AA486</f>
        <v>202.317</v>
      </c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7" t="s">
        <v>529</v>
      </c>
    </row>
    <row r="486" spans="1:48" ht="62.25" customHeight="1">
      <c r="A486" s="79" t="s">
        <v>160</v>
      </c>
      <c r="B486" s="82"/>
      <c r="C486" s="82" t="s">
        <v>521</v>
      </c>
      <c r="D486" s="82"/>
      <c r="E486" s="82" t="s">
        <v>530</v>
      </c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 t="s">
        <v>207</v>
      </c>
      <c r="U486" s="82"/>
      <c r="V486" s="86"/>
      <c r="W486" s="86"/>
      <c r="X486" s="86"/>
      <c r="Y486" s="86"/>
      <c r="Z486" s="57" t="s">
        <v>206</v>
      </c>
      <c r="AA486" s="67">
        <v>202.317</v>
      </c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7" t="s">
        <v>160</v>
      </c>
    </row>
    <row r="487" spans="1:48" ht="70.5" customHeight="1">
      <c r="A487" s="78"/>
      <c r="B487" s="82"/>
      <c r="C487" s="82" t="s">
        <v>521</v>
      </c>
      <c r="D487" s="82"/>
      <c r="E487" s="82" t="s">
        <v>290</v>
      </c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6"/>
      <c r="W487" s="86"/>
      <c r="X487" s="86"/>
      <c r="Y487" s="86"/>
      <c r="Z487" s="57" t="s">
        <v>289</v>
      </c>
      <c r="AA487" s="58">
        <f>AA488</f>
        <v>24.8</v>
      </c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7"/>
    </row>
    <row r="488" spans="1:48" ht="39" customHeight="1">
      <c r="A488" s="78"/>
      <c r="B488" s="82"/>
      <c r="C488" s="82" t="s">
        <v>521</v>
      </c>
      <c r="D488" s="82"/>
      <c r="E488" s="82" t="s">
        <v>515</v>
      </c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6"/>
      <c r="W488" s="86"/>
      <c r="X488" s="86"/>
      <c r="Y488" s="86"/>
      <c r="Z488" s="60" t="s">
        <v>660</v>
      </c>
      <c r="AA488" s="58">
        <f>AA489</f>
        <v>24.8</v>
      </c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7"/>
    </row>
    <row r="489" spans="1:48" ht="55.5" customHeight="1">
      <c r="A489" s="78"/>
      <c r="B489" s="82"/>
      <c r="C489" s="82" t="s">
        <v>521</v>
      </c>
      <c r="D489" s="82"/>
      <c r="E489" s="82" t="s">
        <v>517</v>
      </c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6"/>
      <c r="W489" s="86"/>
      <c r="X489" s="86"/>
      <c r="Y489" s="86"/>
      <c r="Z489" s="60" t="s">
        <v>661</v>
      </c>
      <c r="AA489" s="58">
        <f>AA490</f>
        <v>24.8</v>
      </c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7"/>
    </row>
    <row r="490" spans="1:48" ht="74.25" customHeight="1">
      <c r="A490" s="78"/>
      <c r="B490" s="82"/>
      <c r="C490" s="82" t="s">
        <v>521</v>
      </c>
      <c r="D490" s="82"/>
      <c r="E490" s="82" t="s">
        <v>519</v>
      </c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6"/>
      <c r="W490" s="86"/>
      <c r="X490" s="86"/>
      <c r="Y490" s="86"/>
      <c r="Z490" s="57" t="s">
        <v>518</v>
      </c>
      <c r="AA490" s="58">
        <f>AA491</f>
        <v>24.8</v>
      </c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7"/>
    </row>
    <row r="491" spans="1:48" ht="57.75" customHeight="1">
      <c r="A491" s="78"/>
      <c r="B491" s="82"/>
      <c r="C491" s="82" t="s">
        <v>521</v>
      </c>
      <c r="D491" s="82"/>
      <c r="E491" s="82" t="s">
        <v>519</v>
      </c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 t="s">
        <v>207</v>
      </c>
      <c r="U491" s="82"/>
      <c r="V491" s="86"/>
      <c r="W491" s="86"/>
      <c r="X491" s="86"/>
      <c r="Y491" s="86"/>
      <c r="Z491" s="57" t="s">
        <v>206</v>
      </c>
      <c r="AA491" s="58">
        <v>24.8</v>
      </c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7"/>
    </row>
    <row r="492" spans="1:48" ht="26.25" customHeight="1">
      <c r="A492" s="78" t="s">
        <v>348</v>
      </c>
      <c r="B492" s="82"/>
      <c r="C492" s="82" t="s">
        <v>349</v>
      </c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6"/>
      <c r="W492" s="86"/>
      <c r="X492" s="86"/>
      <c r="Y492" s="86"/>
      <c r="Z492" s="57" t="s">
        <v>348</v>
      </c>
      <c r="AA492" s="58">
        <f>AA493</f>
        <v>6044.212020000001</v>
      </c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>
        <v>6134.6</v>
      </c>
      <c r="AM492" s="58"/>
      <c r="AN492" s="58">
        <v>4014.6</v>
      </c>
      <c r="AO492" s="58"/>
      <c r="AP492" s="58"/>
      <c r="AQ492" s="58">
        <v>6214.6</v>
      </c>
      <c r="AR492" s="58"/>
      <c r="AS492" s="58">
        <v>4014.6</v>
      </c>
      <c r="AT492" s="58"/>
      <c r="AU492" s="58"/>
      <c r="AV492" s="57" t="s">
        <v>348</v>
      </c>
    </row>
    <row r="493" spans="1:48" ht="49.5" customHeight="1">
      <c r="A493" s="78" t="s">
        <v>106</v>
      </c>
      <c r="B493" s="82"/>
      <c r="C493" s="82" t="s">
        <v>349</v>
      </c>
      <c r="D493" s="82"/>
      <c r="E493" s="82" t="s">
        <v>107</v>
      </c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6"/>
      <c r="W493" s="86"/>
      <c r="X493" s="86"/>
      <c r="Y493" s="86"/>
      <c r="Z493" s="57" t="s">
        <v>106</v>
      </c>
      <c r="AA493" s="58">
        <f>AA494+AA498</f>
        <v>6044.212020000001</v>
      </c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>
        <v>6134.6</v>
      </c>
      <c r="AM493" s="58"/>
      <c r="AN493" s="58">
        <v>4014.6</v>
      </c>
      <c r="AO493" s="58"/>
      <c r="AP493" s="58"/>
      <c r="AQ493" s="58">
        <v>6214.6</v>
      </c>
      <c r="AR493" s="58"/>
      <c r="AS493" s="58">
        <v>4014.6</v>
      </c>
      <c r="AT493" s="58"/>
      <c r="AU493" s="58"/>
      <c r="AV493" s="57" t="s">
        <v>106</v>
      </c>
    </row>
    <row r="494" spans="1:48" ht="48" customHeight="1">
      <c r="A494" s="78" t="s">
        <v>531</v>
      </c>
      <c r="B494" s="82"/>
      <c r="C494" s="82" t="s">
        <v>349</v>
      </c>
      <c r="D494" s="82"/>
      <c r="E494" s="82" t="s">
        <v>532</v>
      </c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6"/>
      <c r="W494" s="86"/>
      <c r="X494" s="86"/>
      <c r="Y494" s="86"/>
      <c r="Z494" s="57" t="s">
        <v>531</v>
      </c>
      <c r="AA494" s="58">
        <f>AA496+AA497+AA495</f>
        <v>4067.5260000000003</v>
      </c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>
        <v>4014.6</v>
      </c>
      <c r="AM494" s="58"/>
      <c r="AN494" s="58">
        <v>4014.6</v>
      </c>
      <c r="AO494" s="58"/>
      <c r="AP494" s="58"/>
      <c r="AQ494" s="58">
        <v>4014.6</v>
      </c>
      <c r="AR494" s="58"/>
      <c r="AS494" s="58">
        <v>4014.6</v>
      </c>
      <c r="AT494" s="58"/>
      <c r="AU494" s="58"/>
      <c r="AV494" s="57" t="s">
        <v>531</v>
      </c>
    </row>
    <row r="495" spans="1:48" ht="65.25" customHeight="1">
      <c r="A495" s="78"/>
      <c r="B495" s="82"/>
      <c r="C495" s="82" t="s">
        <v>349</v>
      </c>
      <c r="D495" s="82"/>
      <c r="E495" s="82" t="s">
        <v>532</v>
      </c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1" t="s">
        <v>103</v>
      </c>
      <c r="U495" s="60" t="s">
        <v>102</v>
      </c>
      <c r="V495" s="86"/>
      <c r="W495" s="86"/>
      <c r="X495" s="86"/>
      <c r="Y495" s="86"/>
      <c r="Z495" s="60" t="s">
        <v>102</v>
      </c>
      <c r="AA495" s="58">
        <v>29.9</v>
      </c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7"/>
    </row>
    <row r="496" spans="1:48" ht="41.25" customHeight="1">
      <c r="A496" s="78" t="s">
        <v>196</v>
      </c>
      <c r="B496" s="82"/>
      <c r="C496" s="82" t="s">
        <v>349</v>
      </c>
      <c r="D496" s="82"/>
      <c r="E496" s="82" t="s">
        <v>532</v>
      </c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 t="s">
        <v>197</v>
      </c>
      <c r="U496" s="82"/>
      <c r="V496" s="86"/>
      <c r="W496" s="86"/>
      <c r="X496" s="86"/>
      <c r="Y496" s="86"/>
      <c r="Z496" s="57" t="s">
        <v>196</v>
      </c>
      <c r="AA496" s="58">
        <v>46.30944</v>
      </c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>
        <v>588</v>
      </c>
      <c r="AM496" s="58"/>
      <c r="AN496" s="58">
        <v>588</v>
      </c>
      <c r="AO496" s="58"/>
      <c r="AP496" s="58"/>
      <c r="AQ496" s="58">
        <v>588</v>
      </c>
      <c r="AR496" s="58"/>
      <c r="AS496" s="58">
        <v>588</v>
      </c>
      <c r="AT496" s="58"/>
      <c r="AU496" s="58"/>
      <c r="AV496" s="57" t="s">
        <v>196</v>
      </c>
    </row>
    <row r="497" spans="1:48" ht="66.75" customHeight="1">
      <c r="A497" s="78" t="s">
        <v>206</v>
      </c>
      <c r="B497" s="82"/>
      <c r="C497" s="82" t="s">
        <v>349</v>
      </c>
      <c r="D497" s="82"/>
      <c r="E497" s="82" t="s">
        <v>532</v>
      </c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 t="s">
        <v>207</v>
      </c>
      <c r="U497" s="82"/>
      <c r="V497" s="86"/>
      <c r="W497" s="86"/>
      <c r="X497" s="86"/>
      <c r="Y497" s="86"/>
      <c r="Z497" s="57" t="s">
        <v>206</v>
      </c>
      <c r="AA497" s="58">
        <v>3991.31656</v>
      </c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>
        <v>3426.6</v>
      </c>
      <c r="AM497" s="58"/>
      <c r="AN497" s="58">
        <v>3426.6</v>
      </c>
      <c r="AO497" s="58"/>
      <c r="AP497" s="58"/>
      <c r="AQ497" s="58">
        <v>3426.6</v>
      </c>
      <c r="AR497" s="58"/>
      <c r="AS497" s="58">
        <v>3426.6</v>
      </c>
      <c r="AT497" s="58"/>
      <c r="AU497" s="58"/>
      <c r="AV497" s="57" t="s">
        <v>206</v>
      </c>
    </row>
    <row r="498" spans="1:48" ht="33" customHeight="1">
      <c r="A498" s="97" t="s">
        <v>533</v>
      </c>
      <c r="B498" s="82"/>
      <c r="C498" s="82" t="s">
        <v>349</v>
      </c>
      <c r="D498" s="82"/>
      <c r="E498" s="82" t="s">
        <v>534</v>
      </c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6"/>
      <c r="W498" s="86"/>
      <c r="X498" s="86"/>
      <c r="Y498" s="86"/>
      <c r="Z498" s="57" t="s">
        <v>533</v>
      </c>
      <c r="AA498" s="58">
        <f>AA499+AA500</f>
        <v>1976.68602</v>
      </c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>
        <v>2120</v>
      </c>
      <c r="AM498" s="58"/>
      <c r="AN498" s="58"/>
      <c r="AO498" s="58"/>
      <c r="AP498" s="58"/>
      <c r="AQ498" s="58">
        <v>2200</v>
      </c>
      <c r="AR498" s="58"/>
      <c r="AS498" s="58"/>
      <c r="AT498" s="58"/>
      <c r="AU498" s="58"/>
      <c r="AV498" s="57" t="s">
        <v>533</v>
      </c>
    </row>
    <row r="499" spans="1:48" s="114" customFormat="1" ht="33" customHeight="1">
      <c r="A499" s="97"/>
      <c r="B499" s="82"/>
      <c r="C499" s="82" t="s">
        <v>349</v>
      </c>
      <c r="D499" s="82"/>
      <c r="E499" s="82" t="s">
        <v>534</v>
      </c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1" t="s">
        <v>103</v>
      </c>
      <c r="U499" s="60" t="s">
        <v>102</v>
      </c>
      <c r="V499" s="86"/>
      <c r="W499" s="86"/>
      <c r="X499" s="86"/>
      <c r="Y499" s="86"/>
      <c r="Z499" s="60" t="s">
        <v>102</v>
      </c>
      <c r="AA499" s="58">
        <v>89.6503</v>
      </c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7"/>
    </row>
    <row r="500" spans="1:48" ht="66.75" customHeight="1">
      <c r="A500" s="97" t="s">
        <v>206</v>
      </c>
      <c r="B500" s="82"/>
      <c r="C500" s="82" t="s">
        <v>349</v>
      </c>
      <c r="D500" s="82"/>
      <c r="E500" s="82" t="s">
        <v>534</v>
      </c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 t="s">
        <v>207</v>
      </c>
      <c r="U500" s="82"/>
      <c r="V500" s="86"/>
      <c r="W500" s="86"/>
      <c r="X500" s="86"/>
      <c r="Y500" s="86"/>
      <c r="Z500" s="57" t="s">
        <v>206</v>
      </c>
      <c r="AA500" s="58">
        <v>1887.03572</v>
      </c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>
        <v>2120</v>
      </c>
      <c r="AM500" s="58"/>
      <c r="AN500" s="58"/>
      <c r="AO500" s="58"/>
      <c r="AP500" s="58"/>
      <c r="AQ500" s="58">
        <v>2200</v>
      </c>
      <c r="AR500" s="58"/>
      <c r="AS500" s="58"/>
      <c r="AT500" s="58"/>
      <c r="AU500" s="58"/>
      <c r="AV500" s="57" t="s">
        <v>206</v>
      </c>
    </row>
    <row r="501" spans="1:48" ht="33" customHeight="1">
      <c r="A501" s="78" t="s">
        <v>535</v>
      </c>
      <c r="B501" s="82"/>
      <c r="C501" s="82" t="s">
        <v>536</v>
      </c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6"/>
      <c r="W501" s="86"/>
      <c r="X501" s="86"/>
      <c r="Y501" s="86"/>
      <c r="Z501" s="57" t="s">
        <v>535</v>
      </c>
      <c r="AA501" s="58">
        <f>AA502+AA516</f>
        <v>6812.0740000000005</v>
      </c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>
        <v>6304.6</v>
      </c>
      <c r="AM501" s="58"/>
      <c r="AN501" s="58">
        <v>261.5</v>
      </c>
      <c r="AO501" s="58"/>
      <c r="AP501" s="58"/>
      <c r="AQ501" s="58">
        <v>6321.6</v>
      </c>
      <c r="AR501" s="58"/>
      <c r="AS501" s="58">
        <v>278.5</v>
      </c>
      <c r="AT501" s="58"/>
      <c r="AU501" s="58"/>
      <c r="AV501" s="57" t="s">
        <v>535</v>
      </c>
    </row>
    <row r="502" spans="1:48" ht="41.25" customHeight="1">
      <c r="A502" s="78" t="s">
        <v>476</v>
      </c>
      <c r="B502" s="82"/>
      <c r="C502" s="82" t="s">
        <v>536</v>
      </c>
      <c r="D502" s="82"/>
      <c r="E502" s="82" t="s">
        <v>477</v>
      </c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6"/>
      <c r="W502" s="86"/>
      <c r="X502" s="86"/>
      <c r="Y502" s="86"/>
      <c r="Z502" s="57" t="s">
        <v>476</v>
      </c>
      <c r="AA502" s="58">
        <f>AA503+AA510</f>
        <v>6802.000000000001</v>
      </c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>
        <v>6241.6</v>
      </c>
      <c r="AM502" s="58"/>
      <c r="AN502" s="58">
        <v>198.5</v>
      </c>
      <c r="AO502" s="58"/>
      <c r="AP502" s="58"/>
      <c r="AQ502" s="58">
        <v>6258.6</v>
      </c>
      <c r="AR502" s="58"/>
      <c r="AS502" s="58">
        <v>215.5</v>
      </c>
      <c r="AT502" s="58"/>
      <c r="AU502" s="58"/>
      <c r="AV502" s="57" t="s">
        <v>476</v>
      </c>
    </row>
    <row r="503" spans="1:48" ht="49.5" customHeight="1">
      <c r="A503" s="78" t="s">
        <v>537</v>
      </c>
      <c r="B503" s="82"/>
      <c r="C503" s="82" t="s">
        <v>536</v>
      </c>
      <c r="D503" s="82"/>
      <c r="E503" s="82" t="s">
        <v>538</v>
      </c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6"/>
      <c r="W503" s="86"/>
      <c r="X503" s="86"/>
      <c r="Y503" s="86"/>
      <c r="Z503" s="57" t="s">
        <v>537</v>
      </c>
      <c r="AA503" s="58">
        <f>AA504+AA507</f>
        <v>132</v>
      </c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>
        <v>153</v>
      </c>
      <c r="AM503" s="58"/>
      <c r="AN503" s="58"/>
      <c r="AO503" s="58"/>
      <c r="AP503" s="58"/>
      <c r="AQ503" s="58">
        <v>153</v>
      </c>
      <c r="AR503" s="58"/>
      <c r="AS503" s="58"/>
      <c r="AT503" s="58"/>
      <c r="AU503" s="58"/>
      <c r="AV503" s="57" t="s">
        <v>537</v>
      </c>
    </row>
    <row r="504" spans="1:48" ht="66.75" customHeight="1">
      <c r="A504" s="78" t="s">
        <v>539</v>
      </c>
      <c r="B504" s="82"/>
      <c r="C504" s="82" t="s">
        <v>536</v>
      </c>
      <c r="D504" s="82"/>
      <c r="E504" s="82" t="s">
        <v>540</v>
      </c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6"/>
      <c r="W504" s="86"/>
      <c r="X504" s="86"/>
      <c r="Y504" s="86"/>
      <c r="Z504" s="57" t="s">
        <v>539</v>
      </c>
      <c r="AA504" s="58">
        <v>45</v>
      </c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>
        <v>45</v>
      </c>
      <c r="AM504" s="58"/>
      <c r="AN504" s="58"/>
      <c r="AO504" s="58"/>
      <c r="AP504" s="58"/>
      <c r="AQ504" s="58">
        <v>45</v>
      </c>
      <c r="AR504" s="58"/>
      <c r="AS504" s="58"/>
      <c r="AT504" s="58"/>
      <c r="AU504" s="58"/>
      <c r="AV504" s="57" t="s">
        <v>539</v>
      </c>
    </row>
    <row r="505" spans="1:48" ht="41.25" customHeight="1">
      <c r="A505" s="78" t="s">
        <v>541</v>
      </c>
      <c r="B505" s="82"/>
      <c r="C505" s="82" t="s">
        <v>536</v>
      </c>
      <c r="D505" s="82"/>
      <c r="E505" s="82" t="s">
        <v>542</v>
      </c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6"/>
      <c r="W505" s="86"/>
      <c r="X505" s="86"/>
      <c r="Y505" s="86"/>
      <c r="Z505" s="57" t="s">
        <v>541</v>
      </c>
      <c r="AA505" s="58">
        <v>45</v>
      </c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>
        <v>45</v>
      </c>
      <c r="AM505" s="58"/>
      <c r="AN505" s="58"/>
      <c r="AO505" s="58"/>
      <c r="AP505" s="58"/>
      <c r="AQ505" s="58">
        <v>45</v>
      </c>
      <c r="AR505" s="58"/>
      <c r="AS505" s="58"/>
      <c r="AT505" s="58"/>
      <c r="AU505" s="58"/>
      <c r="AV505" s="57" t="s">
        <v>541</v>
      </c>
    </row>
    <row r="506" spans="1:48" ht="49.5" customHeight="1">
      <c r="A506" s="78" t="s">
        <v>102</v>
      </c>
      <c r="B506" s="82"/>
      <c r="C506" s="82" t="s">
        <v>536</v>
      </c>
      <c r="D506" s="82"/>
      <c r="E506" s="82" t="s">
        <v>542</v>
      </c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 t="s">
        <v>103</v>
      </c>
      <c r="U506" s="82"/>
      <c r="V506" s="86"/>
      <c r="W506" s="86"/>
      <c r="X506" s="86"/>
      <c r="Y506" s="86"/>
      <c r="Z506" s="57" t="s">
        <v>102</v>
      </c>
      <c r="AA506" s="58">
        <v>45</v>
      </c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>
        <v>45</v>
      </c>
      <c r="AM506" s="58"/>
      <c r="AN506" s="58"/>
      <c r="AO506" s="58"/>
      <c r="AP506" s="58"/>
      <c r="AQ506" s="58">
        <v>45</v>
      </c>
      <c r="AR506" s="58"/>
      <c r="AS506" s="58"/>
      <c r="AT506" s="58"/>
      <c r="AU506" s="58"/>
      <c r="AV506" s="57" t="s">
        <v>102</v>
      </c>
    </row>
    <row r="507" spans="1:48" ht="66.75" customHeight="1">
      <c r="A507" s="78" t="s">
        <v>543</v>
      </c>
      <c r="B507" s="82"/>
      <c r="C507" s="82" t="s">
        <v>536</v>
      </c>
      <c r="D507" s="82"/>
      <c r="E507" s="82" t="s">
        <v>544</v>
      </c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6"/>
      <c r="W507" s="86"/>
      <c r="X507" s="86"/>
      <c r="Y507" s="86"/>
      <c r="Z507" s="57" t="s">
        <v>543</v>
      </c>
      <c r="AA507" s="58">
        <f>AA508</f>
        <v>87</v>
      </c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>
        <v>108</v>
      </c>
      <c r="AM507" s="58"/>
      <c r="AN507" s="58"/>
      <c r="AO507" s="58"/>
      <c r="AP507" s="58"/>
      <c r="AQ507" s="58">
        <v>108</v>
      </c>
      <c r="AR507" s="58"/>
      <c r="AS507" s="58"/>
      <c r="AT507" s="58"/>
      <c r="AU507" s="58"/>
      <c r="AV507" s="57" t="s">
        <v>543</v>
      </c>
    </row>
    <row r="508" spans="1:48" ht="49.5" customHeight="1">
      <c r="A508" s="78" t="s">
        <v>545</v>
      </c>
      <c r="B508" s="82"/>
      <c r="C508" s="82" t="s">
        <v>536</v>
      </c>
      <c r="D508" s="82"/>
      <c r="E508" s="82" t="s">
        <v>546</v>
      </c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6"/>
      <c r="W508" s="86"/>
      <c r="X508" s="86"/>
      <c r="Y508" s="86"/>
      <c r="Z508" s="57" t="s">
        <v>545</v>
      </c>
      <c r="AA508" s="58">
        <f>AA509</f>
        <v>87</v>
      </c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>
        <v>108</v>
      </c>
      <c r="AM508" s="58"/>
      <c r="AN508" s="58"/>
      <c r="AO508" s="58"/>
      <c r="AP508" s="58"/>
      <c r="AQ508" s="58">
        <v>108</v>
      </c>
      <c r="AR508" s="58"/>
      <c r="AS508" s="58"/>
      <c r="AT508" s="58"/>
      <c r="AU508" s="58"/>
      <c r="AV508" s="57" t="s">
        <v>545</v>
      </c>
    </row>
    <row r="509" spans="1:48" ht="66.75" customHeight="1">
      <c r="A509" s="57" t="s">
        <v>206</v>
      </c>
      <c r="B509" s="82"/>
      <c r="C509" s="82" t="s">
        <v>536</v>
      </c>
      <c r="D509" s="82"/>
      <c r="E509" s="82" t="s">
        <v>546</v>
      </c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 t="s">
        <v>207</v>
      </c>
      <c r="U509" s="82"/>
      <c r="V509" s="86"/>
      <c r="W509" s="86"/>
      <c r="X509" s="86"/>
      <c r="Y509" s="86"/>
      <c r="Z509" s="57" t="s">
        <v>206</v>
      </c>
      <c r="AA509" s="58">
        <v>87</v>
      </c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>
        <v>108</v>
      </c>
      <c r="AM509" s="58"/>
      <c r="AN509" s="58"/>
      <c r="AO509" s="58"/>
      <c r="AP509" s="58"/>
      <c r="AQ509" s="58">
        <v>108</v>
      </c>
      <c r="AR509" s="58"/>
      <c r="AS509" s="58"/>
      <c r="AT509" s="58"/>
      <c r="AU509" s="58"/>
      <c r="AV509" s="57" t="s">
        <v>206</v>
      </c>
    </row>
    <row r="510" spans="1:48" ht="66.75" customHeight="1">
      <c r="A510" s="78" t="s">
        <v>547</v>
      </c>
      <c r="B510" s="82"/>
      <c r="C510" s="82" t="s">
        <v>536</v>
      </c>
      <c r="D510" s="82"/>
      <c r="E510" s="82" t="s">
        <v>548</v>
      </c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6"/>
      <c r="W510" s="86"/>
      <c r="X510" s="86"/>
      <c r="Y510" s="86"/>
      <c r="Z510" s="57" t="s">
        <v>547</v>
      </c>
      <c r="AA510" s="58">
        <f>AA511</f>
        <v>6670.000000000001</v>
      </c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>
        <v>6088.6</v>
      </c>
      <c r="AM510" s="58"/>
      <c r="AN510" s="58">
        <v>198.5</v>
      </c>
      <c r="AO510" s="58"/>
      <c r="AP510" s="58"/>
      <c r="AQ510" s="58">
        <v>6105.6</v>
      </c>
      <c r="AR510" s="58"/>
      <c r="AS510" s="58">
        <v>215.5</v>
      </c>
      <c r="AT510" s="58"/>
      <c r="AU510" s="58"/>
      <c r="AV510" s="57" t="s">
        <v>547</v>
      </c>
    </row>
    <row r="511" spans="1:48" ht="49.5" customHeight="1">
      <c r="A511" s="78" t="s">
        <v>549</v>
      </c>
      <c r="B511" s="82"/>
      <c r="C511" s="82" t="s">
        <v>536</v>
      </c>
      <c r="D511" s="82"/>
      <c r="E511" s="82" t="s">
        <v>550</v>
      </c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6"/>
      <c r="W511" s="86"/>
      <c r="X511" s="86"/>
      <c r="Y511" s="86"/>
      <c r="Z511" s="57" t="s">
        <v>549</v>
      </c>
      <c r="AA511" s="58">
        <f>AA512</f>
        <v>6670.000000000001</v>
      </c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>
        <v>5890.1</v>
      </c>
      <c r="AM511" s="58"/>
      <c r="AN511" s="58"/>
      <c r="AO511" s="58"/>
      <c r="AP511" s="58"/>
      <c r="AQ511" s="58">
        <v>5890.1</v>
      </c>
      <c r="AR511" s="58"/>
      <c r="AS511" s="58"/>
      <c r="AT511" s="58"/>
      <c r="AU511" s="58"/>
      <c r="AV511" s="57" t="s">
        <v>549</v>
      </c>
    </row>
    <row r="512" spans="1:48" ht="45" customHeight="1">
      <c r="A512" s="78" t="s">
        <v>100</v>
      </c>
      <c r="B512" s="82"/>
      <c r="C512" s="82" t="s">
        <v>536</v>
      </c>
      <c r="D512" s="82"/>
      <c r="E512" s="82" t="s">
        <v>551</v>
      </c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6"/>
      <c r="W512" s="86"/>
      <c r="X512" s="86"/>
      <c r="Y512" s="86"/>
      <c r="Z512" s="57" t="s">
        <v>100</v>
      </c>
      <c r="AA512" s="58">
        <f>AA513+AA514+AA515</f>
        <v>6670.000000000001</v>
      </c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>
        <v>5890.1</v>
      </c>
      <c r="AM512" s="58"/>
      <c r="AN512" s="58"/>
      <c r="AO512" s="58"/>
      <c r="AP512" s="58"/>
      <c r="AQ512" s="58">
        <v>5890.1</v>
      </c>
      <c r="AR512" s="58"/>
      <c r="AS512" s="58"/>
      <c r="AT512" s="58"/>
      <c r="AU512" s="58"/>
      <c r="AV512" s="57" t="s">
        <v>100</v>
      </c>
    </row>
    <row r="513" spans="1:48" ht="112.5" customHeight="1">
      <c r="A513" s="78" t="s">
        <v>98</v>
      </c>
      <c r="B513" s="82"/>
      <c r="C513" s="82" t="s">
        <v>536</v>
      </c>
      <c r="D513" s="82"/>
      <c r="E513" s="82" t="s">
        <v>551</v>
      </c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 t="s">
        <v>99</v>
      </c>
      <c r="U513" s="82"/>
      <c r="V513" s="86"/>
      <c r="W513" s="86"/>
      <c r="X513" s="86"/>
      <c r="Y513" s="86"/>
      <c r="Z513" s="57" t="s">
        <v>98</v>
      </c>
      <c r="AA513" s="67">
        <v>5336.06</v>
      </c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>
        <v>5335.66</v>
      </c>
      <c r="AM513" s="58"/>
      <c r="AN513" s="58"/>
      <c r="AO513" s="58"/>
      <c r="AP513" s="58"/>
      <c r="AQ513" s="58">
        <v>5335.66</v>
      </c>
      <c r="AR513" s="58"/>
      <c r="AS513" s="58"/>
      <c r="AT513" s="58"/>
      <c r="AU513" s="58"/>
      <c r="AV513" s="57" t="s">
        <v>98</v>
      </c>
    </row>
    <row r="514" spans="1:48" ht="57.75" customHeight="1">
      <c r="A514" s="78" t="s">
        <v>102</v>
      </c>
      <c r="B514" s="82"/>
      <c r="C514" s="82" t="s">
        <v>536</v>
      </c>
      <c r="D514" s="82"/>
      <c r="E514" s="82" t="s">
        <v>551</v>
      </c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 t="s">
        <v>103</v>
      </c>
      <c r="U514" s="82"/>
      <c r="V514" s="86"/>
      <c r="W514" s="86"/>
      <c r="X514" s="86"/>
      <c r="Y514" s="86"/>
      <c r="Z514" s="57" t="s">
        <v>102</v>
      </c>
      <c r="AA514" s="67">
        <v>1332.34</v>
      </c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>
        <v>552.84</v>
      </c>
      <c r="AM514" s="58"/>
      <c r="AN514" s="58"/>
      <c r="AO514" s="58"/>
      <c r="AP514" s="58"/>
      <c r="AQ514" s="58">
        <v>552.84</v>
      </c>
      <c r="AR514" s="58"/>
      <c r="AS514" s="58"/>
      <c r="AT514" s="58"/>
      <c r="AU514" s="58"/>
      <c r="AV514" s="57" t="s">
        <v>102</v>
      </c>
    </row>
    <row r="515" spans="1:48" ht="33" customHeight="1">
      <c r="A515" s="78" t="s">
        <v>160</v>
      </c>
      <c r="B515" s="82"/>
      <c r="C515" s="82" t="s">
        <v>536</v>
      </c>
      <c r="D515" s="82"/>
      <c r="E515" s="82" t="s">
        <v>551</v>
      </c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 t="s">
        <v>161</v>
      </c>
      <c r="U515" s="82"/>
      <c r="V515" s="86"/>
      <c r="W515" s="86"/>
      <c r="X515" s="86"/>
      <c r="Y515" s="86"/>
      <c r="Z515" s="57" t="s">
        <v>160</v>
      </c>
      <c r="AA515" s="67">
        <v>1.6</v>
      </c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>
        <v>1.6</v>
      </c>
      <c r="AM515" s="58"/>
      <c r="AN515" s="58"/>
      <c r="AO515" s="58"/>
      <c r="AP515" s="58"/>
      <c r="AQ515" s="58">
        <v>1.6</v>
      </c>
      <c r="AR515" s="58"/>
      <c r="AS515" s="58"/>
      <c r="AT515" s="58"/>
      <c r="AU515" s="58"/>
      <c r="AV515" s="57" t="s">
        <v>160</v>
      </c>
    </row>
    <row r="516" spans="1:48" ht="49.5" customHeight="1">
      <c r="A516" s="57" t="s">
        <v>106</v>
      </c>
      <c r="B516" s="82"/>
      <c r="C516" s="82" t="s">
        <v>536</v>
      </c>
      <c r="D516" s="82"/>
      <c r="E516" s="82" t="s">
        <v>107</v>
      </c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6"/>
      <c r="W516" s="86"/>
      <c r="X516" s="86"/>
      <c r="Y516" s="86"/>
      <c r="Z516" s="57" t="s">
        <v>106</v>
      </c>
      <c r="AA516" s="58">
        <f>AA517</f>
        <v>10.074</v>
      </c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>
        <v>63</v>
      </c>
      <c r="AM516" s="58"/>
      <c r="AN516" s="58">
        <v>63</v>
      </c>
      <c r="AO516" s="58"/>
      <c r="AP516" s="58"/>
      <c r="AQ516" s="58">
        <v>63</v>
      </c>
      <c r="AR516" s="58"/>
      <c r="AS516" s="58">
        <v>63</v>
      </c>
      <c r="AT516" s="58"/>
      <c r="AU516" s="58"/>
      <c r="AV516" s="57" t="s">
        <v>106</v>
      </c>
    </row>
    <row r="517" spans="1:48" ht="42.75" customHeight="1">
      <c r="A517" s="57" t="s">
        <v>531</v>
      </c>
      <c r="B517" s="82"/>
      <c r="C517" s="82" t="s">
        <v>536</v>
      </c>
      <c r="D517" s="82"/>
      <c r="E517" s="82" t="s">
        <v>532</v>
      </c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6"/>
      <c r="W517" s="86"/>
      <c r="X517" s="86"/>
      <c r="Y517" s="86"/>
      <c r="Z517" s="57" t="s">
        <v>531</v>
      </c>
      <c r="AA517" s="58">
        <f>AA518</f>
        <v>10.074</v>
      </c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>
        <v>63</v>
      </c>
      <c r="AM517" s="58"/>
      <c r="AN517" s="58">
        <v>63</v>
      </c>
      <c r="AO517" s="58"/>
      <c r="AP517" s="58"/>
      <c r="AQ517" s="58">
        <v>63</v>
      </c>
      <c r="AR517" s="58"/>
      <c r="AS517" s="58">
        <v>63</v>
      </c>
      <c r="AT517" s="58"/>
      <c r="AU517" s="58"/>
      <c r="AV517" s="57" t="s">
        <v>531</v>
      </c>
    </row>
    <row r="518" spans="1:48" ht="59.25" customHeight="1">
      <c r="A518" s="57" t="s">
        <v>102</v>
      </c>
      <c r="B518" s="82"/>
      <c r="C518" s="82" t="s">
        <v>536</v>
      </c>
      <c r="D518" s="82"/>
      <c r="E518" s="82" t="s">
        <v>532</v>
      </c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 t="s">
        <v>103</v>
      </c>
      <c r="U518" s="82"/>
      <c r="V518" s="86"/>
      <c r="W518" s="86"/>
      <c r="X518" s="86"/>
      <c r="Y518" s="86"/>
      <c r="Z518" s="57" t="s">
        <v>102</v>
      </c>
      <c r="AA518" s="58">
        <v>10.074</v>
      </c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>
        <v>63</v>
      </c>
      <c r="AM518" s="58"/>
      <c r="AN518" s="58">
        <v>63</v>
      </c>
      <c r="AO518" s="58"/>
      <c r="AP518" s="58"/>
      <c r="AQ518" s="58">
        <v>63</v>
      </c>
      <c r="AR518" s="58"/>
      <c r="AS518" s="58">
        <v>63</v>
      </c>
      <c r="AT518" s="58"/>
      <c r="AU518" s="58"/>
      <c r="AV518" s="57" t="s">
        <v>102</v>
      </c>
    </row>
    <row r="519" spans="1:48" ht="16.5" customHeight="1">
      <c r="A519" s="57" t="s">
        <v>401</v>
      </c>
      <c r="B519" s="82"/>
      <c r="C519" s="82" t="s">
        <v>402</v>
      </c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6"/>
      <c r="W519" s="86"/>
      <c r="X519" s="86"/>
      <c r="Y519" s="86"/>
      <c r="Z519" s="57" t="s">
        <v>401</v>
      </c>
      <c r="AA519" s="58">
        <f>AA520+AA541</f>
        <v>29179</v>
      </c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>
        <v>28739.8</v>
      </c>
      <c r="AM519" s="58"/>
      <c r="AN519" s="58">
        <v>28617.8</v>
      </c>
      <c r="AO519" s="58"/>
      <c r="AP519" s="58"/>
      <c r="AQ519" s="58">
        <v>30153.5</v>
      </c>
      <c r="AR519" s="58"/>
      <c r="AS519" s="58">
        <v>30153.5</v>
      </c>
      <c r="AT519" s="58"/>
      <c r="AU519" s="58"/>
      <c r="AV519" s="57" t="s">
        <v>401</v>
      </c>
    </row>
    <row r="520" spans="1:48" ht="16.5" customHeight="1">
      <c r="A520" s="57" t="s">
        <v>407</v>
      </c>
      <c r="B520" s="82"/>
      <c r="C520" s="82" t="s">
        <v>408</v>
      </c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6"/>
      <c r="W520" s="86"/>
      <c r="X520" s="86"/>
      <c r="Y520" s="86"/>
      <c r="Z520" s="57" t="s">
        <v>407</v>
      </c>
      <c r="AA520" s="58">
        <f>AA521+AA538</f>
        <v>26831.7</v>
      </c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>
        <v>25557.7</v>
      </c>
      <c r="AM520" s="58"/>
      <c r="AN520" s="58">
        <v>25435.7</v>
      </c>
      <c r="AO520" s="58"/>
      <c r="AP520" s="58"/>
      <c r="AQ520" s="58">
        <v>26587.8</v>
      </c>
      <c r="AR520" s="58"/>
      <c r="AS520" s="58">
        <v>26587.8</v>
      </c>
      <c r="AT520" s="58"/>
      <c r="AU520" s="58"/>
      <c r="AV520" s="57" t="s">
        <v>407</v>
      </c>
    </row>
    <row r="521" spans="1:48" ht="33" customHeight="1">
      <c r="A521" s="57" t="s">
        <v>476</v>
      </c>
      <c r="B521" s="82"/>
      <c r="C521" s="82" t="s">
        <v>408</v>
      </c>
      <c r="D521" s="82"/>
      <c r="E521" s="82" t="s">
        <v>477</v>
      </c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6"/>
      <c r="W521" s="86"/>
      <c r="X521" s="86"/>
      <c r="Y521" s="86"/>
      <c r="Z521" s="57" t="s">
        <v>476</v>
      </c>
      <c r="AA521" s="58">
        <f>AA522+AA526+AA530</f>
        <v>26636.5</v>
      </c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>
        <v>25435.7</v>
      </c>
      <c r="AM521" s="58"/>
      <c r="AN521" s="58">
        <v>25435.7</v>
      </c>
      <c r="AO521" s="58"/>
      <c r="AP521" s="58"/>
      <c r="AQ521" s="58">
        <v>26587.8</v>
      </c>
      <c r="AR521" s="58"/>
      <c r="AS521" s="58">
        <v>26587.8</v>
      </c>
      <c r="AT521" s="58"/>
      <c r="AU521" s="58"/>
      <c r="AV521" s="57" t="s">
        <v>476</v>
      </c>
    </row>
    <row r="522" spans="1:48" ht="66.75" customHeight="1">
      <c r="A522" s="57" t="s">
        <v>478</v>
      </c>
      <c r="B522" s="82"/>
      <c r="C522" s="82" t="s">
        <v>408</v>
      </c>
      <c r="D522" s="82"/>
      <c r="E522" s="82" t="s">
        <v>479</v>
      </c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6"/>
      <c r="W522" s="86"/>
      <c r="X522" s="86"/>
      <c r="Y522" s="86"/>
      <c r="Z522" s="57" t="s">
        <v>478</v>
      </c>
      <c r="AA522" s="58">
        <v>103.9</v>
      </c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>
        <v>103.9</v>
      </c>
      <c r="AM522" s="58"/>
      <c r="AN522" s="58">
        <v>103.9</v>
      </c>
      <c r="AO522" s="58"/>
      <c r="AP522" s="58"/>
      <c r="AQ522" s="58">
        <v>103.9</v>
      </c>
      <c r="AR522" s="58"/>
      <c r="AS522" s="58">
        <v>103.9</v>
      </c>
      <c r="AT522" s="58"/>
      <c r="AU522" s="58"/>
      <c r="AV522" s="57" t="s">
        <v>478</v>
      </c>
    </row>
    <row r="523" spans="1:48" ht="83.25" customHeight="1">
      <c r="A523" s="57" t="s">
        <v>485</v>
      </c>
      <c r="B523" s="82"/>
      <c r="C523" s="82" t="s">
        <v>408</v>
      </c>
      <c r="D523" s="82"/>
      <c r="E523" s="82" t="s">
        <v>486</v>
      </c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6"/>
      <c r="W523" s="86"/>
      <c r="X523" s="86"/>
      <c r="Y523" s="86"/>
      <c r="Z523" s="57" t="s">
        <v>485</v>
      </c>
      <c r="AA523" s="58">
        <v>103.9</v>
      </c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>
        <v>103.9</v>
      </c>
      <c r="AM523" s="58"/>
      <c r="AN523" s="58">
        <v>103.9</v>
      </c>
      <c r="AO523" s="58"/>
      <c r="AP523" s="58"/>
      <c r="AQ523" s="58">
        <v>103.9</v>
      </c>
      <c r="AR523" s="58"/>
      <c r="AS523" s="58">
        <v>103.9</v>
      </c>
      <c r="AT523" s="58"/>
      <c r="AU523" s="58"/>
      <c r="AV523" s="57" t="s">
        <v>485</v>
      </c>
    </row>
    <row r="524" spans="1:48" ht="66.75" customHeight="1">
      <c r="A524" s="57" t="s">
        <v>487</v>
      </c>
      <c r="B524" s="82"/>
      <c r="C524" s="82" t="s">
        <v>408</v>
      </c>
      <c r="D524" s="82"/>
      <c r="E524" s="82" t="s">
        <v>488</v>
      </c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6"/>
      <c r="W524" s="86"/>
      <c r="X524" s="86"/>
      <c r="Y524" s="86"/>
      <c r="Z524" s="57" t="s">
        <v>487</v>
      </c>
      <c r="AA524" s="58">
        <v>103.9</v>
      </c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>
        <v>103.9</v>
      </c>
      <c r="AM524" s="58"/>
      <c r="AN524" s="58">
        <v>103.9</v>
      </c>
      <c r="AO524" s="58"/>
      <c r="AP524" s="58"/>
      <c r="AQ524" s="58">
        <v>103.9</v>
      </c>
      <c r="AR524" s="58"/>
      <c r="AS524" s="58">
        <v>103.9</v>
      </c>
      <c r="AT524" s="58"/>
      <c r="AU524" s="58"/>
      <c r="AV524" s="57" t="s">
        <v>487</v>
      </c>
    </row>
    <row r="525" spans="1:48" ht="66.75" customHeight="1">
      <c r="A525" s="57" t="s">
        <v>206</v>
      </c>
      <c r="B525" s="82"/>
      <c r="C525" s="82" t="s">
        <v>408</v>
      </c>
      <c r="D525" s="82"/>
      <c r="E525" s="82" t="s">
        <v>488</v>
      </c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 t="s">
        <v>207</v>
      </c>
      <c r="U525" s="82"/>
      <c r="V525" s="86"/>
      <c r="W525" s="86"/>
      <c r="X525" s="86"/>
      <c r="Y525" s="86"/>
      <c r="Z525" s="57" t="s">
        <v>206</v>
      </c>
      <c r="AA525" s="58">
        <v>103.9</v>
      </c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>
        <v>103.9</v>
      </c>
      <c r="AM525" s="58"/>
      <c r="AN525" s="58">
        <v>103.9</v>
      </c>
      <c r="AO525" s="58"/>
      <c r="AP525" s="58"/>
      <c r="AQ525" s="58">
        <v>103.9</v>
      </c>
      <c r="AR525" s="58"/>
      <c r="AS525" s="58">
        <v>103.9</v>
      </c>
      <c r="AT525" s="58"/>
      <c r="AU525" s="58"/>
      <c r="AV525" s="57" t="s">
        <v>206</v>
      </c>
    </row>
    <row r="526" spans="1:48" ht="83.25" customHeight="1">
      <c r="A526" s="57" t="s">
        <v>497</v>
      </c>
      <c r="B526" s="82"/>
      <c r="C526" s="82" t="s">
        <v>408</v>
      </c>
      <c r="D526" s="82"/>
      <c r="E526" s="82" t="s">
        <v>498</v>
      </c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6"/>
      <c r="W526" s="86"/>
      <c r="X526" s="86"/>
      <c r="Y526" s="86"/>
      <c r="Z526" s="57" t="s">
        <v>497</v>
      </c>
      <c r="AA526" s="58">
        <f>AA527</f>
        <v>17931.6</v>
      </c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>
        <v>17660.4</v>
      </c>
      <c r="AM526" s="58"/>
      <c r="AN526" s="58">
        <v>17660.4</v>
      </c>
      <c r="AO526" s="58"/>
      <c r="AP526" s="58"/>
      <c r="AQ526" s="58">
        <v>18812.5</v>
      </c>
      <c r="AR526" s="58"/>
      <c r="AS526" s="58">
        <v>18812.5</v>
      </c>
      <c r="AT526" s="58"/>
      <c r="AU526" s="58"/>
      <c r="AV526" s="57" t="s">
        <v>497</v>
      </c>
    </row>
    <row r="527" spans="1:48" ht="83.25" customHeight="1">
      <c r="A527" s="57" t="s">
        <v>485</v>
      </c>
      <c r="B527" s="82"/>
      <c r="C527" s="82" t="s">
        <v>408</v>
      </c>
      <c r="D527" s="82"/>
      <c r="E527" s="82" t="s">
        <v>508</v>
      </c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6"/>
      <c r="W527" s="86"/>
      <c r="X527" s="86"/>
      <c r="Y527" s="86"/>
      <c r="Z527" s="57" t="s">
        <v>485</v>
      </c>
      <c r="AA527" s="58">
        <f>AA528</f>
        <v>17931.6</v>
      </c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>
        <v>17660.4</v>
      </c>
      <c r="AM527" s="58"/>
      <c r="AN527" s="58">
        <v>17660.4</v>
      </c>
      <c r="AO527" s="58"/>
      <c r="AP527" s="58"/>
      <c r="AQ527" s="58">
        <v>18812.5</v>
      </c>
      <c r="AR527" s="58"/>
      <c r="AS527" s="58">
        <v>18812.5</v>
      </c>
      <c r="AT527" s="58"/>
      <c r="AU527" s="58"/>
      <c r="AV527" s="57" t="s">
        <v>485</v>
      </c>
    </row>
    <row r="528" spans="1:48" ht="66.75" customHeight="1">
      <c r="A528" s="57" t="s">
        <v>487</v>
      </c>
      <c r="B528" s="82"/>
      <c r="C528" s="82" t="s">
        <v>408</v>
      </c>
      <c r="D528" s="82"/>
      <c r="E528" s="82" t="s">
        <v>509</v>
      </c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6"/>
      <c r="W528" s="86"/>
      <c r="X528" s="86"/>
      <c r="Y528" s="86"/>
      <c r="Z528" s="57" t="s">
        <v>487</v>
      </c>
      <c r="AA528" s="58">
        <f>AA529</f>
        <v>17931.6</v>
      </c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>
        <v>17660.4</v>
      </c>
      <c r="AM528" s="58"/>
      <c r="AN528" s="58">
        <v>17660.4</v>
      </c>
      <c r="AO528" s="58"/>
      <c r="AP528" s="58"/>
      <c r="AQ528" s="58">
        <v>18812.5</v>
      </c>
      <c r="AR528" s="58"/>
      <c r="AS528" s="58">
        <v>18812.5</v>
      </c>
      <c r="AT528" s="58"/>
      <c r="AU528" s="58"/>
      <c r="AV528" s="57" t="s">
        <v>487</v>
      </c>
    </row>
    <row r="529" spans="1:48" ht="66.75" customHeight="1">
      <c r="A529" s="57" t="s">
        <v>206</v>
      </c>
      <c r="B529" s="82"/>
      <c r="C529" s="82" t="s">
        <v>408</v>
      </c>
      <c r="D529" s="82"/>
      <c r="E529" s="82" t="s">
        <v>509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 t="s">
        <v>207</v>
      </c>
      <c r="U529" s="82"/>
      <c r="V529" s="86"/>
      <c r="W529" s="86"/>
      <c r="X529" s="86"/>
      <c r="Y529" s="86"/>
      <c r="Z529" s="57" t="s">
        <v>206</v>
      </c>
      <c r="AA529" s="58">
        <v>17931.6</v>
      </c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>
        <v>17660.4</v>
      </c>
      <c r="AM529" s="58"/>
      <c r="AN529" s="58">
        <v>17660.4</v>
      </c>
      <c r="AO529" s="58"/>
      <c r="AP529" s="58"/>
      <c r="AQ529" s="58">
        <v>18812.5</v>
      </c>
      <c r="AR529" s="58"/>
      <c r="AS529" s="58">
        <v>18812.5</v>
      </c>
      <c r="AT529" s="58"/>
      <c r="AU529" s="58"/>
      <c r="AV529" s="57" t="s">
        <v>206</v>
      </c>
    </row>
    <row r="530" spans="1:48" ht="66.75" customHeight="1">
      <c r="A530" s="57" t="s">
        <v>547</v>
      </c>
      <c r="B530" s="82"/>
      <c r="C530" s="82" t="s">
        <v>408</v>
      </c>
      <c r="D530" s="82"/>
      <c r="E530" s="82" t="s">
        <v>548</v>
      </c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6"/>
      <c r="W530" s="86"/>
      <c r="X530" s="86"/>
      <c r="Y530" s="86"/>
      <c r="Z530" s="57" t="s">
        <v>547</v>
      </c>
      <c r="AA530" s="58">
        <f>AA531+AA534</f>
        <v>8601</v>
      </c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>
        <v>7671.4</v>
      </c>
      <c r="AM530" s="58"/>
      <c r="AN530" s="58">
        <v>7671.4</v>
      </c>
      <c r="AO530" s="58"/>
      <c r="AP530" s="58"/>
      <c r="AQ530" s="58">
        <v>7671.4</v>
      </c>
      <c r="AR530" s="58"/>
      <c r="AS530" s="58">
        <v>7671.4</v>
      </c>
      <c r="AT530" s="58"/>
      <c r="AU530" s="58"/>
      <c r="AV530" s="57" t="s">
        <v>547</v>
      </c>
    </row>
    <row r="531" spans="1:48" ht="83.25" customHeight="1">
      <c r="A531" s="57" t="s">
        <v>485</v>
      </c>
      <c r="B531" s="82"/>
      <c r="C531" s="82" t="s">
        <v>408</v>
      </c>
      <c r="D531" s="82"/>
      <c r="E531" s="82" t="s">
        <v>552</v>
      </c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6"/>
      <c r="W531" s="86"/>
      <c r="X531" s="86"/>
      <c r="Y531" s="86"/>
      <c r="Z531" s="57" t="s">
        <v>485</v>
      </c>
      <c r="AA531" s="58">
        <f>AA532</f>
        <v>112.5</v>
      </c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>
        <v>224.9</v>
      </c>
      <c r="AM531" s="58"/>
      <c r="AN531" s="58">
        <v>224.9</v>
      </c>
      <c r="AO531" s="58"/>
      <c r="AP531" s="58"/>
      <c r="AQ531" s="58">
        <v>224.9</v>
      </c>
      <c r="AR531" s="58"/>
      <c r="AS531" s="58">
        <v>224.9</v>
      </c>
      <c r="AT531" s="58"/>
      <c r="AU531" s="58"/>
      <c r="AV531" s="57" t="s">
        <v>485</v>
      </c>
    </row>
    <row r="532" spans="1:48" ht="66.75" customHeight="1">
      <c r="A532" s="57" t="s">
        <v>487</v>
      </c>
      <c r="B532" s="82"/>
      <c r="C532" s="82" t="s">
        <v>408</v>
      </c>
      <c r="D532" s="82"/>
      <c r="E532" s="82" t="s">
        <v>553</v>
      </c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6"/>
      <c r="W532" s="86"/>
      <c r="X532" s="86"/>
      <c r="Y532" s="86"/>
      <c r="Z532" s="57" t="s">
        <v>487</v>
      </c>
      <c r="AA532" s="58">
        <f>AA533</f>
        <v>112.5</v>
      </c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>
        <v>224.9</v>
      </c>
      <c r="AM532" s="58"/>
      <c r="AN532" s="58">
        <v>224.9</v>
      </c>
      <c r="AO532" s="58"/>
      <c r="AP532" s="58"/>
      <c r="AQ532" s="58">
        <v>224.9</v>
      </c>
      <c r="AR532" s="58"/>
      <c r="AS532" s="58">
        <v>224.9</v>
      </c>
      <c r="AT532" s="58"/>
      <c r="AU532" s="58"/>
      <c r="AV532" s="57" t="s">
        <v>487</v>
      </c>
    </row>
    <row r="533" spans="1:48" ht="66.75" customHeight="1">
      <c r="A533" s="57" t="s">
        <v>206</v>
      </c>
      <c r="B533" s="82"/>
      <c r="C533" s="82" t="s">
        <v>408</v>
      </c>
      <c r="D533" s="82"/>
      <c r="E533" s="82" t="s">
        <v>553</v>
      </c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 t="s">
        <v>207</v>
      </c>
      <c r="U533" s="82"/>
      <c r="V533" s="86"/>
      <c r="W533" s="86"/>
      <c r="X533" s="86"/>
      <c r="Y533" s="86"/>
      <c r="Z533" s="57" t="s">
        <v>206</v>
      </c>
      <c r="AA533" s="58">
        <v>112.5</v>
      </c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>
        <v>224.9</v>
      </c>
      <c r="AM533" s="58"/>
      <c r="AN533" s="58">
        <v>224.9</v>
      </c>
      <c r="AO533" s="58"/>
      <c r="AP533" s="58"/>
      <c r="AQ533" s="58">
        <v>224.9</v>
      </c>
      <c r="AR533" s="58"/>
      <c r="AS533" s="58">
        <v>224.9</v>
      </c>
      <c r="AT533" s="58"/>
      <c r="AU533" s="58"/>
      <c r="AV533" s="57" t="s">
        <v>206</v>
      </c>
    </row>
    <row r="534" spans="1:48" ht="174" customHeight="1">
      <c r="A534" s="96" t="s">
        <v>554</v>
      </c>
      <c r="B534" s="82"/>
      <c r="C534" s="82" t="s">
        <v>408</v>
      </c>
      <c r="D534" s="82"/>
      <c r="E534" s="82" t="s">
        <v>555</v>
      </c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6"/>
      <c r="W534" s="86"/>
      <c r="X534" s="86"/>
      <c r="Y534" s="86"/>
      <c r="Z534" s="43" t="s">
        <v>554</v>
      </c>
      <c r="AA534" s="58">
        <f>AA535</f>
        <v>8488.5</v>
      </c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>
        <v>7446.5</v>
      </c>
      <c r="AM534" s="58"/>
      <c r="AN534" s="58">
        <v>7446.5</v>
      </c>
      <c r="AO534" s="58"/>
      <c r="AP534" s="58"/>
      <c r="AQ534" s="58">
        <v>7446.5</v>
      </c>
      <c r="AR534" s="58"/>
      <c r="AS534" s="58">
        <v>7446.5</v>
      </c>
      <c r="AT534" s="58"/>
      <c r="AU534" s="58"/>
      <c r="AV534" s="43" t="s">
        <v>554</v>
      </c>
    </row>
    <row r="535" spans="1:48" ht="166.5" customHeight="1">
      <c r="A535" s="96" t="s">
        <v>556</v>
      </c>
      <c r="B535" s="82"/>
      <c r="C535" s="82" t="s">
        <v>408</v>
      </c>
      <c r="D535" s="82"/>
      <c r="E535" s="82" t="s">
        <v>557</v>
      </c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6"/>
      <c r="W535" s="86"/>
      <c r="X535" s="86"/>
      <c r="Y535" s="86"/>
      <c r="Z535" s="43" t="s">
        <v>556</v>
      </c>
      <c r="AA535" s="58">
        <f>AA536+AA537</f>
        <v>8488.5</v>
      </c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>
        <v>7446.5</v>
      </c>
      <c r="AM535" s="58"/>
      <c r="AN535" s="58">
        <v>7446.5</v>
      </c>
      <c r="AO535" s="58"/>
      <c r="AP535" s="58"/>
      <c r="AQ535" s="58">
        <v>7446.5</v>
      </c>
      <c r="AR535" s="58"/>
      <c r="AS535" s="58">
        <v>7446.5</v>
      </c>
      <c r="AT535" s="58"/>
      <c r="AU535" s="58"/>
      <c r="AV535" s="43" t="s">
        <v>556</v>
      </c>
    </row>
    <row r="536" spans="1:48" ht="37.5" customHeight="1">
      <c r="A536" s="97" t="s">
        <v>196</v>
      </c>
      <c r="B536" s="82"/>
      <c r="C536" s="82" t="s">
        <v>408</v>
      </c>
      <c r="D536" s="82"/>
      <c r="E536" s="82" t="s">
        <v>557</v>
      </c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 t="s">
        <v>197</v>
      </c>
      <c r="U536" s="82"/>
      <c r="V536" s="86"/>
      <c r="W536" s="86"/>
      <c r="X536" s="86"/>
      <c r="Y536" s="86"/>
      <c r="Z536" s="57" t="s">
        <v>196</v>
      </c>
      <c r="AA536" s="67">
        <v>2304</v>
      </c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>
        <v>2000</v>
      </c>
      <c r="AM536" s="58"/>
      <c r="AN536" s="58">
        <v>2000</v>
      </c>
      <c r="AO536" s="58"/>
      <c r="AP536" s="58"/>
      <c r="AQ536" s="58">
        <v>2000</v>
      </c>
      <c r="AR536" s="58"/>
      <c r="AS536" s="58">
        <v>2000</v>
      </c>
      <c r="AT536" s="58"/>
      <c r="AU536" s="58"/>
      <c r="AV536" s="57" t="s">
        <v>196</v>
      </c>
    </row>
    <row r="537" spans="1:48" ht="66.75" customHeight="1">
      <c r="A537" s="97" t="s">
        <v>206</v>
      </c>
      <c r="B537" s="82"/>
      <c r="C537" s="82" t="s">
        <v>408</v>
      </c>
      <c r="D537" s="82"/>
      <c r="E537" s="82" t="s">
        <v>557</v>
      </c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 t="s">
        <v>207</v>
      </c>
      <c r="U537" s="82"/>
      <c r="V537" s="86"/>
      <c r="W537" s="86"/>
      <c r="X537" s="86"/>
      <c r="Y537" s="86"/>
      <c r="Z537" s="57" t="s">
        <v>206</v>
      </c>
      <c r="AA537" s="67">
        <v>6184.5</v>
      </c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>
        <v>5446.5</v>
      </c>
      <c r="AM537" s="58"/>
      <c r="AN537" s="58">
        <v>5446.5</v>
      </c>
      <c r="AO537" s="58"/>
      <c r="AP537" s="58"/>
      <c r="AQ537" s="58">
        <v>5446.5</v>
      </c>
      <c r="AR537" s="58"/>
      <c r="AS537" s="58">
        <v>5446.5</v>
      </c>
      <c r="AT537" s="58"/>
      <c r="AU537" s="58"/>
      <c r="AV537" s="57" t="s">
        <v>206</v>
      </c>
    </row>
    <row r="538" spans="1:48" ht="49.5" customHeight="1">
      <c r="A538" s="57" t="s">
        <v>106</v>
      </c>
      <c r="B538" s="82"/>
      <c r="C538" s="82" t="s">
        <v>408</v>
      </c>
      <c r="D538" s="82"/>
      <c r="E538" s="82" t="s">
        <v>107</v>
      </c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6"/>
      <c r="W538" s="86"/>
      <c r="X538" s="86"/>
      <c r="Y538" s="86"/>
      <c r="Z538" s="57" t="s">
        <v>106</v>
      </c>
      <c r="AA538" s="58">
        <v>195.2</v>
      </c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>
        <v>122</v>
      </c>
      <c r="AM538" s="58"/>
      <c r="AN538" s="58"/>
      <c r="AO538" s="58"/>
      <c r="AP538" s="58"/>
      <c r="AQ538" s="58"/>
      <c r="AR538" s="58"/>
      <c r="AS538" s="58"/>
      <c r="AT538" s="58"/>
      <c r="AU538" s="58"/>
      <c r="AV538" s="57" t="s">
        <v>106</v>
      </c>
    </row>
    <row r="539" spans="1:48" ht="83.25" customHeight="1">
      <c r="A539" s="57" t="s">
        <v>558</v>
      </c>
      <c r="B539" s="82"/>
      <c r="C539" s="82" t="s">
        <v>408</v>
      </c>
      <c r="D539" s="82"/>
      <c r="E539" s="82" t="s">
        <v>559</v>
      </c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6"/>
      <c r="W539" s="86"/>
      <c r="X539" s="86"/>
      <c r="Y539" s="86"/>
      <c r="Z539" s="57" t="s">
        <v>558</v>
      </c>
      <c r="AA539" s="58">
        <v>195.2</v>
      </c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>
        <v>122</v>
      </c>
      <c r="AM539" s="58"/>
      <c r="AN539" s="58"/>
      <c r="AO539" s="58"/>
      <c r="AP539" s="58"/>
      <c r="AQ539" s="58"/>
      <c r="AR539" s="58"/>
      <c r="AS539" s="58"/>
      <c r="AT539" s="58"/>
      <c r="AU539" s="58"/>
      <c r="AV539" s="57" t="s">
        <v>558</v>
      </c>
    </row>
    <row r="540" spans="1:48" ht="49.5" customHeight="1">
      <c r="A540" s="57" t="s">
        <v>102</v>
      </c>
      <c r="B540" s="82"/>
      <c r="C540" s="82" t="s">
        <v>408</v>
      </c>
      <c r="D540" s="82"/>
      <c r="E540" s="82" t="s">
        <v>559</v>
      </c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 t="s">
        <v>103</v>
      </c>
      <c r="U540" s="82"/>
      <c r="V540" s="86"/>
      <c r="W540" s="86"/>
      <c r="X540" s="86"/>
      <c r="Y540" s="86"/>
      <c r="Z540" s="57" t="s">
        <v>102</v>
      </c>
      <c r="AA540" s="58">
        <v>195.2</v>
      </c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>
        <v>122</v>
      </c>
      <c r="AM540" s="58"/>
      <c r="AN540" s="58"/>
      <c r="AO540" s="58"/>
      <c r="AP540" s="58"/>
      <c r="AQ540" s="58"/>
      <c r="AR540" s="58"/>
      <c r="AS540" s="58"/>
      <c r="AT540" s="58"/>
      <c r="AU540" s="58"/>
      <c r="AV540" s="57" t="s">
        <v>102</v>
      </c>
    </row>
    <row r="541" spans="1:48" ht="16.5" customHeight="1">
      <c r="A541" s="57" t="s">
        <v>417</v>
      </c>
      <c r="B541" s="82"/>
      <c r="C541" s="82" t="s">
        <v>418</v>
      </c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6"/>
      <c r="W541" s="86"/>
      <c r="X541" s="86"/>
      <c r="Y541" s="86"/>
      <c r="Z541" s="57" t="s">
        <v>417</v>
      </c>
      <c r="AA541" s="58">
        <f>AA542</f>
        <v>2347.3</v>
      </c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>
        <v>3182.1</v>
      </c>
      <c r="AM541" s="58"/>
      <c r="AN541" s="58">
        <v>3182.1</v>
      </c>
      <c r="AO541" s="58"/>
      <c r="AP541" s="58"/>
      <c r="AQ541" s="58">
        <v>3565.7</v>
      </c>
      <c r="AR541" s="58"/>
      <c r="AS541" s="58">
        <v>3565.7</v>
      </c>
      <c r="AT541" s="58"/>
      <c r="AU541" s="58"/>
      <c r="AV541" s="57" t="s">
        <v>417</v>
      </c>
    </row>
    <row r="542" spans="1:48" ht="33" customHeight="1">
      <c r="A542" s="57" t="s">
        <v>476</v>
      </c>
      <c r="B542" s="82"/>
      <c r="C542" s="82" t="s">
        <v>418</v>
      </c>
      <c r="D542" s="82"/>
      <c r="E542" s="82" t="s">
        <v>477</v>
      </c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6"/>
      <c r="W542" s="86"/>
      <c r="X542" s="86"/>
      <c r="Y542" s="86"/>
      <c r="Z542" s="57" t="s">
        <v>476</v>
      </c>
      <c r="AA542" s="58">
        <f>AA543</f>
        <v>2347.3</v>
      </c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>
        <v>3182.1</v>
      </c>
      <c r="AM542" s="58"/>
      <c r="AN542" s="58">
        <v>3182.1</v>
      </c>
      <c r="AO542" s="58"/>
      <c r="AP542" s="58"/>
      <c r="AQ542" s="58">
        <v>3565.7</v>
      </c>
      <c r="AR542" s="58"/>
      <c r="AS542" s="58">
        <v>3565.7</v>
      </c>
      <c r="AT542" s="58"/>
      <c r="AU542" s="58"/>
      <c r="AV542" s="57" t="s">
        <v>476</v>
      </c>
    </row>
    <row r="543" spans="1:48" ht="66.75" customHeight="1">
      <c r="A543" s="78" t="s">
        <v>478</v>
      </c>
      <c r="B543" s="82"/>
      <c r="C543" s="82" t="s">
        <v>418</v>
      </c>
      <c r="D543" s="82"/>
      <c r="E543" s="82" t="s">
        <v>479</v>
      </c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6"/>
      <c r="W543" s="86"/>
      <c r="X543" s="86"/>
      <c r="Y543" s="86"/>
      <c r="Z543" s="57" t="s">
        <v>478</v>
      </c>
      <c r="AA543" s="58">
        <f>AA544</f>
        <v>2347.3</v>
      </c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>
        <v>3182.1</v>
      </c>
      <c r="AM543" s="58"/>
      <c r="AN543" s="58">
        <v>3182.1</v>
      </c>
      <c r="AO543" s="58"/>
      <c r="AP543" s="58"/>
      <c r="AQ543" s="58">
        <v>3565.7</v>
      </c>
      <c r="AR543" s="58"/>
      <c r="AS543" s="58">
        <v>3565.7</v>
      </c>
      <c r="AT543" s="58"/>
      <c r="AU543" s="58"/>
      <c r="AV543" s="57" t="s">
        <v>478</v>
      </c>
    </row>
    <row r="544" spans="1:48" ht="83.25" customHeight="1">
      <c r="A544" s="78" t="s">
        <v>485</v>
      </c>
      <c r="B544" s="82"/>
      <c r="C544" s="82" t="s">
        <v>418</v>
      </c>
      <c r="D544" s="82"/>
      <c r="E544" s="82" t="s">
        <v>486</v>
      </c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6"/>
      <c r="W544" s="86"/>
      <c r="X544" s="86"/>
      <c r="Y544" s="86"/>
      <c r="Z544" s="57" t="s">
        <v>485</v>
      </c>
      <c r="AA544" s="58">
        <f>AA545</f>
        <v>2347.3</v>
      </c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>
        <v>3182.1</v>
      </c>
      <c r="AM544" s="58"/>
      <c r="AN544" s="58">
        <v>3182.1</v>
      </c>
      <c r="AO544" s="58"/>
      <c r="AP544" s="58"/>
      <c r="AQ544" s="58">
        <v>3565.7</v>
      </c>
      <c r="AR544" s="58"/>
      <c r="AS544" s="58">
        <v>3565.7</v>
      </c>
      <c r="AT544" s="58"/>
      <c r="AU544" s="58"/>
      <c r="AV544" s="57" t="s">
        <v>485</v>
      </c>
    </row>
    <row r="545" spans="1:48" ht="66.75" customHeight="1">
      <c r="A545" s="78" t="s">
        <v>487</v>
      </c>
      <c r="B545" s="82"/>
      <c r="C545" s="82" t="s">
        <v>418</v>
      </c>
      <c r="D545" s="82"/>
      <c r="E545" s="82" t="s">
        <v>488</v>
      </c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6"/>
      <c r="W545" s="86"/>
      <c r="X545" s="86"/>
      <c r="Y545" s="86"/>
      <c r="Z545" s="57" t="s">
        <v>487</v>
      </c>
      <c r="AA545" s="58">
        <f>AA546+AA547</f>
        <v>2347.3</v>
      </c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>
        <v>3182.1</v>
      </c>
      <c r="AM545" s="58"/>
      <c r="AN545" s="58">
        <v>3182.1</v>
      </c>
      <c r="AO545" s="58"/>
      <c r="AP545" s="58"/>
      <c r="AQ545" s="58">
        <v>3565.7</v>
      </c>
      <c r="AR545" s="58"/>
      <c r="AS545" s="58">
        <v>3565.7</v>
      </c>
      <c r="AT545" s="58"/>
      <c r="AU545" s="58"/>
      <c r="AV545" s="57" t="s">
        <v>487</v>
      </c>
    </row>
    <row r="546" spans="1:48" ht="33" customHeight="1">
      <c r="A546" s="78" t="s">
        <v>196</v>
      </c>
      <c r="B546" s="82"/>
      <c r="C546" s="82" t="s">
        <v>418</v>
      </c>
      <c r="D546" s="82"/>
      <c r="E546" s="82" t="s">
        <v>488</v>
      </c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 t="s">
        <v>197</v>
      </c>
      <c r="U546" s="82"/>
      <c r="V546" s="86"/>
      <c r="W546" s="86"/>
      <c r="X546" s="86"/>
      <c r="Y546" s="86"/>
      <c r="Z546" s="57" t="s">
        <v>196</v>
      </c>
      <c r="AA546" s="58">
        <v>45</v>
      </c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>
        <v>290.1</v>
      </c>
      <c r="AM546" s="58"/>
      <c r="AN546" s="58">
        <v>290.1</v>
      </c>
      <c r="AO546" s="58"/>
      <c r="AP546" s="58"/>
      <c r="AQ546" s="58">
        <v>673.7</v>
      </c>
      <c r="AR546" s="58"/>
      <c r="AS546" s="58">
        <v>673.7</v>
      </c>
      <c r="AT546" s="58"/>
      <c r="AU546" s="58"/>
      <c r="AV546" s="57" t="s">
        <v>196</v>
      </c>
    </row>
    <row r="547" spans="1:48" ht="66.75" customHeight="1">
      <c r="A547" s="78" t="s">
        <v>206</v>
      </c>
      <c r="B547" s="82"/>
      <c r="C547" s="82" t="s">
        <v>418</v>
      </c>
      <c r="D547" s="82"/>
      <c r="E547" s="82" t="s">
        <v>488</v>
      </c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 t="s">
        <v>207</v>
      </c>
      <c r="U547" s="82"/>
      <c r="V547" s="86"/>
      <c r="W547" s="86"/>
      <c r="X547" s="86"/>
      <c r="Y547" s="86"/>
      <c r="Z547" s="57" t="s">
        <v>206</v>
      </c>
      <c r="AA547" s="58">
        <v>2302.3</v>
      </c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>
        <v>2892</v>
      </c>
      <c r="AM547" s="58"/>
      <c r="AN547" s="58">
        <v>2892</v>
      </c>
      <c r="AO547" s="58"/>
      <c r="AP547" s="58"/>
      <c r="AQ547" s="58">
        <v>2892</v>
      </c>
      <c r="AR547" s="58"/>
      <c r="AS547" s="58">
        <v>2892</v>
      </c>
      <c r="AT547" s="58"/>
      <c r="AU547" s="58"/>
      <c r="AV547" s="57" t="s">
        <v>206</v>
      </c>
    </row>
    <row r="548" spans="1:48" ht="16.5" customHeight="1">
      <c r="A548" s="57" t="s">
        <v>421</v>
      </c>
      <c r="B548" s="82"/>
      <c r="C548" s="82" t="s">
        <v>422</v>
      </c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6"/>
      <c r="W548" s="86"/>
      <c r="X548" s="86"/>
      <c r="Y548" s="86"/>
      <c r="Z548" s="57" t="s">
        <v>421</v>
      </c>
      <c r="AA548" s="58">
        <f>AA555+AA549</f>
        <v>4727.53959</v>
      </c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>
        <v>250</v>
      </c>
      <c r="AM548" s="58"/>
      <c r="AN548" s="58"/>
      <c r="AO548" s="58">
        <v>250</v>
      </c>
      <c r="AP548" s="58"/>
      <c r="AQ548" s="58"/>
      <c r="AR548" s="58"/>
      <c r="AS548" s="58"/>
      <c r="AT548" s="58"/>
      <c r="AU548" s="58"/>
      <c r="AV548" s="57" t="s">
        <v>421</v>
      </c>
    </row>
    <row r="549" spans="1:48" ht="22.5" customHeight="1">
      <c r="A549" s="57"/>
      <c r="B549" s="82"/>
      <c r="C549" s="82" t="s">
        <v>424</v>
      </c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6"/>
      <c r="W549" s="86"/>
      <c r="X549" s="86"/>
      <c r="Y549" s="86"/>
      <c r="Z549" s="57" t="s">
        <v>423</v>
      </c>
      <c r="AA549" s="58">
        <f>AA550</f>
        <v>1957.383</v>
      </c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7"/>
    </row>
    <row r="550" spans="1:48" ht="61.5" customHeight="1">
      <c r="A550" s="57"/>
      <c r="B550" s="82"/>
      <c r="C550" s="82" t="s">
        <v>424</v>
      </c>
      <c r="D550" s="82"/>
      <c r="E550" s="82" t="s">
        <v>426</v>
      </c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6"/>
      <c r="W550" s="86"/>
      <c r="X550" s="86"/>
      <c r="Y550" s="86"/>
      <c r="Z550" s="57" t="s">
        <v>425</v>
      </c>
      <c r="AA550" s="58">
        <f>AA551</f>
        <v>1957.383</v>
      </c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7"/>
    </row>
    <row r="551" spans="1:48" ht="38.25" customHeight="1">
      <c r="A551" s="57"/>
      <c r="B551" s="82"/>
      <c r="C551" s="82" t="s">
        <v>424</v>
      </c>
      <c r="D551" s="82"/>
      <c r="E551" s="82" t="s">
        <v>428</v>
      </c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6"/>
      <c r="W551" s="86"/>
      <c r="X551" s="86"/>
      <c r="Y551" s="86"/>
      <c r="Z551" s="57" t="s">
        <v>427</v>
      </c>
      <c r="AA551" s="58">
        <f>AA552</f>
        <v>1957.383</v>
      </c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7"/>
    </row>
    <row r="552" spans="1:48" ht="74.25" customHeight="1">
      <c r="A552" s="57"/>
      <c r="B552" s="82"/>
      <c r="C552" s="82" t="s">
        <v>424</v>
      </c>
      <c r="D552" s="82"/>
      <c r="E552" s="82" t="s">
        <v>634</v>
      </c>
      <c r="F552" s="81"/>
      <c r="G552" s="60" t="s">
        <v>635</v>
      </c>
      <c r="H552" s="82"/>
      <c r="I552" s="82"/>
      <c r="J552" s="67">
        <f>J553</f>
        <v>100</v>
      </c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6"/>
      <c r="W552" s="86"/>
      <c r="X552" s="86"/>
      <c r="Y552" s="86"/>
      <c r="Z552" s="60" t="s">
        <v>635</v>
      </c>
      <c r="AA552" s="58">
        <f>AA553</f>
        <v>1957.383</v>
      </c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7"/>
    </row>
    <row r="553" spans="1:48" ht="60" customHeight="1">
      <c r="A553" s="57"/>
      <c r="B553" s="82"/>
      <c r="C553" s="82" t="s">
        <v>424</v>
      </c>
      <c r="D553" s="82"/>
      <c r="E553" s="82" t="s">
        <v>637</v>
      </c>
      <c r="F553" s="81"/>
      <c r="G553" s="60" t="s">
        <v>636</v>
      </c>
      <c r="H553" s="82"/>
      <c r="I553" s="82"/>
      <c r="J553" s="67">
        <f>J554</f>
        <v>100</v>
      </c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6"/>
      <c r="W553" s="86"/>
      <c r="X553" s="86"/>
      <c r="Y553" s="86"/>
      <c r="Z553" s="60" t="s">
        <v>636</v>
      </c>
      <c r="AA553" s="58">
        <f>AA554</f>
        <v>1957.383</v>
      </c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7"/>
    </row>
    <row r="554" spans="1:48" ht="72" customHeight="1">
      <c r="A554" s="57"/>
      <c r="B554" s="82"/>
      <c r="C554" s="82" t="s">
        <v>424</v>
      </c>
      <c r="D554" s="82"/>
      <c r="E554" s="82" t="s">
        <v>637</v>
      </c>
      <c r="F554" s="81" t="s">
        <v>207</v>
      </c>
      <c r="G554" s="60" t="s">
        <v>206</v>
      </c>
      <c r="H554" s="82"/>
      <c r="I554" s="82"/>
      <c r="J554" s="67">
        <v>100</v>
      </c>
      <c r="K554" s="82"/>
      <c r="L554" s="82"/>
      <c r="M554" s="82"/>
      <c r="N554" s="82"/>
      <c r="O554" s="82"/>
      <c r="P554" s="82"/>
      <c r="Q554" s="82"/>
      <c r="R554" s="82"/>
      <c r="S554" s="82"/>
      <c r="T554" s="82" t="s">
        <v>207</v>
      </c>
      <c r="U554" s="82"/>
      <c r="V554" s="86"/>
      <c r="W554" s="86"/>
      <c r="X554" s="86"/>
      <c r="Y554" s="86"/>
      <c r="Z554" s="57" t="s">
        <v>206</v>
      </c>
      <c r="AA554" s="58">
        <v>1957.383</v>
      </c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7"/>
    </row>
    <row r="555" spans="1:48" ht="16.5" customHeight="1">
      <c r="A555" s="97" t="s">
        <v>560</v>
      </c>
      <c r="B555" s="82"/>
      <c r="C555" s="82" t="s">
        <v>561</v>
      </c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6"/>
      <c r="W555" s="86"/>
      <c r="X555" s="86"/>
      <c r="Y555" s="86"/>
      <c r="Z555" s="57" t="s">
        <v>560</v>
      </c>
      <c r="AA555" s="58">
        <f>AA556</f>
        <v>2770.15659</v>
      </c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>
        <v>250</v>
      </c>
      <c r="AM555" s="58"/>
      <c r="AN555" s="58"/>
      <c r="AO555" s="58">
        <v>250</v>
      </c>
      <c r="AP555" s="58"/>
      <c r="AQ555" s="58"/>
      <c r="AR555" s="58"/>
      <c r="AS555" s="58"/>
      <c r="AT555" s="58"/>
      <c r="AU555" s="58"/>
      <c r="AV555" s="57" t="s">
        <v>560</v>
      </c>
    </row>
    <row r="556" spans="1:48" ht="66.75" customHeight="1">
      <c r="A556" s="97" t="s">
        <v>425</v>
      </c>
      <c r="B556" s="82"/>
      <c r="C556" s="82" t="s">
        <v>561</v>
      </c>
      <c r="D556" s="82"/>
      <c r="E556" s="82" t="s">
        <v>426</v>
      </c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6"/>
      <c r="W556" s="86"/>
      <c r="X556" s="86"/>
      <c r="Y556" s="86"/>
      <c r="Z556" s="57" t="s">
        <v>425</v>
      </c>
      <c r="AA556" s="58">
        <f>AA557</f>
        <v>2770.15659</v>
      </c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>
        <v>250</v>
      </c>
      <c r="AM556" s="58"/>
      <c r="AN556" s="58"/>
      <c r="AO556" s="58">
        <v>250</v>
      </c>
      <c r="AP556" s="58"/>
      <c r="AQ556" s="58"/>
      <c r="AR556" s="58"/>
      <c r="AS556" s="58"/>
      <c r="AT556" s="58"/>
      <c r="AU556" s="58"/>
      <c r="AV556" s="57" t="s">
        <v>425</v>
      </c>
    </row>
    <row r="557" spans="1:48" ht="49.5" customHeight="1">
      <c r="A557" s="97" t="s">
        <v>427</v>
      </c>
      <c r="B557" s="82"/>
      <c r="C557" s="82" t="s">
        <v>561</v>
      </c>
      <c r="D557" s="82"/>
      <c r="E557" s="82" t="s">
        <v>428</v>
      </c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6"/>
      <c r="W557" s="86"/>
      <c r="X557" s="86"/>
      <c r="Y557" s="86"/>
      <c r="Z557" s="57" t="s">
        <v>427</v>
      </c>
      <c r="AA557" s="58">
        <f>AA558</f>
        <v>2770.15659</v>
      </c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>
        <v>250</v>
      </c>
      <c r="AM557" s="58"/>
      <c r="AN557" s="58"/>
      <c r="AO557" s="58">
        <v>250</v>
      </c>
      <c r="AP557" s="58"/>
      <c r="AQ557" s="58"/>
      <c r="AR557" s="58"/>
      <c r="AS557" s="58"/>
      <c r="AT557" s="58"/>
      <c r="AU557" s="58"/>
      <c r="AV557" s="57" t="s">
        <v>427</v>
      </c>
    </row>
    <row r="558" spans="1:48" ht="99.75" customHeight="1">
      <c r="A558" s="97" t="s">
        <v>438</v>
      </c>
      <c r="B558" s="82"/>
      <c r="C558" s="82" t="s">
        <v>561</v>
      </c>
      <c r="D558" s="82"/>
      <c r="E558" s="82" t="s">
        <v>439</v>
      </c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6"/>
      <c r="W558" s="86"/>
      <c r="X558" s="86"/>
      <c r="Y558" s="86"/>
      <c r="Z558" s="57" t="s">
        <v>438</v>
      </c>
      <c r="AA558" s="58">
        <f>AA559</f>
        <v>2770.15659</v>
      </c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>
        <v>250</v>
      </c>
      <c r="AM558" s="58"/>
      <c r="AN558" s="58"/>
      <c r="AO558" s="58">
        <v>250</v>
      </c>
      <c r="AP558" s="58"/>
      <c r="AQ558" s="58"/>
      <c r="AR558" s="58"/>
      <c r="AS558" s="58"/>
      <c r="AT558" s="58"/>
      <c r="AU558" s="58"/>
      <c r="AV558" s="57" t="s">
        <v>438</v>
      </c>
    </row>
    <row r="559" spans="1:48" ht="83.25" customHeight="1">
      <c r="A559" s="97" t="s">
        <v>562</v>
      </c>
      <c r="B559" s="82"/>
      <c r="C559" s="82" t="s">
        <v>561</v>
      </c>
      <c r="D559" s="82"/>
      <c r="E559" s="82" t="s">
        <v>563</v>
      </c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6"/>
      <c r="W559" s="86"/>
      <c r="X559" s="86"/>
      <c r="Y559" s="86"/>
      <c r="Z559" s="57" t="s">
        <v>562</v>
      </c>
      <c r="AA559" s="58">
        <f>AA560</f>
        <v>2770.15659</v>
      </c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>
        <v>250</v>
      </c>
      <c r="AM559" s="58"/>
      <c r="AN559" s="58"/>
      <c r="AO559" s="58">
        <v>250</v>
      </c>
      <c r="AP559" s="58"/>
      <c r="AQ559" s="58"/>
      <c r="AR559" s="58"/>
      <c r="AS559" s="58"/>
      <c r="AT559" s="58"/>
      <c r="AU559" s="58"/>
      <c r="AV559" s="57" t="s">
        <v>562</v>
      </c>
    </row>
    <row r="560" spans="1:48" ht="66.75" customHeight="1">
      <c r="A560" s="97" t="s">
        <v>206</v>
      </c>
      <c r="B560" s="82"/>
      <c r="C560" s="82" t="s">
        <v>561</v>
      </c>
      <c r="D560" s="82"/>
      <c r="E560" s="82" t="s">
        <v>563</v>
      </c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 t="s">
        <v>207</v>
      </c>
      <c r="U560" s="82"/>
      <c r="V560" s="86"/>
      <c r="W560" s="86"/>
      <c r="X560" s="86"/>
      <c r="Y560" s="86"/>
      <c r="Z560" s="57" t="s">
        <v>206</v>
      </c>
      <c r="AA560" s="58">
        <v>2770.15659</v>
      </c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>
        <v>250</v>
      </c>
      <c r="AM560" s="58"/>
      <c r="AN560" s="58"/>
      <c r="AO560" s="58">
        <v>250</v>
      </c>
      <c r="AP560" s="58"/>
      <c r="AQ560" s="58"/>
      <c r="AR560" s="58"/>
      <c r="AS560" s="58"/>
      <c r="AT560" s="58"/>
      <c r="AU560" s="58"/>
      <c r="AV560" s="57" t="s">
        <v>206</v>
      </c>
    </row>
    <row r="561" spans="1:48" ht="49.5" customHeight="1">
      <c r="A561" s="55" t="s">
        <v>564</v>
      </c>
      <c r="B561" s="110" t="s">
        <v>565</v>
      </c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91"/>
      <c r="W561" s="91"/>
      <c r="X561" s="91"/>
      <c r="Y561" s="91"/>
      <c r="Z561" s="55" t="s">
        <v>564</v>
      </c>
      <c r="AA561" s="56">
        <v>1628.9</v>
      </c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>
        <v>1227.3</v>
      </c>
      <c r="AM561" s="56"/>
      <c r="AN561" s="56"/>
      <c r="AO561" s="56"/>
      <c r="AP561" s="56"/>
      <c r="AQ561" s="56">
        <v>1227.3</v>
      </c>
      <c r="AR561" s="56"/>
      <c r="AS561" s="56"/>
      <c r="AT561" s="56"/>
      <c r="AU561" s="56"/>
      <c r="AV561" s="55" t="s">
        <v>564</v>
      </c>
    </row>
    <row r="562" spans="1:48" ht="21" customHeight="1">
      <c r="A562" s="57" t="s">
        <v>90</v>
      </c>
      <c r="B562" s="82"/>
      <c r="C562" s="82" t="s">
        <v>91</v>
      </c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6"/>
      <c r="W562" s="86"/>
      <c r="X562" s="86"/>
      <c r="Y562" s="86"/>
      <c r="Z562" s="57" t="s">
        <v>90</v>
      </c>
      <c r="AA562" s="58">
        <v>1628.9</v>
      </c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>
        <v>1227.3</v>
      </c>
      <c r="AM562" s="58"/>
      <c r="AN562" s="58"/>
      <c r="AO562" s="58"/>
      <c r="AP562" s="58"/>
      <c r="AQ562" s="58">
        <v>1227.3</v>
      </c>
      <c r="AR562" s="58"/>
      <c r="AS562" s="58"/>
      <c r="AT562" s="58"/>
      <c r="AU562" s="58"/>
      <c r="AV562" s="57" t="s">
        <v>90</v>
      </c>
    </row>
    <row r="563" spans="1:48" ht="83.25" customHeight="1">
      <c r="A563" s="57" t="s">
        <v>566</v>
      </c>
      <c r="B563" s="82"/>
      <c r="C563" s="82" t="s">
        <v>567</v>
      </c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6"/>
      <c r="W563" s="86"/>
      <c r="X563" s="86"/>
      <c r="Y563" s="86"/>
      <c r="Z563" s="57" t="s">
        <v>566</v>
      </c>
      <c r="AA563" s="58">
        <v>1628.9</v>
      </c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>
        <v>1227.3</v>
      </c>
      <c r="AM563" s="58"/>
      <c r="AN563" s="58"/>
      <c r="AO563" s="58"/>
      <c r="AP563" s="58"/>
      <c r="AQ563" s="58">
        <v>1227.3</v>
      </c>
      <c r="AR563" s="58"/>
      <c r="AS563" s="58"/>
      <c r="AT563" s="58"/>
      <c r="AU563" s="58"/>
      <c r="AV563" s="57" t="s">
        <v>566</v>
      </c>
    </row>
    <row r="564" spans="1:48" ht="66.75" customHeight="1">
      <c r="A564" s="57" t="s">
        <v>94</v>
      </c>
      <c r="B564" s="82"/>
      <c r="C564" s="82" t="s">
        <v>567</v>
      </c>
      <c r="D564" s="82"/>
      <c r="E564" s="82" t="s">
        <v>95</v>
      </c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6"/>
      <c r="W564" s="86"/>
      <c r="X564" s="86"/>
      <c r="Y564" s="86"/>
      <c r="Z564" s="57" t="s">
        <v>94</v>
      </c>
      <c r="AA564" s="58">
        <v>1628.9</v>
      </c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>
        <v>1227.3</v>
      </c>
      <c r="AM564" s="58"/>
      <c r="AN564" s="58"/>
      <c r="AO564" s="58"/>
      <c r="AP564" s="58"/>
      <c r="AQ564" s="58">
        <v>1227.3</v>
      </c>
      <c r="AR564" s="58"/>
      <c r="AS564" s="58"/>
      <c r="AT564" s="58"/>
      <c r="AU564" s="58"/>
      <c r="AV564" s="57" t="s">
        <v>94</v>
      </c>
    </row>
    <row r="565" spans="1:48" ht="42.75" customHeight="1">
      <c r="A565" s="57" t="s">
        <v>568</v>
      </c>
      <c r="B565" s="82"/>
      <c r="C565" s="82" t="s">
        <v>567</v>
      </c>
      <c r="D565" s="82"/>
      <c r="E565" s="82" t="s">
        <v>569</v>
      </c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6"/>
      <c r="W565" s="86"/>
      <c r="X565" s="86"/>
      <c r="Y565" s="86"/>
      <c r="Z565" s="57" t="s">
        <v>568</v>
      </c>
      <c r="AA565" s="58">
        <v>754.8</v>
      </c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>
        <v>754.8</v>
      </c>
      <c r="AM565" s="58"/>
      <c r="AN565" s="58"/>
      <c r="AO565" s="58"/>
      <c r="AP565" s="58"/>
      <c r="AQ565" s="58">
        <v>754.8</v>
      </c>
      <c r="AR565" s="58"/>
      <c r="AS565" s="58"/>
      <c r="AT565" s="58"/>
      <c r="AU565" s="58"/>
      <c r="AV565" s="57" t="s">
        <v>568</v>
      </c>
    </row>
    <row r="566" spans="1:48" ht="121.5" customHeight="1">
      <c r="A566" s="79" t="s">
        <v>98</v>
      </c>
      <c r="B566" s="82"/>
      <c r="C566" s="82" t="s">
        <v>567</v>
      </c>
      <c r="D566" s="82"/>
      <c r="E566" s="82" t="s">
        <v>569</v>
      </c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 t="s">
        <v>99</v>
      </c>
      <c r="U566" s="82"/>
      <c r="V566" s="86"/>
      <c r="W566" s="86"/>
      <c r="X566" s="86"/>
      <c r="Y566" s="86"/>
      <c r="Z566" s="57" t="s">
        <v>98</v>
      </c>
      <c r="AA566" s="58">
        <v>754.8</v>
      </c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>
        <v>754.8</v>
      </c>
      <c r="AM566" s="58"/>
      <c r="AN566" s="58"/>
      <c r="AO566" s="58"/>
      <c r="AP566" s="58"/>
      <c r="AQ566" s="58">
        <v>754.8</v>
      </c>
      <c r="AR566" s="58"/>
      <c r="AS566" s="58"/>
      <c r="AT566" s="58"/>
      <c r="AU566" s="58"/>
      <c r="AV566" s="57" t="s">
        <v>98</v>
      </c>
    </row>
    <row r="567" spans="1:48" ht="35.25" customHeight="1">
      <c r="A567" s="79" t="s">
        <v>100</v>
      </c>
      <c r="B567" s="82"/>
      <c r="C567" s="82" t="s">
        <v>567</v>
      </c>
      <c r="D567" s="82"/>
      <c r="E567" s="82" t="s">
        <v>101</v>
      </c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6"/>
      <c r="W567" s="86"/>
      <c r="X567" s="86"/>
      <c r="Y567" s="86"/>
      <c r="Z567" s="57" t="s">
        <v>100</v>
      </c>
      <c r="AA567" s="58">
        <f>AA568+AA569+AA570</f>
        <v>472.5</v>
      </c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>
        <v>472.5</v>
      </c>
      <c r="AM567" s="58"/>
      <c r="AN567" s="58"/>
      <c r="AO567" s="58"/>
      <c r="AP567" s="58"/>
      <c r="AQ567" s="58">
        <v>472.5</v>
      </c>
      <c r="AR567" s="58"/>
      <c r="AS567" s="58"/>
      <c r="AT567" s="58"/>
      <c r="AU567" s="58"/>
      <c r="AV567" s="57" t="s">
        <v>100</v>
      </c>
    </row>
    <row r="568" spans="1:48" ht="116.25" customHeight="1">
      <c r="A568" s="79" t="s">
        <v>98</v>
      </c>
      <c r="B568" s="82"/>
      <c r="C568" s="82" t="s">
        <v>567</v>
      </c>
      <c r="D568" s="82"/>
      <c r="E568" s="82" t="s">
        <v>101</v>
      </c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 t="s">
        <v>99</v>
      </c>
      <c r="U568" s="82"/>
      <c r="V568" s="86"/>
      <c r="W568" s="86"/>
      <c r="X568" s="86"/>
      <c r="Y568" s="86"/>
      <c r="Z568" s="57" t="s">
        <v>98</v>
      </c>
      <c r="AA568" s="58">
        <v>382.5</v>
      </c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>
        <v>382.5</v>
      </c>
      <c r="AM568" s="58"/>
      <c r="AN568" s="58"/>
      <c r="AO568" s="58"/>
      <c r="AP568" s="58"/>
      <c r="AQ568" s="58">
        <v>382.5</v>
      </c>
      <c r="AR568" s="58"/>
      <c r="AS568" s="58"/>
      <c r="AT568" s="58"/>
      <c r="AU568" s="58"/>
      <c r="AV568" s="57" t="s">
        <v>98</v>
      </c>
    </row>
    <row r="569" spans="1:48" ht="54" customHeight="1">
      <c r="A569" s="79" t="s">
        <v>102</v>
      </c>
      <c r="B569" s="82"/>
      <c r="C569" s="82" t="s">
        <v>567</v>
      </c>
      <c r="D569" s="82"/>
      <c r="E569" s="82" t="s">
        <v>101</v>
      </c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 t="s">
        <v>103</v>
      </c>
      <c r="U569" s="82"/>
      <c r="V569" s="86"/>
      <c r="W569" s="86"/>
      <c r="X569" s="86"/>
      <c r="Y569" s="86"/>
      <c r="Z569" s="57" t="s">
        <v>102</v>
      </c>
      <c r="AA569" s="58">
        <v>89.99866</v>
      </c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>
        <v>90</v>
      </c>
      <c r="AM569" s="58"/>
      <c r="AN569" s="58"/>
      <c r="AO569" s="58"/>
      <c r="AP569" s="58"/>
      <c r="AQ569" s="58">
        <v>90</v>
      </c>
      <c r="AR569" s="58"/>
      <c r="AS569" s="58"/>
      <c r="AT569" s="58"/>
      <c r="AU569" s="58"/>
      <c r="AV569" s="57" t="s">
        <v>102</v>
      </c>
    </row>
    <row r="570" spans="1:48" ht="26.25" customHeight="1">
      <c r="A570" s="79"/>
      <c r="B570" s="82"/>
      <c r="C570" s="82" t="s">
        <v>567</v>
      </c>
      <c r="D570" s="82"/>
      <c r="E570" s="82" t="s">
        <v>101</v>
      </c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 t="s">
        <v>161</v>
      </c>
      <c r="U570" s="82"/>
      <c r="V570" s="86"/>
      <c r="W570" s="86"/>
      <c r="X570" s="86"/>
      <c r="Y570" s="86"/>
      <c r="Z570" s="57" t="s">
        <v>160</v>
      </c>
      <c r="AA570" s="144">
        <v>0.00134</v>
      </c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7"/>
    </row>
    <row r="571" spans="1:48" ht="33" customHeight="1">
      <c r="A571" s="79" t="s">
        <v>570</v>
      </c>
      <c r="B571" s="82"/>
      <c r="C571" s="82" t="s">
        <v>567</v>
      </c>
      <c r="D571" s="82"/>
      <c r="E571" s="82" t="s">
        <v>571</v>
      </c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6"/>
      <c r="W571" s="86"/>
      <c r="X571" s="86"/>
      <c r="Y571" s="86"/>
      <c r="Z571" s="57" t="s">
        <v>570</v>
      </c>
      <c r="AA571" s="58">
        <v>401.6</v>
      </c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7" t="s">
        <v>570</v>
      </c>
    </row>
    <row r="572" spans="1:48" ht="133.5" customHeight="1">
      <c r="A572" s="79" t="s">
        <v>98</v>
      </c>
      <c r="B572" s="82"/>
      <c r="C572" s="82" t="s">
        <v>567</v>
      </c>
      <c r="D572" s="82"/>
      <c r="E572" s="82" t="s">
        <v>571</v>
      </c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 t="s">
        <v>99</v>
      </c>
      <c r="U572" s="82"/>
      <c r="V572" s="86"/>
      <c r="W572" s="86"/>
      <c r="X572" s="86"/>
      <c r="Y572" s="86"/>
      <c r="Z572" s="57" t="s">
        <v>98</v>
      </c>
      <c r="AA572" s="58">
        <v>381.52</v>
      </c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7" t="s">
        <v>98</v>
      </c>
    </row>
    <row r="573" spans="1:48" ht="49.5" customHeight="1">
      <c r="A573" s="79" t="s">
        <v>102</v>
      </c>
      <c r="B573" s="82"/>
      <c r="C573" s="82" t="s">
        <v>567</v>
      </c>
      <c r="D573" s="82"/>
      <c r="E573" s="82" t="s">
        <v>571</v>
      </c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 t="s">
        <v>103</v>
      </c>
      <c r="U573" s="82"/>
      <c r="V573" s="86"/>
      <c r="W573" s="86"/>
      <c r="X573" s="86"/>
      <c r="Y573" s="86"/>
      <c r="Z573" s="57" t="s">
        <v>102</v>
      </c>
      <c r="AA573" s="58">
        <v>20.08</v>
      </c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7" t="s">
        <v>102</v>
      </c>
    </row>
    <row r="574" spans="1:48" ht="49.5" customHeight="1">
      <c r="A574" s="55" t="s">
        <v>572</v>
      </c>
      <c r="B574" s="110" t="s">
        <v>573</v>
      </c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91"/>
      <c r="W574" s="91"/>
      <c r="X574" s="91"/>
      <c r="Y574" s="91"/>
      <c r="Z574" s="55" t="s">
        <v>572</v>
      </c>
      <c r="AA574" s="56">
        <f>AA575+AA592</f>
        <v>53332.172999999995</v>
      </c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>
        <v>45341.4</v>
      </c>
      <c r="AM574" s="56"/>
      <c r="AN574" s="56"/>
      <c r="AO574" s="56"/>
      <c r="AP574" s="56">
        <v>154</v>
      </c>
      <c r="AQ574" s="56">
        <v>43767.2</v>
      </c>
      <c r="AR574" s="56"/>
      <c r="AS574" s="56"/>
      <c r="AT574" s="56"/>
      <c r="AU574" s="56">
        <v>154</v>
      </c>
      <c r="AV574" s="55" t="s">
        <v>572</v>
      </c>
    </row>
    <row r="575" spans="1:48" ht="16.5" customHeight="1">
      <c r="A575" s="57" t="s">
        <v>90</v>
      </c>
      <c r="B575" s="82"/>
      <c r="C575" s="82" t="s">
        <v>91</v>
      </c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6"/>
      <c r="W575" s="86"/>
      <c r="X575" s="86"/>
      <c r="Y575" s="86"/>
      <c r="Z575" s="57" t="s">
        <v>90</v>
      </c>
      <c r="AA575" s="58">
        <f>AA576+AA586</f>
        <v>8430.573</v>
      </c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>
        <v>6770.3</v>
      </c>
      <c r="AM575" s="58"/>
      <c r="AN575" s="58"/>
      <c r="AO575" s="58"/>
      <c r="AP575" s="58">
        <v>154</v>
      </c>
      <c r="AQ575" s="58">
        <v>6770.3</v>
      </c>
      <c r="AR575" s="58"/>
      <c r="AS575" s="58"/>
      <c r="AT575" s="58"/>
      <c r="AU575" s="58">
        <v>154</v>
      </c>
      <c r="AV575" s="57" t="s">
        <v>90</v>
      </c>
    </row>
    <row r="576" spans="1:48" ht="83.25" customHeight="1">
      <c r="A576" s="57" t="s">
        <v>566</v>
      </c>
      <c r="B576" s="82"/>
      <c r="C576" s="82" t="s">
        <v>567</v>
      </c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6"/>
      <c r="W576" s="86"/>
      <c r="X576" s="86"/>
      <c r="Y576" s="86"/>
      <c r="Z576" s="57" t="s">
        <v>566</v>
      </c>
      <c r="AA576" s="58">
        <f>AA577</f>
        <v>7730.573</v>
      </c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>
        <v>5970.3</v>
      </c>
      <c r="AM576" s="58"/>
      <c r="AN576" s="58"/>
      <c r="AO576" s="58"/>
      <c r="AP576" s="58">
        <v>154</v>
      </c>
      <c r="AQ576" s="58">
        <v>5970.3</v>
      </c>
      <c r="AR576" s="58"/>
      <c r="AS576" s="58"/>
      <c r="AT576" s="58"/>
      <c r="AU576" s="58">
        <v>154</v>
      </c>
      <c r="AV576" s="57" t="s">
        <v>566</v>
      </c>
    </row>
    <row r="577" spans="1:48" ht="83.25" customHeight="1">
      <c r="A577" s="57" t="s">
        <v>574</v>
      </c>
      <c r="B577" s="82"/>
      <c r="C577" s="82" t="s">
        <v>567</v>
      </c>
      <c r="D577" s="82"/>
      <c r="E577" s="82" t="s">
        <v>575</v>
      </c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6"/>
      <c r="W577" s="86"/>
      <c r="X577" s="86"/>
      <c r="Y577" s="86"/>
      <c r="Z577" s="57" t="s">
        <v>574</v>
      </c>
      <c r="AA577" s="58">
        <f>AA578</f>
        <v>7730.573</v>
      </c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>
        <v>5970.3</v>
      </c>
      <c r="AM577" s="58"/>
      <c r="AN577" s="58"/>
      <c r="AO577" s="58"/>
      <c r="AP577" s="58">
        <v>154</v>
      </c>
      <c r="AQ577" s="58">
        <v>5970.3</v>
      </c>
      <c r="AR577" s="58"/>
      <c r="AS577" s="58"/>
      <c r="AT577" s="58"/>
      <c r="AU577" s="58">
        <v>154</v>
      </c>
      <c r="AV577" s="57" t="s">
        <v>574</v>
      </c>
    </row>
    <row r="578" spans="1:48" ht="33" customHeight="1">
      <c r="A578" s="57" t="s">
        <v>576</v>
      </c>
      <c r="B578" s="82"/>
      <c r="C578" s="82" t="s">
        <v>567</v>
      </c>
      <c r="D578" s="82"/>
      <c r="E578" s="82" t="s">
        <v>577</v>
      </c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6"/>
      <c r="W578" s="86"/>
      <c r="X578" s="86"/>
      <c r="Y578" s="86"/>
      <c r="Z578" s="57" t="s">
        <v>576</v>
      </c>
      <c r="AA578" s="58">
        <f>AA579</f>
        <v>7730.573</v>
      </c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>
        <v>5970.3</v>
      </c>
      <c r="AM578" s="58"/>
      <c r="AN578" s="58"/>
      <c r="AO578" s="58"/>
      <c r="AP578" s="58">
        <v>154</v>
      </c>
      <c r="AQ578" s="58">
        <v>5970.3</v>
      </c>
      <c r="AR578" s="58"/>
      <c r="AS578" s="58"/>
      <c r="AT578" s="58"/>
      <c r="AU578" s="58">
        <v>154</v>
      </c>
      <c r="AV578" s="57" t="s">
        <v>576</v>
      </c>
    </row>
    <row r="579" spans="1:48" ht="66.75" customHeight="1">
      <c r="A579" s="57" t="s">
        <v>578</v>
      </c>
      <c r="B579" s="82"/>
      <c r="C579" s="82" t="s">
        <v>567</v>
      </c>
      <c r="D579" s="82"/>
      <c r="E579" s="82" t="s">
        <v>579</v>
      </c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6"/>
      <c r="W579" s="86"/>
      <c r="X579" s="86"/>
      <c r="Y579" s="86"/>
      <c r="Z579" s="57" t="s">
        <v>578</v>
      </c>
      <c r="AA579" s="58">
        <f>AA580+AA583</f>
        <v>7730.573</v>
      </c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>
        <v>5970.3</v>
      </c>
      <c r="AM579" s="58"/>
      <c r="AN579" s="58"/>
      <c r="AO579" s="58"/>
      <c r="AP579" s="58">
        <v>154</v>
      </c>
      <c r="AQ579" s="58">
        <v>5970.3</v>
      </c>
      <c r="AR579" s="58"/>
      <c r="AS579" s="58"/>
      <c r="AT579" s="58"/>
      <c r="AU579" s="58">
        <v>154</v>
      </c>
      <c r="AV579" s="57" t="s">
        <v>578</v>
      </c>
    </row>
    <row r="580" spans="1:48" ht="43.5" customHeight="1">
      <c r="A580" s="57" t="s">
        <v>100</v>
      </c>
      <c r="B580" s="82"/>
      <c r="C580" s="82" t="s">
        <v>567</v>
      </c>
      <c r="D580" s="82"/>
      <c r="E580" s="82" t="s">
        <v>580</v>
      </c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6"/>
      <c r="W580" s="86"/>
      <c r="X580" s="86"/>
      <c r="Y580" s="86"/>
      <c r="Z580" s="57" t="s">
        <v>100</v>
      </c>
      <c r="AA580" s="58">
        <f>AA581+AA582</f>
        <v>7576.573</v>
      </c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>
        <v>5816.3</v>
      </c>
      <c r="AM580" s="58"/>
      <c r="AN580" s="58"/>
      <c r="AO580" s="58"/>
      <c r="AP580" s="58"/>
      <c r="AQ580" s="58">
        <v>5816.3</v>
      </c>
      <c r="AR580" s="58"/>
      <c r="AS580" s="58"/>
      <c r="AT580" s="58"/>
      <c r="AU580" s="58"/>
      <c r="AV580" s="57" t="s">
        <v>100</v>
      </c>
    </row>
    <row r="581" spans="1:48" ht="120" customHeight="1">
      <c r="A581" s="78" t="s">
        <v>98</v>
      </c>
      <c r="B581" s="82"/>
      <c r="C581" s="82" t="s">
        <v>567</v>
      </c>
      <c r="D581" s="82"/>
      <c r="E581" s="82" t="s">
        <v>580</v>
      </c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 t="s">
        <v>99</v>
      </c>
      <c r="U581" s="82"/>
      <c r="V581" s="86"/>
      <c r="W581" s="86"/>
      <c r="X581" s="86"/>
      <c r="Y581" s="86"/>
      <c r="Z581" s="57" t="s">
        <v>98</v>
      </c>
      <c r="AA581" s="58">
        <f>6306.674+770</f>
        <v>7076.674</v>
      </c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>
        <v>5416.3</v>
      </c>
      <c r="AM581" s="58"/>
      <c r="AN581" s="58"/>
      <c r="AO581" s="58"/>
      <c r="AP581" s="58"/>
      <c r="AQ581" s="58">
        <v>5416.3</v>
      </c>
      <c r="AR581" s="58"/>
      <c r="AS581" s="58"/>
      <c r="AT581" s="58"/>
      <c r="AU581" s="58"/>
      <c r="AV581" s="57" t="s">
        <v>98</v>
      </c>
    </row>
    <row r="582" spans="1:48" ht="56.25" customHeight="1">
      <c r="A582" s="97" t="s">
        <v>102</v>
      </c>
      <c r="B582" s="82"/>
      <c r="C582" s="82" t="s">
        <v>567</v>
      </c>
      <c r="D582" s="82"/>
      <c r="E582" s="82" t="s">
        <v>580</v>
      </c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 t="s">
        <v>103</v>
      </c>
      <c r="U582" s="82"/>
      <c r="V582" s="86"/>
      <c r="W582" s="86"/>
      <c r="X582" s="86"/>
      <c r="Y582" s="86"/>
      <c r="Z582" s="57" t="s">
        <v>102</v>
      </c>
      <c r="AA582" s="58">
        <v>499.899</v>
      </c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>
        <v>400</v>
      </c>
      <c r="AM582" s="58"/>
      <c r="AN582" s="58"/>
      <c r="AO582" s="58"/>
      <c r="AP582" s="58"/>
      <c r="AQ582" s="58">
        <v>400</v>
      </c>
      <c r="AR582" s="58"/>
      <c r="AS582" s="58"/>
      <c r="AT582" s="58"/>
      <c r="AU582" s="58"/>
      <c r="AV582" s="57" t="s">
        <v>102</v>
      </c>
    </row>
    <row r="583" spans="1:48" ht="42.75" customHeight="1">
      <c r="A583" s="57" t="s">
        <v>581</v>
      </c>
      <c r="B583" s="82"/>
      <c r="C583" s="82" t="s">
        <v>567</v>
      </c>
      <c r="D583" s="82"/>
      <c r="E583" s="82" t="s">
        <v>582</v>
      </c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6"/>
      <c r="W583" s="86"/>
      <c r="X583" s="86"/>
      <c r="Y583" s="86"/>
      <c r="Z583" s="57" t="s">
        <v>581</v>
      </c>
      <c r="AA583" s="58">
        <v>154</v>
      </c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>
        <v>154</v>
      </c>
      <c r="AM583" s="58"/>
      <c r="AN583" s="58"/>
      <c r="AO583" s="58"/>
      <c r="AP583" s="58">
        <v>154</v>
      </c>
      <c r="AQ583" s="58">
        <v>154</v>
      </c>
      <c r="AR583" s="58"/>
      <c r="AS583" s="58"/>
      <c r="AT583" s="58"/>
      <c r="AU583" s="58">
        <v>154</v>
      </c>
      <c r="AV583" s="57" t="s">
        <v>581</v>
      </c>
    </row>
    <row r="584" spans="1:48" ht="133.5" customHeight="1">
      <c r="A584" s="57" t="s">
        <v>98</v>
      </c>
      <c r="B584" s="82"/>
      <c r="C584" s="82" t="s">
        <v>567</v>
      </c>
      <c r="D584" s="82"/>
      <c r="E584" s="82" t="s">
        <v>582</v>
      </c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 t="s">
        <v>99</v>
      </c>
      <c r="U584" s="82"/>
      <c r="V584" s="86"/>
      <c r="W584" s="86"/>
      <c r="X584" s="86"/>
      <c r="Y584" s="86"/>
      <c r="Z584" s="57" t="s">
        <v>98</v>
      </c>
      <c r="AA584" s="67">
        <v>124.3</v>
      </c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>
        <v>124.3</v>
      </c>
      <c r="AM584" s="58"/>
      <c r="AN584" s="58"/>
      <c r="AO584" s="58"/>
      <c r="AP584" s="58">
        <v>124.3</v>
      </c>
      <c r="AQ584" s="58">
        <v>124.3</v>
      </c>
      <c r="AR584" s="58"/>
      <c r="AS584" s="58"/>
      <c r="AT584" s="58"/>
      <c r="AU584" s="58">
        <v>124.3</v>
      </c>
      <c r="AV584" s="57" t="s">
        <v>98</v>
      </c>
    </row>
    <row r="585" spans="1:48" ht="49.5" customHeight="1">
      <c r="A585" s="57" t="s">
        <v>102</v>
      </c>
      <c r="B585" s="82"/>
      <c r="C585" s="82" t="s">
        <v>567</v>
      </c>
      <c r="D585" s="82"/>
      <c r="E585" s="82" t="s">
        <v>582</v>
      </c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 t="s">
        <v>103</v>
      </c>
      <c r="U585" s="82"/>
      <c r="V585" s="86"/>
      <c r="W585" s="86"/>
      <c r="X585" s="86"/>
      <c r="Y585" s="86"/>
      <c r="Z585" s="57" t="s">
        <v>102</v>
      </c>
      <c r="AA585" s="67">
        <v>29.7</v>
      </c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>
        <v>29.7</v>
      </c>
      <c r="AM585" s="58"/>
      <c r="AN585" s="58"/>
      <c r="AO585" s="58"/>
      <c r="AP585" s="58">
        <v>29.7</v>
      </c>
      <c r="AQ585" s="58">
        <v>29.7</v>
      </c>
      <c r="AR585" s="58"/>
      <c r="AS585" s="58"/>
      <c r="AT585" s="58"/>
      <c r="AU585" s="58">
        <v>29.7</v>
      </c>
      <c r="AV585" s="57" t="s">
        <v>102</v>
      </c>
    </row>
    <row r="586" spans="1:48" ht="24" customHeight="1">
      <c r="A586" s="78" t="s">
        <v>583</v>
      </c>
      <c r="B586" s="82"/>
      <c r="C586" s="82" t="s">
        <v>584</v>
      </c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6"/>
      <c r="W586" s="86"/>
      <c r="X586" s="86"/>
      <c r="Y586" s="86"/>
      <c r="Z586" s="57" t="s">
        <v>583</v>
      </c>
      <c r="AA586" s="58">
        <v>700</v>
      </c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>
        <v>800</v>
      </c>
      <c r="AM586" s="58"/>
      <c r="AN586" s="58"/>
      <c r="AO586" s="58"/>
      <c r="AP586" s="58"/>
      <c r="AQ586" s="58">
        <v>800</v>
      </c>
      <c r="AR586" s="58"/>
      <c r="AS586" s="58"/>
      <c r="AT586" s="58"/>
      <c r="AU586" s="58"/>
      <c r="AV586" s="57" t="s">
        <v>583</v>
      </c>
    </row>
    <row r="587" spans="1:48" ht="83.25" customHeight="1">
      <c r="A587" s="78" t="s">
        <v>574</v>
      </c>
      <c r="B587" s="82"/>
      <c r="C587" s="82" t="s">
        <v>584</v>
      </c>
      <c r="D587" s="82"/>
      <c r="E587" s="82" t="s">
        <v>575</v>
      </c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6"/>
      <c r="W587" s="86"/>
      <c r="X587" s="86"/>
      <c r="Y587" s="86"/>
      <c r="Z587" s="57" t="s">
        <v>574</v>
      </c>
      <c r="AA587" s="58">
        <v>700</v>
      </c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>
        <v>800</v>
      </c>
      <c r="AM587" s="58"/>
      <c r="AN587" s="58"/>
      <c r="AO587" s="58"/>
      <c r="AP587" s="58"/>
      <c r="AQ587" s="58">
        <v>800</v>
      </c>
      <c r="AR587" s="58"/>
      <c r="AS587" s="58"/>
      <c r="AT587" s="58"/>
      <c r="AU587" s="58"/>
      <c r="AV587" s="57" t="s">
        <v>574</v>
      </c>
    </row>
    <row r="588" spans="1:48" ht="49.5" customHeight="1">
      <c r="A588" s="57" t="s">
        <v>585</v>
      </c>
      <c r="B588" s="82"/>
      <c r="C588" s="82" t="s">
        <v>584</v>
      </c>
      <c r="D588" s="82"/>
      <c r="E588" s="82" t="s">
        <v>586</v>
      </c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6"/>
      <c r="W588" s="86"/>
      <c r="X588" s="86"/>
      <c r="Y588" s="86"/>
      <c r="Z588" s="57" t="s">
        <v>585</v>
      </c>
      <c r="AA588" s="58">
        <v>700</v>
      </c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>
        <v>800</v>
      </c>
      <c r="AM588" s="58"/>
      <c r="AN588" s="58"/>
      <c r="AO588" s="58"/>
      <c r="AP588" s="58"/>
      <c r="AQ588" s="58">
        <v>800</v>
      </c>
      <c r="AR588" s="58"/>
      <c r="AS588" s="58"/>
      <c r="AT588" s="58"/>
      <c r="AU588" s="58"/>
      <c r="AV588" s="57" t="s">
        <v>585</v>
      </c>
    </row>
    <row r="589" spans="1:48" ht="99.75" customHeight="1">
      <c r="A589" s="57" t="s">
        <v>587</v>
      </c>
      <c r="B589" s="82"/>
      <c r="C589" s="82" t="s">
        <v>584</v>
      </c>
      <c r="D589" s="82"/>
      <c r="E589" s="82" t="s">
        <v>588</v>
      </c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6"/>
      <c r="W589" s="86"/>
      <c r="X589" s="86"/>
      <c r="Y589" s="86"/>
      <c r="Z589" s="57" t="s">
        <v>587</v>
      </c>
      <c r="AA589" s="58">
        <v>700</v>
      </c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>
        <v>800</v>
      </c>
      <c r="AM589" s="58"/>
      <c r="AN589" s="58"/>
      <c r="AO589" s="58"/>
      <c r="AP589" s="58"/>
      <c r="AQ589" s="58">
        <v>800</v>
      </c>
      <c r="AR589" s="58"/>
      <c r="AS589" s="58"/>
      <c r="AT589" s="58"/>
      <c r="AU589" s="58"/>
      <c r="AV589" s="57" t="s">
        <v>587</v>
      </c>
    </row>
    <row r="590" spans="1:48" ht="39.75" customHeight="1">
      <c r="A590" s="57" t="s">
        <v>589</v>
      </c>
      <c r="B590" s="82"/>
      <c r="C590" s="82" t="s">
        <v>584</v>
      </c>
      <c r="D590" s="82"/>
      <c r="E590" s="82" t="s">
        <v>590</v>
      </c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6"/>
      <c r="W590" s="86"/>
      <c r="X590" s="86"/>
      <c r="Y590" s="86"/>
      <c r="Z590" s="57" t="s">
        <v>589</v>
      </c>
      <c r="AA590" s="58">
        <v>700</v>
      </c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>
        <v>800</v>
      </c>
      <c r="AM590" s="58"/>
      <c r="AN590" s="58"/>
      <c r="AO590" s="58"/>
      <c r="AP590" s="58"/>
      <c r="AQ590" s="58">
        <v>800</v>
      </c>
      <c r="AR590" s="58"/>
      <c r="AS590" s="58"/>
      <c r="AT590" s="58"/>
      <c r="AU590" s="58"/>
      <c r="AV590" s="57" t="s">
        <v>589</v>
      </c>
    </row>
    <row r="591" spans="1:48" ht="33" customHeight="1">
      <c r="A591" s="57" t="s">
        <v>160</v>
      </c>
      <c r="B591" s="82"/>
      <c r="C591" s="82" t="s">
        <v>584</v>
      </c>
      <c r="D591" s="82"/>
      <c r="E591" s="82" t="s">
        <v>590</v>
      </c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 t="s">
        <v>161</v>
      </c>
      <c r="U591" s="82"/>
      <c r="V591" s="86"/>
      <c r="W591" s="86"/>
      <c r="X591" s="86"/>
      <c r="Y591" s="86"/>
      <c r="Z591" s="57" t="s">
        <v>160</v>
      </c>
      <c r="AA591" s="58">
        <v>700</v>
      </c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>
        <v>800</v>
      </c>
      <c r="AM591" s="58"/>
      <c r="AN591" s="58"/>
      <c r="AO591" s="58"/>
      <c r="AP591" s="58"/>
      <c r="AQ591" s="58">
        <v>800</v>
      </c>
      <c r="AR591" s="58"/>
      <c r="AS591" s="58"/>
      <c r="AT591" s="58"/>
      <c r="AU591" s="58"/>
      <c r="AV591" s="57" t="s">
        <v>160</v>
      </c>
    </row>
    <row r="592" spans="1:48" ht="66.75" customHeight="1">
      <c r="A592" s="79" t="s">
        <v>591</v>
      </c>
      <c r="B592" s="82"/>
      <c r="C592" s="82" t="s">
        <v>592</v>
      </c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6"/>
      <c r="W592" s="86"/>
      <c r="X592" s="86"/>
      <c r="Y592" s="86"/>
      <c r="Z592" s="57" t="s">
        <v>591</v>
      </c>
      <c r="AA592" s="58">
        <v>44901.6</v>
      </c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>
        <v>38571.1</v>
      </c>
      <c r="AM592" s="58"/>
      <c r="AN592" s="58"/>
      <c r="AO592" s="58"/>
      <c r="AP592" s="58"/>
      <c r="AQ592" s="58">
        <v>36996.9</v>
      </c>
      <c r="AR592" s="58"/>
      <c r="AS592" s="58"/>
      <c r="AT592" s="58"/>
      <c r="AU592" s="58"/>
      <c r="AV592" s="57" t="s">
        <v>591</v>
      </c>
    </row>
    <row r="593" spans="1:48" ht="66.75" customHeight="1">
      <c r="A593" s="79" t="s">
        <v>593</v>
      </c>
      <c r="B593" s="82"/>
      <c r="C593" s="82" t="s">
        <v>594</v>
      </c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6"/>
      <c r="W593" s="86"/>
      <c r="X593" s="86"/>
      <c r="Y593" s="86"/>
      <c r="Z593" s="57" t="s">
        <v>593</v>
      </c>
      <c r="AA593" s="58">
        <v>44901.6</v>
      </c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>
        <v>38571.1</v>
      </c>
      <c r="AM593" s="58"/>
      <c r="AN593" s="58"/>
      <c r="AO593" s="58"/>
      <c r="AP593" s="58"/>
      <c r="AQ593" s="58">
        <v>36996.9</v>
      </c>
      <c r="AR593" s="58"/>
      <c r="AS593" s="58"/>
      <c r="AT593" s="58"/>
      <c r="AU593" s="58"/>
      <c r="AV593" s="57" t="s">
        <v>593</v>
      </c>
    </row>
    <row r="594" spans="1:48" ht="83.25" customHeight="1">
      <c r="A594" s="79" t="s">
        <v>574</v>
      </c>
      <c r="B594" s="82"/>
      <c r="C594" s="82" t="s">
        <v>594</v>
      </c>
      <c r="D594" s="82"/>
      <c r="E594" s="82" t="s">
        <v>575</v>
      </c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6"/>
      <c r="W594" s="86"/>
      <c r="X594" s="86"/>
      <c r="Y594" s="86"/>
      <c r="Z594" s="57" t="s">
        <v>574</v>
      </c>
      <c r="AA594" s="58">
        <v>44901.6</v>
      </c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>
        <v>38571.1</v>
      </c>
      <c r="AM594" s="58"/>
      <c r="AN594" s="58"/>
      <c r="AO594" s="58"/>
      <c r="AP594" s="58"/>
      <c r="AQ594" s="58">
        <v>36996.9</v>
      </c>
      <c r="AR594" s="58"/>
      <c r="AS594" s="58"/>
      <c r="AT594" s="58"/>
      <c r="AU594" s="58"/>
      <c r="AV594" s="57" t="s">
        <v>574</v>
      </c>
    </row>
    <row r="595" spans="1:48" ht="49.5" customHeight="1">
      <c r="A595" s="79" t="s">
        <v>595</v>
      </c>
      <c r="B595" s="82"/>
      <c r="C595" s="82" t="s">
        <v>594</v>
      </c>
      <c r="D595" s="82"/>
      <c r="E595" s="82" t="s">
        <v>596</v>
      </c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6"/>
      <c r="W595" s="86"/>
      <c r="X595" s="86"/>
      <c r="Y595" s="86"/>
      <c r="Z595" s="57" t="s">
        <v>595</v>
      </c>
      <c r="AA595" s="58">
        <v>44901.6</v>
      </c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>
        <v>38571.1</v>
      </c>
      <c r="AM595" s="58"/>
      <c r="AN595" s="58"/>
      <c r="AO595" s="58"/>
      <c r="AP595" s="58"/>
      <c r="AQ595" s="58">
        <v>36996.9</v>
      </c>
      <c r="AR595" s="58"/>
      <c r="AS595" s="58"/>
      <c r="AT595" s="58"/>
      <c r="AU595" s="58"/>
      <c r="AV595" s="57" t="s">
        <v>595</v>
      </c>
    </row>
    <row r="596" spans="1:48" ht="49.5" customHeight="1">
      <c r="A596" s="79" t="s">
        <v>597</v>
      </c>
      <c r="B596" s="82"/>
      <c r="C596" s="82" t="s">
        <v>594</v>
      </c>
      <c r="D596" s="82"/>
      <c r="E596" s="82" t="s">
        <v>598</v>
      </c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6"/>
      <c r="W596" s="86"/>
      <c r="X596" s="86"/>
      <c r="Y596" s="86"/>
      <c r="Z596" s="57" t="s">
        <v>597</v>
      </c>
      <c r="AA596" s="58">
        <v>44901.6</v>
      </c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>
        <v>38571.1</v>
      </c>
      <c r="AM596" s="58"/>
      <c r="AN596" s="58"/>
      <c r="AO596" s="58"/>
      <c r="AP596" s="58"/>
      <c r="AQ596" s="58">
        <v>36996.9</v>
      </c>
      <c r="AR596" s="58"/>
      <c r="AS596" s="58"/>
      <c r="AT596" s="58"/>
      <c r="AU596" s="58"/>
      <c r="AV596" s="57" t="s">
        <v>597</v>
      </c>
    </row>
    <row r="597" spans="1:48" ht="56.25" customHeight="1">
      <c r="A597" s="79" t="s">
        <v>599</v>
      </c>
      <c r="B597" s="82"/>
      <c r="C597" s="82" t="s">
        <v>594</v>
      </c>
      <c r="D597" s="82"/>
      <c r="E597" s="82" t="s">
        <v>600</v>
      </c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6"/>
      <c r="W597" s="86"/>
      <c r="X597" s="86"/>
      <c r="Y597" s="86"/>
      <c r="Z597" s="57" t="s">
        <v>599</v>
      </c>
      <c r="AA597" s="58">
        <v>38527.6</v>
      </c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>
        <v>32197.1</v>
      </c>
      <c r="AM597" s="58"/>
      <c r="AN597" s="58"/>
      <c r="AO597" s="58"/>
      <c r="AP597" s="58"/>
      <c r="AQ597" s="58">
        <v>30622.9</v>
      </c>
      <c r="AR597" s="58"/>
      <c r="AS597" s="58"/>
      <c r="AT597" s="58"/>
      <c r="AU597" s="58"/>
      <c r="AV597" s="57" t="s">
        <v>599</v>
      </c>
    </row>
    <row r="598" spans="1:48" ht="33" customHeight="1">
      <c r="A598" s="79" t="s">
        <v>140</v>
      </c>
      <c r="B598" s="82"/>
      <c r="C598" s="82" t="s">
        <v>594</v>
      </c>
      <c r="D598" s="82"/>
      <c r="E598" s="82" t="s">
        <v>600</v>
      </c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 t="s">
        <v>141</v>
      </c>
      <c r="U598" s="82"/>
      <c r="V598" s="86"/>
      <c r="W598" s="86"/>
      <c r="X598" s="86"/>
      <c r="Y598" s="86"/>
      <c r="Z598" s="57" t="s">
        <v>140</v>
      </c>
      <c r="AA598" s="58">
        <v>38527.6</v>
      </c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>
        <v>32197.1</v>
      </c>
      <c r="AM598" s="58"/>
      <c r="AN598" s="58"/>
      <c r="AO598" s="58"/>
      <c r="AP598" s="58"/>
      <c r="AQ598" s="58">
        <v>30622.9</v>
      </c>
      <c r="AR598" s="58"/>
      <c r="AS598" s="58"/>
      <c r="AT598" s="58"/>
      <c r="AU598" s="58"/>
      <c r="AV598" s="57" t="s">
        <v>140</v>
      </c>
    </row>
    <row r="599" spans="1:48" ht="83.25" customHeight="1">
      <c r="A599" s="57" t="s">
        <v>601</v>
      </c>
      <c r="B599" s="82"/>
      <c r="C599" s="82" t="s">
        <v>594</v>
      </c>
      <c r="D599" s="82"/>
      <c r="E599" s="82" t="s">
        <v>602</v>
      </c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6"/>
      <c r="W599" s="86"/>
      <c r="X599" s="86"/>
      <c r="Y599" s="86"/>
      <c r="Z599" s="57" t="s">
        <v>601</v>
      </c>
      <c r="AA599" s="58">
        <v>6374</v>
      </c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>
        <v>6374</v>
      </c>
      <c r="AM599" s="58"/>
      <c r="AN599" s="58"/>
      <c r="AO599" s="58"/>
      <c r="AP599" s="58"/>
      <c r="AQ599" s="58">
        <v>6374</v>
      </c>
      <c r="AR599" s="58"/>
      <c r="AS599" s="58"/>
      <c r="AT599" s="58"/>
      <c r="AU599" s="58"/>
      <c r="AV599" s="57" t="s">
        <v>601</v>
      </c>
    </row>
    <row r="600" spans="1:48" ht="29.25" customHeight="1">
      <c r="A600" s="57" t="s">
        <v>140</v>
      </c>
      <c r="B600" s="82"/>
      <c r="C600" s="82" t="s">
        <v>594</v>
      </c>
      <c r="D600" s="82"/>
      <c r="E600" s="82" t="s">
        <v>602</v>
      </c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 t="s">
        <v>141</v>
      </c>
      <c r="U600" s="82"/>
      <c r="V600" s="86"/>
      <c r="W600" s="86"/>
      <c r="X600" s="86"/>
      <c r="Y600" s="86"/>
      <c r="Z600" s="57" t="s">
        <v>140</v>
      </c>
      <c r="AA600" s="58">
        <v>6374</v>
      </c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>
        <v>6374</v>
      </c>
      <c r="AM600" s="58"/>
      <c r="AN600" s="58"/>
      <c r="AO600" s="58"/>
      <c r="AP600" s="58"/>
      <c r="AQ600" s="58">
        <v>6374</v>
      </c>
      <c r="AR600" s="58"/>
      <c r="AS600" s="58"/>
      <c r="AT600" s="58"/>
      <c r="AU600" s="58"/>
      <c r="AV600" s="57" t="s">
        <v>140</v>
      </c>
    </row>
    <row r="601" spans="2:49" ht="29.25" customHeight="1"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3" t="s">
        <v>603</v>
      </c>
      <c r="AA601" s="94">
        <f>AA16+AA43+AA95+AA416+AA561+AA574+AA30</f>
        <v>715614.0134699999</v>
      </c>
      <c r="AW601" s="45" t="s">
        <v>16</v>
      </c>
    </row>
    <row r="602" spans="2:27" ht="9.75" customHeight="1"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</row>
    <row r="603" spans="2:27" ht="9.75" customHeight="1"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</row>
    <row r="604" spans="2:27" ht="21" customHeight="1"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156"/>
    </row>
    <row r="605" spans="2:27" ht="19.5" customHeight="1"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146"/>
    </row>
    <row r="606" spans="2:27" ht="20.25" customHeight="1"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145"/>
    </row>
  </sheetData>
  <sheetProtection/>
  <mergeCells count="39">
    <mergeCell ref="AT13:AT14"/>
    <mergeCell ref="AU13:AU14"/>
    <mergeCell ref="AV13:AV14"/>
    <mergeCell ref="AM13:AM14"/>
    <mergeCell ref="AN13:AN14"/>
    <mergeCell ref="AO13:AO14"/>
    <mergeCell ref="AP13:AP14"/>
    <mergeCell ref="AR13:AR14"/>
    <mergeCell ref="AS13:AS14"/>
    <mergeCell ref="AC13:AC14"/>
    <mergeCell ref="AD13:AD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13:A14"/>
    <mergeCell ref="B13:B14"/>
    <mergeCell ref="C13:C14"/>
    <mergeCell ref="D13:D14"/>
    <mergeCell ref="E13:S14"/>
    <mergeCell ref="Z6:AD6"/>
    <mergeCell ref="Z7:AD7"/>
    <mergeCell ref="Z8:AD8"/>
    <mergeCell ref="Z9:AD9"/>
    <mergeCell ref="B11:AV11"/>
  </mergeCells>
  <printOptions/>
  <pageMargins left="0.4330708661417323" right="0.3937007874015748" top="0.35433070866141736" bottom="0.15748031496062992" header="0.35433070866141736" footer="0.15748031496062992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487"/>
  <sheetViews>
    <sheetView showGridLines="0" zoomScale="80" zoomScaleNormal="80" zoomScalePageLayoutView="0" workbookViewId="0" topLeftCell="B1">
      <selection activeCell="AQ3" sqref="AQ3"/>
    </sheetView>
  </sheetViews>
  <sheetFormatPr defaultColWidth="9.140625" defaultRowHeight="9.75" customHeight="1"/>
  <cols>
    <col min="1" max="1" width="8.00390625" style="0" hidden="1" customWidth="1"/>
    <col min="2" max="2" width="6.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41" width="8.00390625" style="0" hidden="1" customWidth="1"/>
    <col min="42" max="43" width="26.00390625" style="0" customWidth="1"/>
    <col min="44" max="44" width="8.00390625" style="0" hidden="1" customWidth="1"/>
    <col min="45" max="45" width="4.00390625" style="0" customWidth="1"/>
  </cols>
  <sheetData>
    <row r="1" spans="1:44" ht="22.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47"/>
      <c r="X1" s="47"/>
      <c r="Y1" s="47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80" t="s">
        <v>642</v>
      </c>
      <c r="AR1" s="48"/>
    </row>
    <row r="2" spans="1:44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7"/>
      <c r="X2" s="47"/>
      <c r="Y2" s="47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80" t="s">
        <v>672</v>
      </c>
      <c r="AR2" s="48"/>
    </row>
    <row r="3" spans="1:44" ht="18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7"/>
      <c r="X3" s="47"/>
      <c r="Y3" s="47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80" t="s">
        <v>673</v>
      </c>
      <c r="AR3" s="48"/>
    </row>
    <row r="4" spans="1:44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7"/>
      <c r="X4" s="47"/>
      <c r="Y4" s="47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1" t="s">
        <v>1019</v>
      </c>
      <c r="AR4" s="48"/>
    </row>
    <row r="5" spans="1:44" ht="17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7"/>
      <c r="X5" s="47"/>
      <c r="Y5" s="47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2"/>
      <c r="AR5" s="48"/>
    </row>
    <row r="6" spans="1:44" ht="17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47"/>
      <c r="X6" s="47"/>
      <c r="Y6" s="47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80" t="s">
        <v>691</v>
      </c>
      <c r="AR6" s="48"/>
    </row>
    <row r="7" spans="1:44" ht="17.2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7"/>
      <c r="W7" s="47"/>
      <c r="X7" s="47"/>
      <c r="Y7" s="47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80" t="s">
        <v>59</v>
      </c>
      <c r="AR7" s="48"/>
    </row>
    <row r="8" spans="1:44" ht="17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7"/>
      <c r="W8" s="47"/>
      <c r="X8" s="47"/>
      <c r="Y8" s="47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80" t="s">
        <v>1</v>
      </c>
      <c r="AR8" s="48"/>
    </row>
    <row r="9" spans="1:44" ht="17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  <c r="W9" s="47"/>
      <c r="X9" s="47"/>
      <c r="Y9" s="47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80" t="s">
        <v>2</v>
      </c>
      <c r="AR9" s="48"/>
    </row>
    <row r="10" spans="1:44" ht="17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47"/>
      <c r="X10" s="47"/>
      <c r="Y10" s="47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80"/>
      <c r="AR10" s="48"/>
    </row>
    <row r="11" spans="1:44" ht="17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47"/>
      <c r="X11" s="47"/>
      <c r="Y11" s="47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80"/>
      <c r="AR11" s="48"/>
    </row>
    <row r="12" spans="1:44" ht="17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  <c r="W12" s="47"/>
      <c r="X12" s="47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80"/>
      <c r="AR12" s="48"/>
    </row>
    <row r="13" spans="1:44" ht="24.75" customHeight="1">
      <c r="A13" s="51"/>
      <c r="B13" s="190" t="s">
        <v>692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</row>
    <row r="14" ht="15"/>
    <row r="15" spans="1:44" ht="9" customHeight="1">
      <c r="A15" s="185" t="s">
        <v>69</v>
      </c>
      <c r="B15" s="186" t="s">
        <v>70</v>
      </c>
      <c r="C15" s="186" t="s">
        <v>71</v>
      </c>
      <c r="D15" s="186" t="s">
        <v>71</v>
      </c>
      <c r="E15" s="186" t="s">
        <v>72</v>
      </c>
      <c r="F15" s="186" t="s">
        <v>72</v>
      </c>
      <c r="G15" s="186" t="s">
        <v>72</v>
      </c>
      <c r="H15" s="186" t="s">
        <v>72</v>
      </c>
      <c r="I15" s="186" t="s">
        <v>72</v>
      </c>
      <c r="J15" s="186" t="s">
        <v>72</v>
      </c>
      <c r="K15" s="186" t="s">
        <v>72</v>
      </c>
      <c r="L15" s="186" t="s">
        <v>72</v>
      </c>
      <c r="M15" s="186" t="s">
        <v>72</v>
      </c>
      <c r="N15" s="186" t="s">
        <v>72</v>
      </c>
      <c r="O15" s="186" t="s">
        <v>72</v>
      </c>
      <c r="P15" s="186" t="s">
        <v>72</v>
      </c>
      <c r="Q15" s="186" t="s">
        <v>72</v>
      </c>
      <c r="R15" s="186" t="s">
        <v>72</v>
      </c>
      <c r="S15" s="186" t="s">
        <v>72</v>
      </c>
      <c r="T15" s="186" t="s">
        <v>73</v>
      </c>
      <c r="U15" s="186" t="s">
        <v>74</v>
      </c>
      <c r="V15" s="186" t="s">
        <v>75</v>
      </c>
      <c r="W15" s="186" t="s">
        <v>76</v>
      </c>
      <c r="X15" s="186" t="s">
        <v>77</v>
      </c>
      <c r="Y15" s="186" t="s">
        <v>78</v>
      </c>
      <c r="Z15" s="185" t="s">
        <v>69</v>
      </c>
      <c r="AA15" s="185" t="s">
        <v>13</v>
      </c>
      <c r="AB15" s="185" t="s">
        <v>79</v>
      </c>
      <c r="AC15" s="185" t="s">
        <v>80</v>
      </c>
      <c r="AD15" s="185" t="s">
        <v>81</v>
      </c>
      <c r="AE15" s="185" t="s">
        <v>82</v>
      </c>
      <c r="AF15" s="185" t="s">
        <v>13</v>
      </c>
      <c r="AG15" s="185" t="s">
        <v>79</v>
      </c>
      <c r="AH15" s="185" t="s">
        <v>80</v>
      </c>
      <c r="AI15" s="185" t="s">
        <v>81</v>
      </c>
      <c r="AJ15" s="185" t="s">
        <v>82</v>
      </c>
      <c r="AK15" s="185" t="s">
        <v>13</v>
      </c>
      <c r="AL15" s="185" t="s">
        <v>79</v>
      </c>
      <c r="AM15" s="185" t="s">
        <v>80</v>
      </c>
      <c r="AN15" s="185" t="s">
        <v>81</v>
      </c>
      <c r="AO15" s="185" t="s">
        <v>82</v>
      </c>
      <c r="AP15" s="185" t="s">
        <v>676</v>
      </c>
      <c r="AQ15" s="185" t="s">
        <v>677</v>
      </c>
      <c r="AR15" s="185" t="s">
        <v>69</v>
      </c>
    </row>
    <row r="16" spans="1:44" ht="15" customHeight="1">
      <c r="A16" s="185"/>
      <c r="B16" s="186" t="s">
        <v>83</v>
      </c>
      <c r="C16" s="186" t="s">
        <v>84</v>
      </c>
      <c r="D16" s="186" t="s">
        <v>85</v>
      </c>
      <c r="E16" s="186" t="s">
        <v>72</v>
      </c>
      <c r="F16" s="186" t="s">
        <v>72</v>
      </c>
      <c r="G16" s="186" t="s">
        <v>72</v>
      </c>
      <c r="H16" s="186" t="s">
        <v>72</v>
      </c>
      <c r="I16" s="186" t="s">
        <v>72</v>
      </c>
      <c r="J16" s="186" t="s">
        <v>72</v>
      </c>
      <c r="K16" s="186" t="s">
        <v>72</v>
      </c>
      <c r="L16" s="186" t="s">
        <v>72</v>
      </c>
      <c r="M16" s="186" t="s">
        <v>72</v>
      </c>
      <c r="N16" s="186" t="s">
        <v>72</v>
      </c>
      <c r="O16" s="186" t="s">
        <v>72</v>
      </c>
      <c r="P16" s="186" t="s">
        <v>72</v>
      </c>
      <c r="Q16" s="186" t="s">
        <v>72</v>
      </c>
      <c r="R16" s="186" t="s">
        <v>72</v>
      </c>
      <c r="S16" s="186" t="s">
        <v>72</v>
      </c>
      <c r="T16" s="186" t="s">
        <v>73</v>
      </c>
      <c r="U16" s="186" t="s">
        <v>74</v>
      </c>
      <c r="V16" s="186" t="s">
        <v>75</v>
      </c>
      <c r="W16" s="186" t="s">
        <v>76</v>
      </c>
      <c r="X16" s="186" t="s">
        <v>77</v>
      </c>
      <c r="Y16" s="186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 t="s">
        <v>13</v>
      </c>
      <c r="AQ16" s="185" t="s">
        <v>13</v>
      </c>
      <c r="AR16" s="185"/>
    </row>
    <row r="17" spans="1:44" ht="12" customHeight="1">
      <c r="A17" s="52"/>
      <c r="B17" s="52" t="s">
        <v>60</v>
      </c>
      <c r="C17" s="52" t="s">
        <v>61</v>
      </c>
      <c r="D17" s="52"/>
      <c r="E17" s="52" t="s">
        <v>62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 t="s">
        <v>65</v>
      </c>
      <c r="U17" s="52"/>
      <c r="V17" s="53"/>
      <c r="W17" s="53"/>
      <c r="X17" s="53"/>
      <c r="Y17" s="53"/>
      <c r="Z17" s="52" t="s">
        <v>86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 t="s">
        <v>87</v>
      </c>
      <c r="AQ17" s="52">
        <v>7</v>
      </c>
      <c r="AR17" s="54"/>
    </row>
    <row r="18" spans="1:44" ht="33" customHeight="1">
      <c r="A18" s="55" t="s">
        <v>88</v>
      </c>
      <c r="B18" s="110" t="s">
        <v>89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91"/>
      <c r="W18" s="91"/>
      <c r="X18" s="91"/>
      <c r="Y18" s="91"/>
      <c r="Z18" s="55" t="s">
        <v>88</v>
      </c>
      <c r="AA18" s="56">
        <v>1739.5</v>
      </c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>
        <v>1739.5</v>
      </c>
      <c r="AQ18" s="56">
        <v>1739.5</v>
      </c>
      <c r="AR18" s="55" t="s">
        <v>88</v>
      </c>
    </row>
    <row r="19" spans="1:44" ht="16.5" customHeight="1">
      <c r="A19" s="57" t="s">
        <v>90</v>
      </c>
      <c r="B19" s="82"/>
      <c r="C19" s="82" t="s">
        <v>91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6"/>
      <c r="W19" s="86"/>
      <c r="X19" s="86"/>
      <c r="Y19" s="86"/>
      <c r="Z19" s="57" t="s">
        <v>90</v>
      </c>
      <c r="AA19" s="58">
        <v>1739.5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>
        <v>1739.5</v>
      </c>
      <c r="AQ19" s="58">
        <v>1739.5</v>
      </c>
      <c r="AR19" s="57" t="s">
        <v>90</v>
      </c>
    </row>
    <row r="20" spans="1:44" ht="99.75" customHeight="1">
      <c r="A20" s="57" t="s">
        <v>92</v>
      </c>
      <c r="B20" s="82"/>
      <c r="C20" s="82" t="s">
        <v>93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6"/>
      <c r="W20" s="86"/>
      <c r="X20" s="86"/>
      <c r="Y20" s="86"/>
      <c r="Z20" s="57" t="s">
        <v>92</v>
      </c>
      <c r="AA20" s="58">
        <v>1389.5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>
        <v>1389.5</v>
      </c>
      <c r="AQ20" s="58">
        <v>1389.5</v>
      </c>
      <c r="AR20" s="57" t="s">
        <v>92</v>
      </c>
    </row>
    <row r="21" spans="1:44" ht="66.75" customHeight="1">
      <c r="A21" s="57" t="s">
        <v>94</v>
      </c>
      <c r="B21" s="82"/>
      <c r="C21" s="82" t="s">
        <v>93</v>
      </c>
      <c r="D21" s="82"/>
      <c r="E21" s="82" t="s">
        <v>95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6"/>
      <c r="X21" s="86"/>
      <c r="Y21" s="86"/>
      <c r="Z21" s="57" t="s">
        <v>94</v>
      </c>
      <c r="AA21" s="58">
        <v>1389.5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>
        <v>1389.5</v>
      </c>
      <c r="AQ21" s="58">
        <v>1389.5</v>
      </c>
      <c r="AR21" s="57" t="s">
        <v>94</v>
      </c>
    </row>
    <row r="22" spans="1:44" ht="33" customHeight="1">
      <c r="A22" s="57" t="s">
        <v>96</v>
      </c>
      <c r="B22" s="82"/>
      <c r="C22" s="82" t="s">
        <v>93</v>
      </c>
      <c r="D22" s="82"/>
      <c r="E22" s="82" t="s">
        <v>97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6"/>
      <c r="X22" s="86"/>
      <c r="Y22" s="86"/>
      <c r="Z22" s="60" t="s">
        <v>700</v>
      </c>
      <c r="AA22" s="58">
        <v>155.3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>
        <v>155.3</v>
      </c>
      <c r="AQ22" s="58">
        <v>155.3</v>
      </c>
      <c r="AR22" s="57" t="s">
        <v>96</v>
      </c>
    </row>
    <row r="23" spans="1:44" ht="133.5" customHeight="1">
      <c r="A23" s="57" t="s">
        <v>98</v>
      </c>
      <c r="B23" s="82"/>
      <c r="C23" s="82" t="s">
        <v>93</v>
      </c>
      <c r="D23" s="82"/>
      <c r="E23" s="82" t="s">
        <v>97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 t="s">
        <v>99</v>
      </c>
      <c r="U23" s="82"/>
      <c r="V23" s="86"/>
      <c r="W23" s="86"/>
      <c r="X23" s="86"/>
      <c r="Y23" s="86"/>
      <c r="Z23" s="57" t="s">
        <v>98</v>
      </c>
      <c r="AA23" s="58">
        <v>155.3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>
        <v>155.3</v>
      </c>
      <c r="AQ23" s="58">
        <v>155.3</v>
      </c>
      <c r="AR23" s="57" t="s">
        <v>98</v>
      </c>
    </row>
    <row r="24" spans="1:44" ht="33" customHeight="1">
      <c r="A24" s="57" t="s">
        <v>100</v>
      </c>
      <c r="B24" s="82"/>
      <c r="C24" s="82" t="s">
        <v>93</v>
      </c>
      <c r="D24" s="82"/>
      <c r="E24" s="82" t="s">
        <v>101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6"/>
      <c r="W24" s="86"/>
      <c r="X24" s="86"/>
      <c r="Y24" s="86"/>
      <c r="Z24" s="57" t="s">
        <v>100</v>
      </c>
      <c r="AA24" s="58">
        <v>1234.2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>
        <v>1234.2</v>
      </c>
      <c r="AQ24" s="58">
        <v>1234.2</v>
      </c>
      <c r="AR24" s="57" t="s">
        <v>100</v>
      </c>
    </row>
    <row r="25" spans="1:44" ht="133.5" customHeight="1">
      <c r="A25" s="57" t="s">
        <v>98</v>
      </c>
      <c r="B25" s="82"/>
      <c r="C25" s="82" t="s">
        <v>93</v>
      </c>
      <c r="D25" s="82"/>
      <c r="E25" s="82" t="s">
        <v>101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 t="s">
        <v>99</v>
      </c>
      <c r="U25" s="82"/>
      <c r="V25" s="86"/>
      <c r="W25" s="86"/>
      <c r="X25" s="86"/>
      <c r="Y25" s="86"/>
      <c r="Z25" s="57" t="s">
        <v>98</v>
      </c>
      <c r="AA25" s="58">
        <v>994.2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>
        <v>994.2</v>
      </c>
      <c r="AQ25" s="58">
        <v>994.2</v>
      </c>
      <c r="AR25" s="57" t="s">
        <v>98</v>
      </c>
    </row>
    <row r="26" spans="1:44" ht="49.5" customHeight="1">
      <c r="A26" s="57" t="s">
        <v>102</v>
      </c>
      <c r="B26" s="82"/>
      <c r="C26" s="82" t="s">
        <v>93</v>
      </c>
      <c r="D26" s="82"/>
      <c r="E26" s="82" t="s">
        <v>101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 t="s">
        <v>103</v>
      </c>
      <c r="U26" s="82"/>
      <c r="V26" s="86"/>
      <c r="W26" s="86"/>
      <c r="X26" s="86"/>
      <c r="Y26" s="86"/>
      <c r="Z26" s="57" t="s">
        <v>102</v>
      </c>
      <c r="AA26" s="58">
        <v>240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>
        <v>240</v>
      </c>
      <c r="AQ26" s="58">
        <v>240</v>
      </c>
      <c r="AR26" s="57" t="s">
        <v>102</v>
      </c>
    </row>
    <row r="27" spans="1:44" ht="33" customHeight="1">
      <c r="A27" s="57" t="s">
        <v>104</v>
      </c>
      <c r="B27" s="82"/>
      <c r="C27" s="82" t="s">
        <v>105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6"/>
      <c r="W27" s="86"/>
      <c r="X27" s="86"/>
      <c r="Y27" s="86"/>
      <c r="Z27" s="57" t="s">
        <v>104</v>
      </c>
      <c r="AA27" s="58">
        <v>350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>
        <v>350</v>
      </c>
      <c r="AQ27" s="58">
        <v>350</v>
      </c>
      <c r="AR27" s="57" t="s">
        <v>104</v>
      </c>
    </row>
    <row r="28" spans="1:44" ht="49.5" customHeight="1">
      <c r="A28" s="57" t="s">
        <v>106</v>
      </c>
      <c r="B28" s="82"/>
      <c r="C28" s="82" t="s">
        <v>105</v>
      </c>
      <c r="D28" s="82"/>
      <c r="E28" s="82" t="s">
        <v>107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6"/>
      <c r="W28" s="86"/>
      <c r="X28" s="86"/>
      <c r="Y28" s="86"/>
      <c r="Z28" s="57" t="s">
        <v>106</v>
      </c>
      <c r="AA28" s="58">
        <v>350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>
        <v>350</v>
      </c>
      <c r="AQ28" s="58">
        <v>350</v>
      </c>
      <c r="AR28" s="57" t="s">
        <v>106</v>
      </c>
    </row>
    <row r="29" spans="1:44" ht="33" customHeight="1">
      <c r="A29" s="57" t="s">
        <v>108</v>
      </c>
      <c r="B29" s="82"/>
      <c r="C29" s="82" t="s">
        <v>105</v>
      </c>
      <c r="D29" s="82"/>
      <c r="E29" s="82" t="s">
        <v>109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6"/>
      <c r="W29" s="86"/>
      <c r="X29" s="86"/>
      <c r="Y29" s="86"/>
      <c r="Z29" s="57" t="s">
        <v>108</v>
      </c>
      <c r="AA29" s="58">
        <v>350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>
        <v>350</v>
      </c>
      <c r="AQ29" s="58">
        <v>350</v>
      </c>
      <c r="AR29" s="57" t="s">
        <v>108</v>
      </c>
    </row>
    <row r="30" spans="1:44" ht="49.5" customHeight="1">
      <c r="A30" s="57" t="s">
        <v>102</v>
      </c>
      <c r="B30" s="82"/>
      <c r="C30" s="82" t="s">
        <v>105</v>
      </c>
      <c r="D30" s="82"/>
      <c r="E30" s="82" t="s">
        <v>109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 t="s">
        <v>103</v>
      </c>
      <c r="U30" s="82"/>
      <c r="V30" s="86"/>
      <c r="W30" s="86"/>
      <c r="X30" s="86"/>
      <c r="Y30" s="86"/>
      <c r="Z30" s="57" t="s">
        <v>102</v>
      </c>
      <c r="AA30" s="58">
        <v>350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>
        <v>350</v>
      </c>
      <c r="AQ30" s="58">
        <v>350</v>
      </c>
      <c r="AR30" s="57" t="s">
        <v>102</v>
      </c>
    </row>
    <row r="31" spans="1:44" ht="66.75" customHeight="1">
      <c r="A31" s="55" t="s">
        <v>110</v>
      </c>
      <c r="B31" s="110" t="s">
        <v>111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91"/>
      <c r="W31" s="91"/>
      <c r="X31" s="91"/>
      <c r="Y31" s="91"/>
      <c r="Z31" s="55" t="s">
        <v>110</v>
      </c>
      <c r="AA31" s="56">
        <v>34779.2</v>
      </c>
      <c r="AB31" s="56"/>
      <c r="AC31" s="56">
        <v>10.3</v>
      </c>
      <c r="AD31" s="56">
        <v>2909.89</v>
      </c>
      <c r="AE31" s="56">
        <v>1266.21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>
        <f>AP32+AP37+AP55</f>
        <v>96833.88795</v>
      </c>
      <c r="AQ31" s="56">
        <f>AQ32+AQ37+AQ55</f>
        <v>41838.200000000004</v>
      </c>
      <c r="AR31" s="55" t="s">
        <v>110</v>
      </c>
    </row>
    <row r="32" spans="1:44" ht="16.5" customHeight="1">
      <c r="A32" s="57" t="s">
        <v>90</v>
      </c>
      <c r="B32" s="82"/>
      <c r="C32" s="82" t="s">
        <v>91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6"/>
      <c r="W32" s="86"/>
      <c r="X32" s="86"/>
      <c r="Y32" s="86"/>
      <c r="Z32" s="57" t="s">
        <v>90</v>
      </c>
      <c r="AA32" s="58">
        <v>10.3</v>
      </c>
      <c r="AB32" s="58"/>
      <c r="AC32" s="58">
        <v>10.3</v>
      </c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>
        <f aca="true" t="shared" si="0" ref="AP32:AQ34">AP33</f>
        <v>9.4</v>
      </c>
      <c r="AQ32" s="58">
        <f t="shared" si="0"/>
        <v>9.4</v>
      </c>
      <c r="AR32" s="57" t="s">
        <v>90</v>
      </c>
    </row>
    <row r="33" spans="1:44" ht="99.75" customHeight="1">
      <c r="A33" s="57" t="s">
        <v>112</v>
      </c>
      <c r="B33" s="82"/>
      <c r="C33" s="82" t="s">
        <v>113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6"/>
      <c r="W33" s="86"/>
      <c r="X33" s="86"/>
      <c r="Y33" s="86"/>
      <c r="Z33" s="57" t="s">
        <v>112</v>
      </c>
      <c r="AA33" s="58">
        <v>10.3</v>
      </c>
      <c r="AB33" s="58"/>
      <c r="AC33" s="58">
        <v>10.3</v>
      </c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>
        <f t="shared" si="0"/>
        <v>9.4</v>
      </c>
      <c r="AQ33" s="58">
        <f t="shared" si="0"/>
        <v>9.4</v>
      </c>
      <c r="AR33" s="57" t="s">
        <v>112</v>
      </c>
    </row>
    <row r="34" spans="1:44" ht="66.75" customHeight="1">
      <c r="A34" s="57" t="s">
        <v>94</v>
      </c>
      <c r="B34" s="82"/>
      <c r="C34" s="82" t="s">
        <v>113</v>
      </c>
      <c r="D34" s="82"/>
      <c r="E34" s="82" t="s">
        <v>95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6"/>
      <c r="W34" s="86"/>
      <c r="X34" s="86"/>
      <c r="Y34" s="86"/>
      <c r="Z34" s="57" t="s">
        <v>94</v>
      </c>
      <c r="AA34" s="58">
        <v>10.3</v>
      </c>
      <c r="AB34" s="58"/>
      <c r="AC34" s="58">
        <v>10.3</v>
      </c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>
        <f t="shared" si="0"/>
        <v>9.4</v>
      </c>
      <c r="AQ34" s="58">
        <f t="shared" si="0"/>
        <v>9.4</v>
      </c>
      <c r="AR34" s="57" t="s">
        <v>94</v>
      </c>
    </row>
    <row r="35" spans="1:44" ht="117" customHeight="1">
      <c r="A35" s="57" t="s">
        <v>116</v>
      </c>
      <c r="B35" s="82"/>
      <c r="C35" s="82" t="s">
        <v>113</v>
      </c>
      <c r="D35" s="82"/>
      <c r="E35" s="82" t="s">
        <v>117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6"/>
      <c r="W35" s="86"/>
      <c r="X35" s="86"/>
      <c r="Y35" s="86"/>
      <c r="Z35" s="57" t="s">
        <v>116</v>
      </c>
      <c r="AA35" s="58">
        <v>9.4</v>
      </c>
      <c r="AB35" s="58"/>
      <c r="AC35" s="58">
        <v>9.4</v>
      </c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>
        <v>9.4</v>
      </c>
      <c r="AQ35" s="58">
        <v>9.4</v>
      </c>
      <c r="AR35" s="57" t="s">
        <v>116</v>
      </c>
    </row>
    <row r="36" spans="1:44" ht="133.5" customHeight="1">
      <c r="A36" s="57" t="s">
        <v>98</v>
      </c>
      <c r="B36" s="82"/>
      <c r="C36" s="82" t="s">
        <v>113</v>
      </c>
      <c r="D36" s="82"/>
      <c r="E36" s="82" t="s">
        <v>117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 t="s">
        <v>99</v>
      </c>
      <c r="U36" s="82"/>
      <c r="V36" s="86"/>
      <c r="W36" s="86"/>
      <c r="X36" s="86"/>
      <c r="Y36" s="86"/>
      <c r="Z36" s="57" t="s">
        <v>98</v>
      </c>
      <c r="AA36" s="58">
        <v>9.4</v>
      </c>
      <c r="AB36" s="58"/>
      <c r="AC36" s="58">
        <v>9.4</v>
      </c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>
        <v>9.4</v>
      </c>
      <c r="AQ36" s="58">
        <v>9.4</v>
      </c>
      <c r="AR36" s="57" t="s">
        <v>98</v>
      </c>
    </row>
    <row r="37" spans="1:44" ht="16.5" customHeight="1">
      <c r="A37" s="57" t="s">
        <v>118</v>
      </c>
      <c r="B37" s="82"/>
      <c r="C37" s="82" t="s">
        <v>119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6"/>
      <c r="W37" s="86"/>
      <c r="X37" s="86"/>
      <c r="Y37" s="86"/>
      <c r="Z37" s="57" t="s">
        <v>118</v>
      </c>
      <c r="AA37" s="58">
        <v>28323.4</v>
      </c>
      <c r="AB37" s="58"/>
      <c r="AC37" s="58"/>
      <c r="AD37" s="58">
        <v>2909.89</v>
      </c>
      <c r="AE37" s="58">
        <v>1266.21</v>
      </c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>
        <f>AP38+AP45</f>
        <v>86225.14795000001</v>
      </c>
      <c r="AQ37" s="58">
        <f>AQ38+AQ45</f>
        <v>36828.8</v>
      </c>
      <c r="AR37" s="57" t="s">
        <v>118</v>
      </c>
    </row>
    <row r="38" spans="1:44" ht="16.5" customHeight="1">
      <c r="A38" s="57" t="s">
        <v>120</v>
      </c>
      <c r="B38" s="82"/>
      <c r="C38" s="82" t="s">
        <v>121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6"/>
      <c r="W38" s="86"/>
      <c r="X38" s="86"/>
      <c r="Y38" s="86"/>
      <c r="Z38" s="57" t="s">
        <v>120</v>
      </c>
      <c r="AA38" s="58">
        <v>2536.3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>
        <f aca="true" t="shared" si="1" ref="AP38:AQ41">AP39</f>
        <v>2151</v>
      </c>
      <c r="AQ38" s="58">
        <f t="shared" si="1"/>
        <v>2001</v>
      </c>
      <c r="AR38" s="57" t="s">
        <v>120</v>
      </c>
    </row>
    <row r="39" spans="1:44" ht="83.25" customHeight="1">
      <c r="A39" s="57" t="s">
        <v>6</v>
      </c>
      <c r="B39" s="82"/>
      <c r="C39" s="82" t="s">
        <v>121</v>
      </c>
      <c r="D39" s="82"/>
      <c r="E39" s="82" t="s">
        <v>122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6"/>
      <c r="W39" s="86"/>
      <c r="X39" s="86"/>
      <c r="Y39" s="86"/>
      <c r="Z39" s="57" t="s">
        <v>6</v>
      </c>
      <c r="AA39" s="58">
        <v>2536.3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>
        <f t="shared" si="1"/>
        <v>2151</v>
      </c>
      <c r="AQ39" s="58">
        <f t="shared" si="1"/>
        <v>2001</v>
      </c>
      <c r="AR39" s="57" t="s">
        <v>6</v>
      </c>
    </row>
    <row r="40" spans="1:44" ht="49.5" customHeight="1">
      <c r="A40" s="57" t="s">
        <v>123</v>
      </c>
      <c r="B40" s="82"/>
      <c r="C40" s="82" t="s">
        <v>121</v>
      </c>
      <c r="D40" s="82"/>
      <c r="E40" s="82" t="s">
        <v>124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6"/>
      <c r="W40" s="86"/>
      <c r="X40" s="86"/>
      <c r="Y40" s="86"/>
      <c r="Z40" s="57" t="s">
        <v>123</v>
      </c>
      <c r="AA40" s="58">
        <v>2536.3</v>
      </c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>
        <f t="shared" si="1"/>
        <v>2151</v>
      </c>
      <c r="AQ40" s="58">
        <f t="shared" si="1"/>
        <v>2001</v>
      </c>
      <c r="AR40" s="57" t="s">
        <v>123</v>
      </c>
    </row>
    <row r="41" spans="1:44" ht="117" customHeight="1">
      <c r="A41" s="57" t="s">
        <v>125</v>
      </c>
      <c r="B41" s="82"/>
      <c r="C41" s="82" t="s">
        <v>121</v>
      </c>
      <c r="D41" s="82"/>
      <c r="E41" s="82" t="s">
        <v>126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6"/>
      <c r="W41" s="86"/>
      <c r="X41" s="86"/>
      <c r="Y41" s="86"/>
      <c r="Z41" s="57" t="s">
        <v>125</v>
      </c>
      <c r="AA41" s="58">
        <v>2536.3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>
        <f t="shared" si="1"/>
        <v>2151</v>
      </c>
      <c r="AQ41" s="58">
        <f t="shared" si="1"/>
        <v>2001</v>
      </c>
      <c r="AR41" s="57" t="s">
        <v>125</v>
      </c>
    </row>
    <row r="42" spans="1:44" ht="33" customHeight="1">
      <c r="A42" s="57" t="s">
        <v>100</v>
      </c>
      <c r="B42" s="82"/>
      <c r="C42" s="82" t="s">
        <v>121</v>
      </c>
      <c r="D42" s="82"/>
      <c r="E42" s="82" t="s">
        <v>127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6"/>
      <c r="W42" s="86"/>
      <c r="X42" s="86"/>
      <c r="Y42" s="86"/>
      <c r="Z42" s="57" t="s">
        <v>100</v>
      </c>
      <c r="AA42" s="58">
        <v>2536.3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>
        <f>AP43+AP44</f>
        <v>2151</v>
      </c>
      <c r="AQ42" s="58">
        <f>AQ43+AQ44</f>
        <v>2001</v>
      </c>
      <c r="AR42" s="57" t="s">
        <v>100</v>
      </c>
    </row>
    <row r="43" spans="1:44" ht="133.5" customHeight="1">
      <c r="A43" s="57" t="s">
        <v>98</v>
      </c>
      <c r="B43" s="82"/>
      <c r="C43" s="82" t="s">
        <v>121</v>
      </c>
      <c r="D43" s="82"/>
      <c r="E43" s="82" t="s">
        <v>127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 t="s">
        <v>99</v>
      </c>
      <c r="U43" s="82"/>
      <c r="V43" s="86"/>
      <c r="W43" s="86"/>
      <c r="X43" s="86"/>
      <c r="Y43" s="86"/>
      <c r="Z43" s="57" t="s">
        <v>98</v>
      </c>
      <c r="AA43" s="58">
        <v>2436.3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67">
        <v>2051</v>
      </c>
      <c r="AQ43" s="67">
        <v>1901</v>
      </c>
      <c r="AR43" s="57" t="s">
        <v>98</v>
      </c>
    </row>
    <row r="44" spans="1:44" ht="49.5" customHeight="1">
      <c r="A44" s="57" t="s">
        <v>102</v>
      </c>
      <c r="B44" s="82"/>
      <c r="C44" s="82" t="s">
        <v>121</v>
      </c>
      <c r="D44" s="82"/>
      <c r="E44" s="82" t="s">
        <v>127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 t="s">
        <v>103</v>
      </c>
      <c r="U44" s="82"/>
      <c r="V44" s="86"/>
      <c r="W44" s="86"/>
      <c r="X44" s="86"/>
      <c r="Y44" s="86"/>
      <c r="Z44" s="57" t="s">
        <v>102</v>
      </c>
      <c r="AA44" s="58">
        <v>100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>
        <v>100</v>
      </c>
      <c r="AQ44" s="58">
        <v>100</v>
      </c>
      <c r="AR44" s="57" t="s">
        <v>102</v>
      </c>
    </row>
    <row r="45" spans="1:44" ht="33" customHeight="1">
      <c r="A45" s="57" t="s">
        <v>128</v>
      </c>
      <c r="B45" s="82"/>
      <c r="C45" s="82" t="s">
        <v>129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6"/>
      <c r="W45" s="86"/>
      <c r="X45" s="86"/>
      <c r="Y45" s="86"/>
      <c r="Z45" s="57" t="s">
        <v>128</v>
      </c>
      <c r="AA45" s="58">
        <v>23387.1</v>
      </c>
      <c r="AB45" s="58"/>
      <c r="AC45" s="58"/>
      <c r="AD45" s="58">
        <v>2909.89</v>
      </c>
      <c r="AE45" s="58">
        <v>1266.21</v>
      </c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>
        <f aca="true" t="shared" si="2" ref="AP45:AQ47">AP46</f>
        <v>84074.14795000001</v>
      </c>
      <c r="AQ45" s="58">
        <f t="shared" si="2"/>
        <v>34827.8</v>
      </c>
      <c r="AR45" s="57" t="s">
        <v>128</v>
      </c>
    </row>
    <row r="46" spans="1:44" ht="83.25" customHeight="1">
      <c r="A46" s="57" t="s">
        <v>6</v>
      </c>
      <c r="B46" s="82"/>
      <c r="C46" s="82" t="s">
        <v>129</v>
      </c>
      <c r="D46" s="82"/>
      <c r="E46" s="82" t="s">
        <v>122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6"/>
      <c r="W46" s="86"/>
      <c r="X46" s="86"/>
      <c r="Y46" s="86"/>
      <c r="Z46" s="57" t="s">
        <v>6</v>
      </c>
      <c r="AA46" s="58">
        <v>23387.1</v>
      </c>
      <c r="AB46" s="58"/>
      <c r="AC46" s="58"/>
      <c r="AD46" s="58">
        <v>2909.89</v>
      </c>
      <c r="AE46" s="58">
        <v>1266.21</v>
      </c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>
        <f t="shared" si="2"/>
        <v>84074.14795000001</v>
      </c>
      <c r="AQ46" s="58">
        <f t="shared" si="2"/>
        <v>34827.8</v>
      </c>
      <c r="AR46" s="57" t="s">
        <v>6</v>
      </c>
    </row>
    <row r="47" spans="1:44" ht="83.25" customHeight="1">
      <c r="A47" s="57" t="s">
        <v>130</v>
      </c>
      <c r="B47" s="82"/>
      <c r="C47" s="82" t="s">
        <v>129</v>
      </c>
      <c r="D47" s="82"/>
      <c r="E47" s="82" t="s">
        <v>131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6"/>
      <c r="W47" s="86"/>
      <c r="X47" s="86"/>
      <c r="Y47" s="86"/>
      <c r="Z47" s="57" t="s">
        <v>130</v>
      </c>
      <c r="AA47" s="58">
        <v>23387.1</v>
      </c>
      <c r="AB47" s="58"/>
      <c r="AC47" s="58"/>
      <c r="AD47" s="58">
        <v>2909.89</v>
      </c>
      <c r="AE47" s="58">
        <v>1266.21</v>
      </c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>
        <f t="shared" si="2"/>
        <v>84074.14795000001</v>
      </c>
      <c r="AQ47" s="58">
        <f t="shared" si="2"/>
        <v>34827.8</v>
      </c>
      <c r="AR47" s="57" t="s">
        <v>130</v>
      </c>
    </row>
    <row r="48" spans="1:44" ht="66.75" customHeight="1">
      <c r="A48" s="57" t="s">
        <v>132</v>
      </c>
      <c r="B48" s="82"/>
      <c r="C48" s="82" t="s">
        <v>129</v>
      </c>
      <c r="D48" s="82"/>
      <c r="E48" s="82" t="s">
        <v>133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6"/>
      <c r="W48" s="86"/>
      <c r="X48" s="86"/>
      <c r="Y48" s="86"/>
      <c r="Z48" s="57" t="s">
        <v>132</v>
      </c>
      <c r="AA48" s="58">
        <v>23387.1</v>
      </c>
      <c r="AB48" s="58"/>
      <c r="AC48" s="58"/>
      <c r="AD48" s="58">
        <v>2909.89</v>
      </c>
      <c r="AE48" s="58">
        <v>1266.21</v>
      </c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>
        <f>AP49+AP51+AP53</f>
        <v>84074.14795000001</v>
      </c>
      <c r="AQ48" s="58">
        <f>AQ49+AQ51+AQ53</f>
        <v>34827.8</v>
      </c>
      <c r="AR48" s="57" t="s">
        <v>132</v>
      </c>
    </row>
    <row r="49" spans="1:44" ht="33" customHeight="1">
      <c r="A49" s="57" t="s">
        <v>134</v>
      </c>
      <c r="B49" s="82"/>
      <c r="C49" s="82" t="s">
        <v>129</v>
      </c>
      <c r="D49" s="82"/>
      <c r="E49" s="82" t="s">
        <v>135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6"/>
      <c r="W49" s="86"/>
      <c r="X49" s="86"/>
      <c r="Y49" s="86"/>
      <c r="Z49" s="57" t="s">
        <v>134</v>
      </c>
      <c r="AA49" s="58">
        <v>355.9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>
        <v>644.4</v>
      </c>
      <c r="AQ49" s="58"/>
      <c r="AR49" s="57" t="s">
        <v>134</v>
      </c>
    </row>
    <row r="50" spans="1:44" ht="49.5" customHeight="1">
      <c r="A50" s="57" t="s">
        <v>102</v>
      </c>
      <c r="B50" s="82"/>
      <c r="C50" s="82" t="s">
        <v>129</v>
      </c>
      <c r="D50" s="82"/>
      <c r="E50" s="82" t="s">
        <v>135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 t="s">
        <v>103</v>
      </c>
      <c r="U50" s="82"/>
      <c r="V50" s="86"/>
      <c r="W50" s="86"/>
      <c r="X50" s="86"/>
      <c r="Y50" s="86"/>
      <c r="Z50" s="57" t="s">
        <v>102</v>
      </c>
      <c r="AA50" s="58">
        <v>355.9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>
        <v>644.4</v>
      </c>
      <c r="AQ50" s="58"/>
      <c r="AR50" s="57" t="s">
        <v>102</v>
      </c>
    </row>
    <row r="51" spans="1:44" ht="33" customHeight="1">
      <c r="A51" s="57" t="s">
        <v>136</v>
      </c>
      <c r="B51" s="82"/>
      <c r="C51" s="82" t="s">
        <v>129</v>
      </c>
      <c r="D51" s="82"/>
      <c r="E51" s="82" t="s">
        <v>137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6"/>
      <c r="W51" s="86"/>
      <c r="X51" s="86"/>
      <c r="Y51" s="86"/>
      <c r="Z51" s="57" t="s">
        <v>136</v>
      </c>
      <c r="AA51" s="58">
        <v>17955.1</v>
      </c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>
        <f>AP52</f>
        <v>33137.4</v>
      </c>
      <c r="AQ51" s="58">
        <f>AQ52</f>
        <v>34827.8</v>
      </c>
      <c r="AR51" s="57" t="s">
        <v>136</v>
      </c>
    </row>
    <row r="52" spans="1:44" ht="49.5" customHeight="1">
      <c r="A52" s="57" t="s">
        <v>102</v>
      </c>
      <c r="B52" s="82"/>
      <c r="C52" s="82" t="s">
        <v>129</v>
      </c>
      <c r="D52" s="82"/>
      <c r="E52" s="82" t="s">
        <v>137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 t="s">
        <v>103</v>
      </c>
      <c r="U52" s="82"/>
      <c r="V52" s="86"/>
      <c r="W52" s="86"/>
      <c r="X52" s="86"/>
      <c r="Y52" s="86"/>
      <c r="Z52" s="57" t="s">
        <v>102</v>
      </c>
      <c r="AA52" s="58">
        <v>17955.1</v>
      </c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>
        <v>33137.4</v>
      </c>
      <c r="AQ52" s="58">
        <v>34827.8</v>
      </c>
      <c r="AR52" s="57" t="s">
        <v>102</v>
      </c>
    </row>
    <row r="53" spans="1:44" ht="83.25" customHeight="1">
      <c r="A53" s="57" t="s">
        <v>142</v>
      </c>
      <c r="B53" s="82"/>
      <c r="C53" s="82" t="s">
        <v>129</v>
      </c>
      <c r="D53" s="82"/>
      <c r="E53" s="82" t="s">
        <v>143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6"/>
      <c r="W53" s="86"/>
      <c r="X53" s="86"/>
      <c r="Y53" s="86"/>
      <c r="Z53" s="57" t="s">
        <v>142</v>
      </c>
      <c r="AA53" s="58">
        <v>4176.1</v>
      </c>
      <c r="AB53" s="58"/>
      <c r="AC53" s="58"/>
      <c r="AD53" s="58">
        <v>2909.89</v>
      </c>
      <c r="AE53" s="58">
        <v>1266.21</v>
      </c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>
        <f>AP54</f>
        <v>50292.34795</v>
      </c>
      <c r="AQ53" s="58"/>
      <c r="AR53" s="57" t="s">
        <v>142</v>
      </c>
    </row>
    <row r="54" spans="1:44" ht="49.5" customHeight="1">
      <c r="A54" s="57" t="s">
        <v>102</v>
      </c>
      <c r="B54" s="82"/>
      <c r="C54" s="82" t="s">
        <v>129</v>
      </c>
      <c r="D54" s="82"/>
      <c r="E54" s="82" t="s">
        <v>143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 t="s">
        <v>103</v>
      </c>
      <c r="U54" s="82"/>
      <c r="V54" s="86"/>
      <c r="W54" s="86"/>
      <c r="X54" s="86"/>
      <c r="Y54" s="86"/>
      <c r="Z54" s="57" t="s">
        <v>102</v>
      </c>
      <c r="AA54" s="58">
        <v>4176.1</v>
      </c>
      <c r="AB54" s="58"/>
      <c r="AC54" s="58"/>
      <c r="AD54" s="58">
        <v>2909.89</v>
      </c>
      <c r="AE54" s="58">
        <v>1266.21</v>
      </c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>
        <v>50292.34795</v>
      </c>
      <c r="AQ54" s="58"/>
      <c r="AR54" s="57" t="s">
        <v>102</v>
      </c>
    </row>
    <row r="55" spans="1:44" ht="33" customHeight="1">
      <c r="A55" s="57" t="s">
        <v>144</v>
      </c>
      <c r="B55" s="82"/>
      <c r="C55" s="82" t="s">
        <v>145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6"/>
      <c r="W55" s="86"/>
      <c r="X55" s="86"/>
      <c r="Y55" s="86"/>
      <c r="Z55" s="57" t="s">
        <v>144</v>
      </c>
      <c r="AA55" s="58">
        <v>6445.5</v>
      </c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>
        <f>AP56</f>
        <v>10599.34</v>
      </c>
      <c r="AQ55" s="58">
        <v>5000</v>
      </c>
      <c r="AR55" s="57" t="s">
        <v>144</v>
      </c>
    </row>
    <row r="56" spans="1:44" ht="16.5" customHeight="1">
      <c r="A56" s="57" t="s">
        <v>146</v>
      </c>
      <c r="B56" s="82"/>
      <c r="C56" s="82" t="s">
        <v>147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6"/>
      <c r="W56" s="86"/>
      <c r="X56" s="86"/>
      <c r="Y56" s="86"/>
      <c r="Z56" s="57" t="s">
        <v>146</v>
      </c>
      <c r="AA56" s="58">
        <v>6445.5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>
        <f>AP57</f>
        <v>10599.34</v>
      </c>
      <c r="AQ56" s="58">
        <v>5000</v>
      </c>
      <c r="AR56" s="57" t="s">
        <v>146</v>
      </c>
    </row>
    <row r="57" spans="1:44" ht="83.25" customHeight="1">
      <c r="A57" s="57" t="s">
        <v>6</v>
      </c>
      <c r="B57" s="82"/>
      <c r="C57" s="82" t="s">
        <v>147</v>
      </c>
      <c r="D57" s="82"/>
      <c r="E57" s="82" t="s">
        <v>122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6"/>
      <c r="W57" s="86"/>
      <c r="X57" s="86"/>
      <c r="Y57" s="86"/>
      <c r="Z57" s="57" t="s">
        <v>6</v>
      </c>
      <c r="AA57" s="58">
        <v>6445.5</v>
      </c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>
        <f>AP58</f>
        <v>10599.34</v>
      </c>
      <c r="AQ57" s="58">
        <v>5000</v>
      </c>
      <c r="AR57" s="57" t="s">
        <v>6</v>
      </c>
    </row>
    <row r="58" spans="1:44" ht="73.5" customHeight="1">
      <c r="A58" s="57" t="s">
        <v>130</v>
      </c>
      <c r="B58" s="82"/>
      <c r="C58" s="82" t="s">
        <v>147</v>
      </c>
      <c r="D58" s="82"/>
      <c r="E58" s="82" t="s">
        <v>131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6"/>
      <c r="W58" s="86"/>
      <c r="X58" s="86"/>
      <c r="Y58" s="86"/>
      <c r="Z58" s="57" t="s">
        <v>130</v>
      </c>
      <c r="AA58" s="58">
        <v>6445.5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>
        <f>AP59</f>
        <v>10599.34</v>
      </c>
      <c r="AQ58" s="58">
        <v>5000</v>
      </c>
      <c r="AR58" s="57" t="s">
        <v>130</v>
      </c>
    </row>
    <row r="59" spans="1:44" ht="39.75" customHeight="1">
      <c r="A59" s="57" t="s">
        <v>148</v>
      </c>
      <c r="B59" s="82"/>
      <c r="C59" s="82" t="s">
        <v>147</v>
      </c>
      <c r="D59" s="82"/>
      <c r="E59" s="82" t="s">
        <v>149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6"/>
      <c r="W59" s="86"/>
      <c r="X59" s="86"/>
      <c r="Y59" s="86"/>
      <c r="Z59" s="57" t="s">
        <v>148</v>
      </c>
      <c r="AA59" s="58">
        <v>2345.5</v>
      </c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>
        <f>AP60+AP62</f>
        <v>10599.34</v>
      </c>
      <c r="AQ59" s="58">
        <v>5000</v>
      </c>
      <c r="AR59" s="57" t="s">
        <v>148</v>
      </c>
    </row>
    <row r="60" spans="1:44" ht="49.5" customHeight="1">
      <c r="A60" s="57" t="s">
        <v>152</v>
      </c>
      <c r="B60" s="82"/>
      <c r="C60" s="82" t="s">
        <v>147</v>
      </c>
      <c r="D60" s="82"/>
      <c r="E60" s="82" t="s">
        <v>153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6"/>
      <c r="W60" s="86"/>
      <c r="X60" s="86"/>
      <c r="Y60" s="86"/>
      <c r="Z60" s="57" t="s">
        <v>152</v>
      </c>
      <c r="AA60" s="58">
        <v>1100</v>
      </c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>
        <f>AP61</f>
        <v>3999.34</v>
      </c>
      <c r="AQ60" s="58">
        <v>5000</v>
      </c>
      <c r="AR60" s="57" t="s">
        <v>152</v>
      </c>
    </row>
    <row r="61" spans="1:44" ht="49.5" customHeight="1">
      <c r="A61" s="57" t="s">
        <v>154</v>
      </c>
      <c r="B61" s="82"/>
      <c r="C61" s="82" t="s">
        <v>147</v>
      </c>
      <c r="D61" s="82"/>
      <c r="E61" s="82" t="s">
        <v>153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 t="s">
        <v>155</v>
      </c>
      <c r="U61" s="82"/>
      <c r="V61" s="86"/>
      <c r="W61" s="86"/>
      <c r="X61" s="86"/>
      <c r="Y61" s="86"/>
      <c r="Z61" s="57" t="s">
        <v>154</v>
      </c>
      <c r="AA61" s="58">
        <v>1100</v>
      </c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67">
        <v>3999.34</v>
      </c>
      <c r="AQ61" s="58">
        <v>5000</v>
      </c>
      <c r="AR61" s="57" t="s">
        <v>154</v>
      </c>
    </row>
    <row r="62" spans="1:44" ht="96" customHeight="1">
      <c r="A62" s="57"/>
      <c r="B62" s="82"/>
      <c r="C62" s="82" t="s">
        <v>147</v>
      </c>
      <c r="D62" s="82"/>
      <c r="E62" s="82" t="s">
        <v>643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6"/>
      <c r="W62" s="86"/>
      <c r="X62" s="86"/>
      <c r="Y62" s="86"/>
      <c r="Z62" s="60" t="s">
        <v>699</v>
      </c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67">
        <f>AP63</f>
        <v>6600</v>
      </c>
      <c r="AQ62" s="58"/>
      <c r="AR62" s="57"/>
    </row>
    <row r="63" spans="1:44" ht="72" customHeight="1">
      <c r="A63" s="57"/>
      <c r="B63" s="82"/>
      <c r="C63" s="82" t="s">
        <v>147</v>
      </c>
      <c r="D63" s="82"/>
      <c r="E63" s="82" t="s">
        <v>643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 t="s">
        <v>155</v>
      </c>
      <c r="U63" s="82"/>
      <c r="V63" s="86"/>
      <c r="W63" s="86"/>
      <c r="X63" s="86"/>
      <c r="Y63" s="86"/>
      <c r="Z63" s="60" t="s">
        <v>154</v>
      </c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67">
        <v>6600</v>
      </c>
      <c r="AQ63" s="58"/>
      <c r="AR63" s="57"/>
    </row>
    <row r="64" spans="1:44" ht="44.25" customHeight="1">
      <c r="A64" s="55" t="s">
        <v>162</v>
      </c>
      <c r="B64" s="110" t="s">
        <v>163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91"/>
      <c r="W64" s="91"/>
      <c r="X64" s="91"/>
      <c r="Y64" s="91"/>
      <c r="Z64" s="55" t="s">
        <v>162</v>
      </c>
      <c r="AA64" s="56">
        <v>96599.79</v>
      </c>
      <c r="AB64" s="56">
        <v>2057.1</v>
      </c>
      <c r="AC64" s="56">
        <v>15280.34</v>
      </c>
      <c r="AD64" s="56">
        <v>5095.15</v>
      </c>
      <c r="AE64" s="56">
        <v>1609.4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>
        <f>AP65+AP174+AP185+AP218+AP227+AP234+AP256+AP282+AP300</f>
        <v>106784.29640000002</v>
      </c>
      <c r="AQ64" s="56">
        <f>AQ65+AQ174+AQ185+AQ218+AQ227+AQ234+AQ256+AQ282+AQ300</f>
        <v>85622.58660000001</v>
      </c>
      <c r="AR64" s="55" t="s">
        <v>162</v>
      </c>
    </row>
    <row r="65" spans="1:44" ht="21.75" customHeight="1">
      <c r="A65" s="57" t="s">
        <v>90</v>
      </c>
      <c r="B65" s="82"/>
      <c r="C65" s="82" t="s">
        <v>91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6"/>
      <c r="W65" s="86"/>
      <c r="X65" s="86"/>
      <c r="Y65" s="86"/>
      <c r="Z65" s="57" t="s">
        <v>90</v>
      </c>
      <c r="AA65" s="58">
        <v>49911.65</v>
      </c>
      <c r="AB65" s="58">
        <v>2027</v>
      </c>
      <c r="AC65" s="58">
        <v>1688.74</v>
      </c>
      <c r="AD65" s="58">
        <v>75.21</v>
      </c>
      <c r="AE65" s="58">
        <v>1059.4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>
        <f>AP66+AP70+AP92+AP96</f>
        <v>51156.100000000006</v>
      </c>
      <c r="AQ65" s="58">
        <f>AQ66+AQ70+AQ92+AQ96</f>
        <v>52545.600000000006</v>
      </c>
      <c r="AR65" s="57" t="s">
        <v>90</v>
      </c>
    </row>
    <row r="66" spans="1:44" ht="66.75" customHeight="1">
      <c r="A66" s="57" t="s">
        <v>164</v>
      </c>
      <c r="B66" s="82"/>
      <c r="C66" s="82" t="s">
        <v>165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6"/>
      <c r="W66" s="86"/>
      <c r="X66" s="86"/>
      <c r="Y66" s="86"/>
      <c r="Z66" s="57" t="s">
        <v>164</v>
      </c>
      <c r="AA66" s="58">
        <v>1613</v>
      </c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>
        <v>1595.9</v>
      </c>
      <c r="AQ66" s="58">
        <v>1595.9</v>
      </c>
      <c r="AR66" s="57" t="s">
        <v>164</v>
      </c>
    </row>
    <row r="67" spans="1:44" ht="66.75" customHeight="1">
      <c r="A67" s="57" t="s">
        <v>94</v>
      </c>
      <c r="B67" s="82"/>
      <c r="C67" s="82" t="s">
        <v>165</v>
      </c>
      <c r="D67" s="82"/>
      <c r="E67" s="82" t="s">
        <v>95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6"/>
      <c r="W67" s="86"/>
      <c r="X67" s="86"/>
      <c r="Y67" s="86"/>
      <c r="Z67" s="57" t="s">
        <v>94</v>
      </c>
      <c r="AA67" s="58">
        <v>1613</v>
      </c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>
        <v>1595.9</v>
      </c>
      <c r="AQ67" s="58">
        <v>1595.9</v>
      </c>
      <c r="AR67" s="57" t="s">
        <v>94</v>
      </c>
    </row>
    <row r="68" spans="1:44" ht="33" customHeight="1">
      <c r="A68" s="57" t="s">
        <v>166</v>
      </c>
      <c r="B68" s="82"/>
      <c r="C68" s="82" t="s">
        <v>165</v>
      </c>
      <c r="D68" s="82"/>
      <c r="E68" s="82" t="s">
        <v>167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6"/>
      <c r="W68" s="86"/>
      <c r="X68" s="86"/>
      <c r="Y68" s="86"/>
      <c r="Z68" s="57" t="s">
        <v>166</v>
      </c>
      <c r="AA68" s="58">
        <v>1613</v>
      </c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>
        <v>1595.9</v>
      </c>
      <c r="AQ68" s="58">
        <v>1595.9</v>
      </c>
      <c r="AR68" s="57" t="s">
        <v>166</v>
      </c>
    </row>
    <row r="69" spans="1:44" ht="133.5" customHeight="1">
      <c r="A69" s="57" t="s">
        <v>98</v>
      </c>
      <c r="B69" s="82"/>
      <c r="C69" s="82" t="s">
        <v>165</v>
      </c>
      <c r="D69" s="82"/>
      <c r="E69" s="82" t="s">
        <v>167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 t="s">
        <v>99</v>
      </c>
      <c r="U69" s="82"/>
      <c r="V69" s="86"/>
      <c r="W69" s="86"/>
      <c r="X69" s="86"/>
      <c r="Y69" s="86"/>
      <c r="Z69" s="57" t="s">
        <v>98</v>
      </c>
      <c r="AA69" s="58">
        <v>1613</v>
      </c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>
        <v>1595.9</v>
      </c>
      <c r="AQ69" s="58">
        <v>1595.9</v>
      </c>
      <c r="AR69" s="57" t="s">
        <v>98</v>
      </c>
    </row>
    <row r="70" spans="1:44" ht="99.75" customHeight="1">
      <c r="A70" s="57" t="s">
        <v>112</v>
      </c>
      <c r="B70" s="82"/>
      <c r="C70" s="82" t="s">
        <v>113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6"/>
      <c r="W70" s="86"/>
      <c r="X70" s="86"/>
      <c r="Y70" s="86"/>
      <c r="Z70" s="57" t="s">
        <v>112</v>
      </c>
      <c r="AA70" s="58">
        <v>23007.9</v>
      </c>
      <c r="AB70" s="58"/>
      <c r="AC70" s="58">
        <v>1688.74</v>
      </c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>
        <f>AP71</f>
        <v>23008.800000000003</v>
      </c>
      <c r="AQ70" s="58">
        <f>AQ71</f>
        <v>23008.800000000003</v>
      </c>
      <c r="AR70" s="57" t="s">
        <v>112</v>
      </c>
    </row>
    <row r="71" spans="1:44" ht="66.75" customHeight="1">
      <c r="A71" s="57" t="s">
        <v>94</v>
      </c>
      <c r="B71" s="82"/>
      <c r="C71" s="82" t="s">
        <v>113</v>
      </c>
      <c r="D71" s="82"/>
      <c r="E71" s="82" t="s">
        <v>95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6"/>
      <c r="W71" s="86"/>
      <c r="X71" s="86"/>
      <c r="Y71" s="86"/>
      <c r="Z71" s="57" t="s">
        <v>94</v>
      </c>
      <c r="AA71" s="58">
        <v>23007.9</v>
      </c>
      <c r="AB71" s="58"/>
      <c r="AC71" s="58">
        <v>1688.74</v>
      </c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>
        <f>AP72+AP76+AP79+AP81+AP83+AP85+AP87+AP89</f>
        <v>23008.800000000003</v>
      </c>
      <c r="AQ71" s="58">
        <f>AQ72+AQ76+AQ79+AQ81+AQ83+AQ85+AQ87+AQ89</f>
        <v>23008.800000000003</v>
      </c>
      <c r="AR71" s="58" t="e">
        <f>AR72+AR76+AR79+AR81+AR83+AR85+AR87+AR89</f>
        <v>#VALUE!</v>
      </c>
    </row>
    <row r="72" spans="1:44" ht="39" customHeight="1">
      <c r="A72" s="57" t="s">
        <v>100</v>
      </c>
      <c r="B72" s="82"/>
      <c r="C72" s="82" t="s">
        <v>113</v>
      </c>
      <c r="D72" s="82"/>
      <c r="E72" s="82" t="s">
        <v>101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6"/>
      <c r="W72" s="86"/>
      <c r="X72" s="86"/>
      <c r="Y72" s="86"/>
      <c r="Z72" s="57" t="s">
        <v>100</v>
      </c>
      <c r="AA72" s="58">
        <v>21309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>
        <v>21309</v>
      </c>
      <c r="AQ72" s="58">
        <v>21309</v>
      </c>
      <c r="AR72" s="57" t="s">
        <v>100</v>
      </c>
    </row>
    <row r="73" spans="1:44" ht="133.5" customHeight="1">
      <c r="A73" s="57" t="s">
        <v>98</v>
      </c>
      <c r="B73" s="82"/>
      <c r="C73" s="82" t="s">
        <v>113</v>
      </c>
      <c r="D73" s="82"/>
      <c r="E73" s="82" t="s">
        <v>101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 t="s">
        <v>99</v>
      </c>
      <c r="U73" s="82"/>
      <c r="V73" s="86"/>
      <c r="W73" s="86"/>
      <c r="X73" s="86"/>
      <c r="Y73" s="86"/>
      <c r="Z73" s="57" t="s">
        <v>98</v>
      </c>
      <c r="AA73" s="58">
        <v>15910.6</v>
      </c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>
        <v>15910.6</v>
      </c>
      <c r="AQ73" s="58">
        <v>15910.6</v>
      </c>
      <c r="AR73" s="57" t="s">
        <v>98</v>
      </c>
    </row>
    <row r="74" spans="1:44" ht="49.5" customHeight="1">
      <c r="A74" s="57" t="s">
        <v>102</v>
      </c>
      <c r="B74" s="82"/>
      <c r="C74" s="82" t="s">
        <v>113</v>
      </c>
      <c r="D74" s="82"/>
      <c r="E74" s="82" t="s">
        <v>101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 t="s">
        <v>103</v>
      </c>
      <c r="U74" s="82"/>
      <c r="V74" s="86"/>
      <c r="W74" s="86"/>
      <c r="X74" s="86"/>
      <c r="Y74" s="86"/>
      <c r="Z74" s="57" t="s">
        <v>102</v>
      </c>
      <c r="AA74" s="58">
        <v>5231</v>
      </c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>
        <v>5231</v>
      </c>
      <c r="AQ74" s="58">
        <v>5231</v>
      </c>
      <c r="AR74" s="57" t="s">
        <v>102</v>
      </c>
    </row>
    <row r="75" spans="1:44" ht="33" customHeight="1">
      <c r="A75" s="57" t="s">
        <v>160</v>
      </c>
      <c r="B75" s="82"/>
      <c r="C75" s="82" t="s">
        <v>113</v>
      </c>
      <c r="D75" s="82"/>
      <c r="E75" s="82" t="s">
        <v>101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 t="s">
        <v>161</v>
      </c>
      <c r="U75" s="82"/>
      <c r="V75" s="86"/>
      <c r="W75" s="86"/>
      <c r="X75" s="86"/>
      <c r="Y75" s="86"/>
      <c r="Z75" s="57" t="s">
        <v>160</v>
      </c>
      <c r="AA75" s="58">
        <v>167.4</v>
      </c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>
        <v>167.4</v>
      </c>
      <c r="AQ75" s="58">
        <v>167.4</v>
      </c>
      <c r="AR75" s="57" t="s">
        <v>160</v>
      </c>
    </row>
    <row r="76" spans="1:44" ht="87" customHeight="1">
      <c r="A76" s="57" t="s">
        <v>168</v>
      </c>
      <c r="B76" s="82"/>
      <c r="C76" s="82" t="s">
        <v>113</v>
      </c>
      <c r="D76" s="82"/>
      <c r="E76" s="82" t="s">
        <v>169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6"/>
      <c r="W76" s="86"/>
      <c r="X76" s="86"/>
      <c r="Y76" s="86"/>
      <c r="Z76" s="57" t="s">
        <v>168</v>
      </c>
      <c r="AA76" s="58">
        <v>427.5</v>
      </c>
      <c r="AB76" s="58"/>
      <c r="AC76" s="58">
        <v>427.5</v>
      </c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>
        <v>427.5</v>
      </c>
      <c r="AQ76" s="58">
        <v>427.5</v>
      </c>
      <c r="AR76" s="57" t="s">
        <v>168</v>
      </c>
    </row>
    <row r="77" spans="1:44" ht="110.25" customHeight="1">
      <c r="A77" s="57" t="s">
        <v>98</v>
      </c>
      <c r="B77" s="82"/>
      <c r="C77" s="82" t="s">
        <v>113</v>
      </c>
      <c r="D77" s="82"/>
      <c r="E77" s="82" t="s">
        <v>169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 t="s">
        <v>99</v>
      </c>
      <c r="U77" s="82"/>
      <c r="V77" s="86"/>
      <c r="W77" s="86"/>
      <c r="X77" s="86"/>
      <c r="Y77" s="86"/>
      <c r="Z77" s="57" t="s">
        <v>98</v>
      </c>
      <c r="AA77" s="58">
        <v>338.5</v>
      </c>
      <c r="AB77" s="58"/>
      <c r="AC77" s="58">
        <v>338.5</v>
      </c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>
        <v>338.5</v>
      </c>
      <c r="AQ77" s="58">
        <v>338.5</v>
      </c>
      <c r="AR77" s="57" t="s">
        <v>98</v>
      </c>
    </row>
    <row r="78" spans="1:44" ht="49.5" customHeight="1">
      <c r="A78" s="57" t="s">
        <v>102</v>
      </c>
      <c r="B78" s="82"/>
      <c r="C78" s="82" t="s">
        <v>113</v>
      </c>
      <c r="D78" s="82"/>
      <c r="E78" s="82" t="s">
        <v>169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 t="s">
        <v>103</v>
      </c>
      <c r="U78" s="82"/>
      <c r="V78" s="86"/>
      <c r="W78" s="86"/>
      <c r="X78" s="86"/>
      <c r="Y78" s="86"/>
      <c r="Z78" s="57" t="s">
        <v>102</v>
      </c>
      <c r="AA78" s="58">
        <v>89</v>
      </c>
      <c r="AB78" s="58"/>
      <c r="AC78" s="58">
        <v>89</v>
      </c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>
        <v>89</v>
      </c>
      <c r="AQ78" s="58">
        <v>89</v>
      </c>
      <c r="AR78" s="57" t="s">
        <v>102</v>
      </c>
    </row>
    <row r="79" spans="1:44" ht="49.5" customHeight="1">
      <c r="A79" s="57" t="s">
        <v>170</v>
      </c>
      <c r="B79" s="82"/>
      <c r="C79" s="82" t="s">
        <v>113</v>
      </c>
      <c r="D79" s="82"/>
      <c r="E79" s="82" t="s">
        <v>171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6"/>
      <c r="W79" s="86"/>
      <c r="X79" s="86"/>
      <c r="Y79" s="86"/>
      <c r="Z79" s="57" t="s">
        <v>170</v>
      </c>
      <c r="AA79" s="58">
        <v>4</v>
      </c>
      <c r="AB79" s="58"/>
      <c r="AC79" s="58">
        <v>4</v>
      </c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>
        <v>4</v>
      </c>
      <c r="AQ79" s="58">
        <v>4</v>
      </c>
      <c r="AR79" s="57" t="s">
        <v>170</v>
      </c>
    </row>
    <row r="80" spans="1:44" ht="49.5" customHeight="1">
      <c r="A80" s="57" t="s">
        <v>102</v>
      </c>
      <c r="B80" s="82"/>
      <c r="C80" s="82" t="s">
        <v>113</v>
      </c>
      <c r="D80" s="82"/>
      <c r="E80" s="82" t="s">
        <v>171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 t="s">
        <v>103</v>
      </c>
      <c r="U80" s="82"/>
      <c r="V80" s="86"/>
      <c r="W80" s="86"/>
      <c r="X80" s="86"/>
      <c r="Y80" s="86"/>
      <c r="Z80" s="57" t="s">
        <v>102</v>
      </c>
      <c r="AA80" s="58">
        <v>4</v>
      </c>
      <c r="AB80" s="58"/>
      <c r="AC80" s="58">
        <v>4</v>
      </c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>
        <v>4</v>
      </c>
      <c r="AQ80" s="58">
        <v>4</v>
      </c>
      <c r="AR80" s="57" t="s">
        <v>102</v>
      </c>
    </row>
    <row r="81" spans="1:44" ht="66.75" customHeight="1">
      <c r="A81" s="57" t="s">
        <v>172</v>
      </c>
      <c r="B81" s="82"/>
      <c r="C81" s="82" t="s">
        <v>113</v>
      </c>
      <c r="D81" s="82"/>
      <c r="E81" s="82" t="s">
        <v>173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6"/>
      <c r="W81" s="86"/>
      <c r="X81" s="86"/>
      <c r="Y81" s="86"/>
      <c r="Z81" s="57" t="s">
        <v>172</v>
      </c>
      <c r="AA81" s="58">
        <v>43.8</v>
      </c>
      <c r="AB81" s="58"/>
      <c r="AC81" s="58">
        <v>33.64</v>
      </c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>
        <v>43.8</v>
      </c>
      <c r="AQ81" s="58">
        <v>43.8</v>
      </c>
      <c r="AR81" s="57" t="s">
        <v>172</v>
      </c>
    </row>
    <row r="82" spans="1:44" ht="133.5" customHeight="1">
      <c r="A82" s="57" t="s">
        <v>98</v>
      </c>
      <c r="B82" s="82"/>
      <c r="C82" s="82" t="s">
        <v>113</v>
      </c>
      <c r="D82" s="82"/>
      <c r="E82" s="82" t="s">
        <v>173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 t="s">
        <v>99</v>
      </c>
      <c r="U82" s="82"/>
      <c r="V82" s="86"/>
      <c r="W82" s="86"/>
      <c r="X82" s="86"/>
      <c r="Y82" s="86"/>
      <c r="Z82" s="57" t="s">
        <v>98</v>
      </c>
      <c r="AA82" s="58">
        <v>43.8</v>
      </c>
      <c r="AB82" s="58"/>
      <c r="AC82" s="58">
        <v>33.64</v>
      </c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>
        <v>43.8</v>
      </c>
      <c r="AQ82" s="58">
        <v>43.8</v>
      </c>
      <c r="AR82" s="57" t="s">
        <v>98</v>
      </c>
    </row>
    <row r="83" spans="1:44" ht="66.75" customHeight="1">
      <c r="A83" s="57" t="s">
        <v>174</v>
      </c>
      <c r="B83" s="82"/>
      <c r="C83" s="82" t="s">
        <v>113</v>
      </c>
      <c r="D83" s="82"/>
      <c r="E83" s="82" t="s">
        <v>175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6"/>
      <c r="W83" s="86"/>
      <c r="X83" s="86"/>
      <c r="Y83" s="86"/>
      <c r="Z83" s="57" t="s">
        <v>174</v>
      </c>
      <c r="AA83" s="58">
        <v>883</v>
      </c>
      <c r="AB83" s="58"/>
      <c r="AC83" s="58">
        <v>883</v>
      </c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>
        <v>883</v>
      </c>
      <c r="AQ83" s="58">
        <v>883</v>
      </c>
      <c r="AR83" s="57" t="s">
        <v>174</v>
      </c>
    </row>
    <row r="84" spans="1:44" ht="133.5" customHeight="1">
      <c r="A84" s="57" t="s">
        <v>98</v>
      </c>
      <c r="B84" s="82"/>
      <c r="C84" s="82" t="s">
        <v>113</v>
      </c>
      <c r="D84" s="82"/>
      <c r="E84" s="82" t="s">
        <v>175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 t="s">
        <v>99</v>
      </c>
      <c r="U84" s="82"/>
      <c r="V84" s="86"/>
      <c r="W84" s="86"/>
      <c r="X84" s="86"/>
      <c r="Y84" s="86"/>
      <c r="Z84" s="57" t="s">
        <v>98</v>
      </c>
      <c r="AA84" s="58">
        <v>883</v>
      </c>
      <c r="AB84" s="58"/>
      <c r="AC84" s="58">
        <v>883</v>
      </c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>
        <v>883</v>
      </c>
      <c r="AQ84" s="58">
        <v>883</v>
      </c>
      <c r="AR84" s="57" t="s">
        <v>98</v>
      </c>
    </row>
    <row r="85" spans="1:44" ht="133.5" customHeight="1">
      <c r="A85" s="57" t="s">
        <v>176</v>
      </c>
      <c r="B85" s="82"/>
      <c r="C85" s="82" t="s">
        <v>113</v>
      </c>
      <c r="D85" s="82"/>
      <c r="E85" s="82" t="s">
        <v>177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6"/>
      <c r="W85" s="86"/>
      <c r="X85" s="86"/>
      <c r="Y85" s="86"/>
      <c r="Z85" s="57" t="s">
        <v>176</v>
      </c>
      <c r="AA85" s="58">
        <v>52.2</v>
      </c>
      <c r="AB85" s="58"/>
      <c r="AC85" s="58">
        <v>52.2</v>
      </c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>
        <v>52.2</v>
      </c>
      <c r="AQ85" s="58">
        <v>52.2</v>
      </c>
      <c r="AR85" s="57" t="s">
        <v>176</v>
      </c>
    </row>
    <row r="86" spans="1:44" ht="133.5" customHeight="1">
      <c r="A86" s="57" t="s">
        <v>98</v>
      </c>
      <c r="B86" s="82"/>
      <c r="C86" s="82" t="s">
        <v>113</v>
      </c>
      <c r="D86" s="82"/>
      <c r="E86" s="82" t="s">
        <v>177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 t="s">
        <v>99</v>
      </c>
      <c r="U86" s="82"/>
      <c r="V86" s="86"/>
      <c r="W86" s="86"/>
      <c r="X86" s="86"/>
      <c r="Y86" s="86"/>
      <c r="Z86" s="57" t="s">
        <v>98</v>
      </c>
      <c r="AA86" s="58">
        <v>52.2</v>
      </c>
      <c r="AB86" s="58"/>
      <c r="AC86" s="58">
        <v>52.2</v>
      </c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>
        <v>52.2</v>
      </c>
      <c r="AQ86" s="58">
        <v>52.2</v>
      </c>
      <c r="AR86" s="57" t="s">
        <v>98</v>
      </c>
    </row>
    <row r="87" spans="1:44" ht="133.5" customHeight="1">
      <c r="A87" s="57"/>
      <c r="B87" s="82"/>
      <c r="C87" s="82" t="s">
        <v>113</v>
      </c>
      <c r="D87" s="82"/>
      <c r="E87" s="82" t="s">
        <v>115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6"/>
      <c r="W87" s="86"/>
      <c r="X87" s="86"/>
      <c r="Y87" s="86"/>
      <c r="Z87" s="57" t="s">
        <v>114</v>
      </c>
      <c r="AA87" s="58">
        <v>0.9</v>
      </c>
      <c r="AB87" s="58"/>
      <c r="AC87" s="58">
        <v>0.9</v>
      </c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>
        <v>0.9</v>
      </c>
      <c r="AQ87" s="58">
        <v>0.9</v>
      </c>
      <c r="AR87" s="57"/>
    </row>
    <row r="88" spans="1:44" ht="133.5" customHeight="1">
      <c r="A88" s="57"/>
      <c r="B88" s="82"/>
      <c r="C88" s="82" t="s">
        <v>113</v>
      </c>
      <c r="D88" s="82"/>
      <c r="E88" s="82" t="s">
        <v>115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 t="s">
        <v>99</v>
      </c>
      <c r="U88" s="82"/>
      <c r="V88" s="86"/>
      <c r="W88" s="86"/>
      <c r="X88" s="86"/>
      <c r="Y88" s="86"/>
      <c r="Z88" s="57" t="s">
        <v>98</v>
      </c>
      <c r="AA88" s="58">
        <v>0.9</v>
      </c>
      <c r="AB88" s="58"/>
      <c r="AC88" s="58">
        <v>0.9</v>
      </c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>
        <v>0.9</v>
      </c>
      <c r="AQ88" s="58">
        <v>0.9</v>
      </c>
      <c r="AR88" s="57"/>
    </row>
    <row r="89" spans="1:44" ht="66.75" customHeight="1">
      <c r="A89" s="57" t="s">
        <v>178</v>
      </c>
      <c r="B89" s="82"/>
      <c r="C89" s="82" t="s">
        <v>113</v>
      </c>
      <c r="D89" s="82"/>
      <c r="E89" s="82" t="s">
        <v>179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6"/>
      <c r="W89" s="86"/>
      <c r="X89" s="86"/>
      <c r="Y89" s="86"/>
      <c r="Z89" s="57" t="s">
        <v>178</v>
      </c>
      <c r="AA89" s="58">
        <v>288.4</v>
      </c>
      <c r="AB89" s="58"/>
      <c r="AC89" s="58">
        <v>288.4</v>
      </c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>
        <v>288.4</v>
      </c>
      <c r="AQ89" s="58">
        <v>288.4</v>
      </c>
      <c r="AR89" s="57" t="s">
        <v>178</v>
      </c>
    </row>
    <row r="90" spans="1:44" ht="133.5" customHeight="1">
      <c r="A90" s="57" t="s">
        <v>98</v>
      </c>
      <c r="B90" s="82"/>
      <c r="C90" s="82" t="s">
        <v>113</v>
      </c>
      <c r="D90" s="82"/>
      <c r="E90" s="82" t="s">
        <v>179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 t="s">
        <v>99</v>
      </c>
      <c r="U90" s="82"/>
      <c r="V90" s="86"/>
      <c r="W90" s="86"/>
      <c r="X90" s="86"/>
      <c r="Y90" s="86"/>
      <c r="Z90" s="57" t="s">
        <v>98</v>
      </c>
      <c r="AA90" s="58">
        <v>280.4</v>
      </c>
      <c r="AB90" s="58"/>
      <c r="AC90" s="58">
        <v>280.4</v>
      </c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>
        <v>280.4</v>
      </c>
      <c r="AQ90" s="58">
        <v>280.4</v>
      </c>
      <c r="AR90" s="57" t="s">
        <v>98</v>
      </c>
    </row>
    <row r="91" spans="1:44" ht="49.5" customHeight="1">
      <c r="A91" s="57" t="s">
        <v>102</v>
      </c>
      <c r="B91" s="82"/>
      <c r="C91" s="82" t="s">
        <v>113</v>
      </c>
      <c r="D91" s="82"/>
      <c r="E91" s="82" t="s">
        <v>179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 t="s">
        <v>103</v>
      </c>
      <c r="U91" s="82"/>
      <c r="V91" s="86"/>
      <c r="W91" s="86"/>
      <c r="X91" s="86"/>
      <c r="Y91" s="86"/>
      <c r="Z91" s="57" t="s">
        <v>102</v>
      </c>
      <c r="AA91" s="58">
        <v>8</v>
      </c>
      <c r="AB91" s="58"/>
      <c r="AC91" s="58">
        <v>8</v>
      </c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>
        <v>8</v>
      </c>
      <c r="AQ91" s="58">
        <v>8</v>
      </c>
      <c r="AR91" s="57" t="s">
        <v>102</v>
      </c>
    </row>
    <row r="92" spans="1:44" ht="16.5" customHeight="1">
      <c r="A92" s="57" t="s">
        <v>180</v>
      </c>
      <c r="B92" s="82"/>
      <c r="C92" s="82" t="s">
        <v>181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6"/>
      <c r="W92" s="86"/>
      <c r="X92" s="86"/>
      <c r="Y92" s="86"/>
      <c r="Z92" s="57" t="s">
        <v>180</v>
      </c>
      <c r="AA92" s="58">
        <v>3.7</v>
      </c>
      <c r="AB92" s="58">
        <v>3.7</v>
      </c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>
        <v>3.8</v>
      </c>
      <c r="AQ92" s="58">
        <v>4.1</v>
      </c>
      <c r="AR92" s="57" t="s">
        <v>180</v>
      </c>
    </row>
    <row r="93" spans="1:44" ht="66.75" customHeight="1">
      <c r="A93" s="57" t="s">
        <v>94</v>
      </c>
      <c r="B93" s="82"/>
      <c r="C93" s="82" t="s">
        <v>181</v>
      </c>
      <c r="D93" s="82"/>
      <c r="E93" s="82" t="s">
        <v>95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6"/>
      <c r="W93" s="86"/>
      <c r="X93" s="86"/>
      <c r="Y93" s="86"/>
      <c r="Z93" s="57" t="s">
        <v>94</v>
      </c>
      <c r="AA93" s="58">
        <v>3.7</v>
      </c>
      <c r="AB93" s="58">
        <v>3.7</v>
      </c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>
        <v>3.8</v>
      </c>
      <c r="AQ93" s="58">
        <v>4.1</v>
      </c>
      <c r="AR93" s="57" t="s">
        <v>94</v>
      </c>
    </row>
    <row r="94" spans="1:44" ht="82.5" customHeight="1">
      <c r="A94" s="57" t="s">
        <v>182</v>
      </c>
      <c r="B94" s="82"/>
      <c r="C94" s="82" t="s">
        <v>181</v>
      </c>
      <c r="D94" s="82"/>
      <c r="E94" s="82" t="s">
        <v>183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6"/>
      <c r="W94" s="86"/>
      <c r="X94" s="86"/>
      <c r="Y94" s="86"/>
      <c r="Z94" s="57" t="s">
        <v>182</v>
      </c>
      <c r="AA94" s="58">
        <v>3.7</v>
      </c>
      <c r="AB94" s="58">
        <v>3.7</v>
      </c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>
        <v>3.8</v>
      </c>
      <c r="AQ94" s="58">
        <v>4.1</v>
      </c>
      <c r="AR94" s="57" t="s">
        <v>182</v>
      </c>
    </row>
    <row r="95" spans="1:44" ht="49.5" customHeight="1">
      <c r="A95" s="57" t="s">
        <v>102</v>
      </c>
      <c r="B95" s="82"/>
      <c r="C95" s="82" t="s">
        <v>181</v>
      </c>
      <c r="D95" s="82"/>
      <c r="E95" s="82" t="s">
        <v>183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 t="s">
        <v>103</v>
      </c>
      <c r="U95" s="82"/>
      <c r="V95" s="86"/>
      <c r="W95" s="86"/>
      <c r="X95" s="86"/>
      <c r="Y95" s="86"/>
      <c r="Z95" s="57" t="s">
        <v>102</v>
      </c>
      <c r="AA95" s="58">
        <v>3.7</v>
      </c>
      <c r="AB95" s="58">
        <v>3.7</v>
      </c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>
        <v>3.8</v>
      </c>
      <c r="AQ95" s="58">
        <v>4.1</v>
      </c>
      <c r="AR95" s="57" t="s">
        <v>102</v>
      </c>
    </row>
    <row r="96" spans="1:44" ht="33" customHeight="1">
      <c r="A96" s="57" t="s">
        <v>104</v>
      </c>
      <c r="B96" s="82"/>
      <c r="C96" s="82" t="s">
        <v>105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6"/>
      <c r="W96" s="86"/>
      <c r="X96" s="86"/>
      <c r="Y96" s="86"/>
      <c r="Z96" s="57" t="s">
        <v>104</v>
      </c>
      <c r="AA96" s="58">
        <v>25018.75</v>
      </c>
      <c r="AB96" s="58">
        <v>2023.3</v>
      </c>
      <c r="AC96" s="58"/>
      <c r="AD96" s="58">
        <v>75.21</v>
      </c>
      <c r="AE96" s="58">
        <v>1059.4</v>
      </c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>
        <f>AP97+AP102+AP128+AP162+AP169</f>
        <v>26547.6</v>
      </c>
      <c r="AQ96" s="58">
        <f>AQ97+AQ102+AQ128+AQ162+AQ169</f>
        <v>27936.8</v>
      </c>
      <c r="AR96" s="57" t="s">
        <v>104</v>
      </c>
    </row>
    <row r="97" spans="1:44" ht="49.5" customHeight="1">
      <c r="A97" s="57" t="s">
        <v>188</v>
      </c>
      <c r="B97" s="82"/>
      <c r="C97" s="82" t="s">
        <v>105</v>
      </c>
      <c r="D97" s="82"/>
      <c r="E97" s="82" t="s">
        <v>189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6"/>
      <c r="W97" s="86"/>
      <c r="X97" s="86"/>
      <c r="Y97" s="86"/>
      <c r="Z97" s="57" t="s">
        <v>188</v>
      </c>
      <c r="AA97" s="58">
        <v>10</v>
      </c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>
        <v>10</v>
      </c>
      <c r="AQ97" s="58"/>
      <c r="AR97" s="57" t="s">
        <v>188</v>
      </c>
    </row>
    <row r="98" spans="1:44" ht="33" customHeight="1">
      <c r="A98" s="57" t="s">
        <v>190</v>
      </c>
      <c r="B98" s="82"/>
      <c r="C98" s="82" t="s">
        <v>105</v>
      </c>
      <c r="D98" s="82"/>
      <c r="E98" s="82" t="s">
        <v>191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6"/>
      <c r="W98" s="86"/>
      <c r="X98" s="86"/>
      <c r="Y98" s="86"/>
      <c r="Z98" s="57" t="s">
        <v>190</v>
      </c>
      <c r="AA98" s="58">
        <v>10</v>
      </c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>
        <v>10</v>
      </c>
      <c r="AQ98" s="58"/>
      <c r="AR98" s="57" t="s">
        <v>190</v>
      </c>
    </row>
    <row r="99" spans="1:44" ht="49.5" customHeight="1">
      <c r="A99" s="57" t="s">
        <v>192</v>
      </c>
      <c r="B99" s="82"/>
      <c r="C99" s="82" t="s">
        <v>105</v>
      </c>
      <c r="D99" s="82"/>
      <c r="E99" s="82" t="s">
        <v>193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6"/>
      <c r="W99" s="86"/>
      <c r="X99" s="86"/>
      <c r="Y99" s="86"/>
      <c r="Z99" s="57" t="s">
        <v>192</v>
      </c>
      <c r="AA99" s="58">
        <v>10</v>
      </c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>
        <v>10</v>
      </c>
      <c r="AQ99" s="58"/>
      <c r="AR99" s="57" t="s">
        <v>192</v>
      </c>
    </row>
    <row r="100" spans="1:44" ht="66.75" customHeight="1">
      <c r="A100" s="57" t="s">
        <v>194</v>
      </c>
      <c r="B100" s="82"/>
      <c r="C100" s="82" t="s">
        <v>105</v>
      </c>
      <c r="D100" s="82"/>
      <c r="E100" s="82" t="s">
        <v>195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6"/>
      <c r="W100" s="86"/>
      <c r="X100" s="86"/>
      <c r="Y100" s="86"/>
      <c r="Z100" s="57" t="s">
        <v>194</v>
      </c>
      <c r="AA100" s="58">
        <v>10</v>
      </c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>
        <v>10</v>
      </c>
      <c r="AQ100" s="58"/>
      <c r="AR100" s="57" t="s">
        <v>194</v>
      </c>
    </row>
    <row r="101" spans="1:44" ht="33" customHeight="1">
      <c r="A101" s="57" t="s">
        <v>196</v>
      </c>
      <c r="B101" s="82"/>
      <c r="C101" s="82" t="s">
        <v>105</v>
      </c>
      <c r="D101" s="82"/>
      <c r="E101" s="82" t="s">
        <v>195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 t="s">
        <v>197</v>
      </c>
      <c r="U101" s="82"/>
      <c r="V101" s="86"/>
      <c r="W101" s="86"/>
      <c r="X101" s="86"/>
      <c r="Y101" s="86"/>
      <c r="Z101" s="57" t="s">
        <v>196</v>
      </c>
      <c r="AA101" s="58">
        <v>10</v>
      </c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>
        <v>10</v>
      </c>
      <c r="AQ101" s="58"/>
      <c r="AR101" s="57" t="s">
        <v>196</v>
      </c>
    </row>
    <row r="102" spans="1:44" ht="49.5" customHeight="1">
      <c r="A102" s="57" t="s">
        <v>198</v>
      </c>
      <c r="B102" s="82"/>
      <c r="C102" s="82" t="s">
        <v>105</v>
      </c>
      <c r="D102" s="82"/>
      <c r="E102" s="82" t="s">
        <v>199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6"/>
      <c r="W102" s="86"/>
      <c r="X102" s="86"/>
      <c r="Y102" s="86"/>
      <c r="Z102" s="57" t="s">
        <v>198</v>
      </c>
      <c r="AA102" s="58">
        <v>599</v>
      </c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>
        <v>599</v>
      </c>
      <c r="AQ102" s="58">
        <v>599</v>
      </c>
      <c r="AR102" s="57" t="s">
        <v>198</v>
      </c>
    </row>
    <row r="103" spans="1:44" ht="49.5" customHeight="1">
      <c r="A103" s="57" t="s">
        <v>200</v>
      </c>
      <c r="B103" s="82"/>
      <c r="C103" s="82" t="s">
        <v>105</v>
      </c>
      <c r="D103" s="82"/>
      <c r="E103" s="82" t="s">
        <v>201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6"/>
      <c r="W103" s="86"/>
      <c r="X103" s="86"/>
      <c r="Y103" s="86"/>
      <c r="Z103" s="57" t="s">
        <v>200</v>
      </c>
      <c r="AA103" s="58">
        <v>378</v>
      </c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>
        <v>378</v>
      </c>
      <c r="AQ103" s="58">
        <v>378</v>
      </c>
      <c r="AR103" s="57" t="s">
        <v>200</v>
      </c>
    </row>
    <row r="104" spans="1:44" ht="49.5" customHeight="1">
      <c r="A104" s="57" t="s">
        <v>202</v>
      </c>
      <c r="B104" s="82"/>
      <c r="C104" s="82" t="s">
        <v>105</v>
      </c>
      <c r="D104" s="82"/>
      <c r="E104" s="82" t="s">
        <v>203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6"/>
      <c r="W104" s="86"/>
      <c r="X104" s="86"/>
      <c r="Y104" s="86"/>
      <c r="Z104" s="57" t="s">
        <v>202</v>
      </c>
      <c r="AA104" s="58">
        <v>220</v>
      </c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>
        <v>220</v>
      </c>
      <c r="AQ104" s="58">
        <v>220</v>
      </c>
      <c r="AR104" s="57" t="s">
        <v>202</v>
      </c>
    </row>
    <row r="105" spans="1:44" ht="66.75" customHeight="1">
      <c r="A105" s="57" t="s">
        <v>204</v>
      </c>
      <c r="B105" s="82"/>
      <c r="C105" s="82" t="s">
        <v>105</v>
      </c>
      <c r="D105" s="82"/>
      <c r="E105" s="82" t="s">
        <v>205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6"/>
      <c r="W105" s="86"/>
      <c r="X105" s="86"/>
      <c r="Y105" s="86"/>
      <c r="Z105" s="57" t="s">
        <v>204</v>
      </c>
      <c r="AA105" s="58">
        <v>220</v>
      </c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>
        <v>220</v>
      </c>
      <c r="AQ105" s="58">
        <v>220</v>
      </c>
      <c r="AR105" s="57" t="s">
        <v>204</v>
      </c>
    </row>
    <row r="106" spans="1:44" ht="66.75" customHeight="1">
      <c r="A106" s="57" t="s">
        <v>206</v>
      </c>
      <c r="B106" s="82"/>
      <c r="C106" s="82" t="s">
        <v>105</v>
      </c>
      <c r="D106" s="82"/>
      <c r="E106" s="82" t="s">
        <v>205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 t="s">
        <v>207</v>
      </c>
      <c r="U106" s="82"/>
      <c r="V106" s="86"/>
      <c r="W106" s="86"/>
      <c r="X106" s="86"/>
      <c r="Y106" s="86"/>
      <c r="Z106" s="57" t="s">
        <v>206</v>
      </c>
      <c r="AA106" s="58">
        <v>220</v>
      </c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>
        <v>220</v>
      </c>
      <c r="AQ106" s="58">
        <v>220</v>
      </c>
      <c r="AR106" s="57" t="s">
        <v>206</v>
      </c>
    </row>
    <row r="107" spans="1:44" ht="66.75" customHeight="1">
      <c r="A107" s="57" t="s">
        <v>208</v>
      </c>
      <c r="B107" s="82"/>
      <c r="C107" s="82" t="s">
        <v>105</v>
      </c>
      <c r="D107" s="82"/>
      <c r="E107" s="82" t="s">
        <v>209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6"/>
      <c r="W107" s="86"/>
      <c r="X107" s="86"/>
      <c r="Y107" s="86"/>
      <c r="Z107" s="57" t="s">
        <v>208</v>
      </c>
      <c r="AA107" s="58">
        <v>110</v>
      </c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>
        <v>110</v>
      </c>
      <c r="AQ107" s="58">
        <v>110</v>
      </c>
      <c r="AR107" s="57" t="s">
        <v>208</v>
      </c>
    </row>
    <row r="108" spans="1:44" ht="66.75" customHeight="1">
      <c r="A108" s="57" t="s">
        <v>210</v>
      </c>
      <c r="B108" s="82"/>
      <c r="C108" s="82" t="s">
        <v>105</v>
      </c>
      <c r="D108" s="82"/>
      <c r="E108" s="82" t="s">
        <v>211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6"/>
      <c r="W108" s="86"/>
      <c r="X108" s="86"/>
      <c r="Y108" s="86"/>
      <c r="Z108" s="57" t="s">
        <v>210</v>
      </c>
      <c r="AA108" s="58">
        <v>110</v>
      </c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>
        <v>110</v>
      </c>
      <c r="AQ108" s="58">
        <v>110</v>
      </c>
      <c r="AR108" s="57" t="s">
        <v>210</v>
      </c>
    </row>
    <row r="109" spans="1:44" ht="66.75" customHeight="1">
      <c r="A109" s="57" t="s">
        <v>206</v>
      </c>
      <c r="B109" s="82"/>
      <c r="C109" s="82" t="s">
        <v>105</v>
      </c>
      <c r="D109" s="82"/>
      <c r="E109" s="82" t="s">
        <v>211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 t="s">
        <v>207</v>
      </c>
      <c r="U109" s="82"/>
      <c r="V109" s="86"/>
      <c r="W109" s="86"/>
      <c r="X109" s="86"/>
      <c r="Y109" s="86"/>
      <c r="Z109" s="57" t="s">
        <v>206</v>
      </c>
      <c r="AA109" s="58">
        <v>110</v>
      </c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>
        <v>110</v>
      </c>
      <c r="AQ109" s="58">
        <v>110</v>
      </c>
      <c r="AR109" s="57" t="s">
        <v>206</v>
      </c>
    </row>
    <row r="110" spans="1:44" ht="66.75" customHeight="1">
      <c r="A110" s="57" t="s">
        <v>212</v>
      </c>
      <c r="B110" s="82"/>
      <c r="C110" s="82" t="s">
        <v>105</v>
      </c>
      <c r="D110" s="82"/>
      <c r="E110" s="82" t="s">
        <v>213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6"/>
      <c r="W110" s="86"/>
      <c r="X110" s="86"/>
      <c r="Y110" s="86"/>
      <c r="Z110" s="57" t="s">
        <v>212</v>
      </c>
      <c r="AA110" s="58">
        <v>48</v>
      </c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>
        <v>48</v>
      </c>
      <c r="AQ110" s="58">
        <v>48</v>
      </c>
      <c r="AR110" s="57" t="s">
        <v>212</v>
      </c>
    </row>
    <row r="111" spans="1:44" ht="33" customHeight="1">
      <c r="A111" s="57" t="s">
        <v>214</v>
      </c>
      <c r="B111" s="82"/>
      <c r="C111" s="82" t="s">
        <v>105</v>
      </c>
      <c r="D111" s="82"/>
      <c r="E111" s="82" t="s">
        <v>215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6"/>
      <c r="W111" s="86"/>
      <c r="X111" s="86"/>
      <c r="Y111" s="86"/>
      <c r="Z111" s="57" t="s">
        <v>214</v>
      </c>
      <c r="AA111" s="58">
        <v>10</v>
      </c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>
        <v>10</v>
      </c>
      <c r="AQ111" s="58">
        <v>10</v>
      </c>
      <c r="AR111" s="57" t="s">
        <v>214</v>
      </c>
    </row>
    <row r="112" spans="1:44" ht="66.75" customHeight="1">
      <c r="A112" s="57" t="s">
        <v>206</v>
      </c>
      <c r="B112" s="82"/>
      <c r="C112" s="82" t="s">
        <v>105</v>
      </c>
      <c r="D112" s="82"/>
      <c r="E112" s="82" t="s">
        <v>215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 t="s">
        <v>207</v>
      </c>
      <c r="U112" s="82"/>
      <c r="V112" s="86"/>
      <c r="W112" s="86"/>
      <c r="X112" s="86"/>
      <c r="Y112" s="86"/>
      <c r="Z112" s="57" t="s">
        <v>206</v>
      </c>
      <c r="AA112" s="58">
        <v>10</v>
      </c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>
        <v>10</v>
      </c>
      <c r="AQ112" s="58">
        <v>10</v>
      </c>
      <c r="AR112" s="57" t="s">
        <v>206</v>
      </c>
    </row>
    <row r="113" spans="1:44" ht="49.5" customHeight="1">
      <c r="A113" s="57" t="s">
        <v>216</v>
      </c>
      <c r="B113" s="82"/>
      <c r="C113" s="82" t="s">
        <v>105</v>
      </c>
      <c r="D113" s="82"/>
      <c r="E113" s="82" t="s">
        <v>217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6"/>
      <c r="W113" s="86"/>
      <c r="X113" s="86"/>
      <c r="Y113" s="86"/>
      <c r="Z113" s="57" t="s">
        <v>216</v>
      </c>
      <c r="AA113" s="58">
        <v>30</v>
      </c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>
        <v>30</v>
      </c>
      <c r="AQ113" s="58">
        <v>30</v>
      </c>
      <c r="AR113" s="57" t="s">
        <v>216</v>
      </c>
    </row>
    <row r="114" spans="1:44" ht="66.75" customHeight="1">
      <c r="A114" s="57" t="s">
        <v>206</v>
      </c>
      <c r="B114" s="82"/>
      <c r="C114" s="82" t="s">
        <v>105</v>
      </c>
      <c r="D114" s="82"/>
      <c r="E114" s="82" t="s">
        <v>217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 t="s">
        <v>207</v>
      </c>
      <c r="U114" s="82"/>
      <c r="V114" s="86"/>
      <c r="W114" s="86"/>
      <c r="X114" s="86"/>
      <c r="Y114" s="86"/>
      <c r="Z114" s="57" t="s">
        <v>206</v>
      </c>
      <c r="AA114" s="58">
        <v>30</v>
      </c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>
        <v>30</v>
      </c>
      <c r="AQ114" s="58">
        <v>30</v>
      </c>
      <c r="AR114" s="57" t="s">
        <v>206</v>
      </c>
    </row>
    <row r="115" spans="1:44" ht="49.5" customHeight="1">
      <c r="A115" s="57" t="s">
        <v>218</v>
      </c>
      <c r="B115" s="82"/>
      <c r="C115" s="82" t="s">
        <v>105</v>
      </c>
      <c r="D115" s="82"/>
      <c r="E115" s="82" t="s">
        <v>219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6"/>
      <c r="W115" s="86"/>
      <c r="X115" s="86"/>
      <c r="Y115" s="86"/>
      <c r="Z115" s="57" t="s">
        <v>218</v>
      </c>
      <c r="AA115" s="58">
        <v>3</v>
      </c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>
        <v>3</v>
      </c>
      <c r="AQ115" s="58">
        <v>3</v>
      </c>
      <c r="AR115" s="57" t="s">
        <v>218</v>
      </c>
    </row>
    <row r="116" spans="1:44" ht="66.75" customHeight="1">
      <c r="A116" s="57" t="s">
        <v>206</v>
      </c>
      <c r="B116" s="82"/>
      <c r="C116" s="82" t="s">
        <v>105</v>
      </c>
      <c r="D116" s="82"/>
      <c r="E116" s="82" t="s">
        <v>219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 t="s">
        <v>207</v>
      </c>
      <c r="U116" s="82"/>
      <c r="V116" s="86"/>
      <c r="W116" s="86"/>
      <c r="X116" s="86"/>
      <c r="Y116" s="86"/>
      <c r="Z116" s="57" t="s">
        <v>206</v>
      </c>
      <c r="AA116" s="58">
        <v>3</v>
      </c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>
        <v>3</v>
      </c>
      <c r="AQ116" s="58">
        <v>3</v>
      </c>
      <c r="AR116" s="57" t="s">
        <v>206</v>
      </c>
    </row>
    <row r="117" spans="1:44" ht="99.75" customHeight="1">
      <c r="A117" s="57" t="s">
        <v>220</v>
      </c>
      <c r="B117" s="82"/>
      <c r="C117" s="82" t="s">
        <v>105</v>
      </c>
      <c r="D117" s="82"/>
      <c r="E117" s="82" t="s">
        <v>221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6"/>
      <c r="W117" s="86"/>
      <c r="X117" s="86"/>
      <c r="Y117" s="86"/>
      <c r="Z117" s="57" t="s">
        <v>220</v>
      </c>
      <c r="AA117" s="58">
        <v>5</v>
      </c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>
        <v>5</v>
      </c>
      <c r="AQ117" s="58">
        <v>5</v>
      </c>
      <c r="AR117" s="57" t="s">
        <v>220</v>
      </c>
    </row>
    <row r="118" spans="1:44" ht="66.75" customHeight="1">
      <c r="A118" s="57" t="s">
        <v>206</v>
      </c>
      <c r="B118" s="82"/>
      <c r="C118" s="82" t="s">
        <v>105</v>
      </c>
      <c r="D118" s="82"/>
      <c r="E118" s="82" t="s">
        <v>221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 t="s">
        <v>207</v>
      </c>
      <c r="U118" s="82"/>
      <c r="V118" s="86"/>
      <c r="W118" s="86"/>
      <c r="X118" s="86"/>
      <c r="Y118" s="86"/>
      <c r="Z118" s="57" t="s">
        <v>206</v>
      </c>
      <c r="AA118" s="58">
        <v>5</v>
      </c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>
        <v>5</v>
      </c>
      <c r="AQ118" s="58">
        <v>5</v>
      </c>
      <c r="AR118" s="57" t="s">
        <v>206</v>
      </c>
    </row>
    <row r="119" spans="1:44" ht="66.75" customHeight="1">
      <c r="A119" s="57" t="s">
        <v>222</v>
      </c>
      <c r="B119" s="82"/>
      <c r="C119" s="82" t="s">
        <v>105</v>
      </c>
      <c r="D119" s="82"/>
      <c r="E119" s="82" t="s">
        <v>223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6"/>
      <c r="W119" s="86"/>
      <c r="X119" s="86"/>
      <c r="Y119" s="86"/>
      <c r="Z119" s="57" t="s">
        <v>222</v>
      </c>
      <c r="AA119" s="58">
        <v>221</v>
      </c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>
        <v>221</v>
      </c>
      <c r="AQ119" s="58">
        <v>221</v>
      </c>
      <c r="AR119" s="57" t="s">
        <v>222</v>
      </c>
    </row>
    <row r="120" spans="1:44" ht="49.5" customHeight="1">
      <c r="A120" s="57" t="s">
        <v>224</v>
      </c>
      <c r="B120" s="82"/>
      <c r="C120" s="82" t="s">
        <v>105</v>
      </c>
      <c r="D120" s="82"/>
      <c r="E120" s="82" t="s">
        <v>225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6"/>
      <c r="W120" s="86"/>
      <c r="X120" s="86"/>
      <c r="Y120" s="86"/>
      <c r="Z120" s="57" t="s">
        <v>224</v>
      </c>
      <c r="AA120" s="58">
        <v>66</v>
      </c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>
        <v>66</v>
      </c>
      <c r="AQ120" s="58">
        <v>66</v>
      </c>
      <c r="AR120" s="57" t="s">
        <v>224</v>
      </c>
    </row>
    <row r="121" spans="1:44" ht="66.75" customHeight="1">
      <c r="A121" s="57" t="s">
        <v>226</v>
      </c>
      <c r="B121" s="82"/>
      <c r="C121" s="82" t="s">
        <v>105</v>
      </c>
      <c r="D121" s="82"/>
      <c r="E121" s="82" t="s">
        <v>227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6"/>
      <c r="W121" s="86"/>
      <c r="X121" s="86"/>
      <c r="Y121" s="86"/>
      <c r="Z121" s="57" t="s">
        <v>226</v>
      </c>
      <c r="AA121" s="58">
        <v>66</v>
      </c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>
        <v>66</v>
      </c>
      <c r="AQ121" s="58">
        <v>66</v>
      </c>
      <c r="AR121" s="57" t="s">
        <v>226</v>
      </c>
    </row>
    <row r="122" spans="1:44" ht="66.75" customHeight="1">
      <c r="A122" s="57" t="s">
        <v>206</v>
      </c>
      <c r="B122" s="82"/>
      <c r="C122" s="82" t="s">
        <v>105</v>
      </c>
      <c r="D122" s="82"/>
      <c r="E122" s="82" t="s">
        <v>227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 t="s">
        <v>207</v>
      </c>
      <c r="U122" s="82"/>
      <c r="V122" s="86"/>
      <c r="W122" s="86"/>
      <c r="X122" s="86"/>
      <c r="Y122" s="86"/>
      <c r="Z122" s="57" t="s">
        <v>206</v>
      </c>
      <c r="AA122" s="58">
        <v>66</v>
      </c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>
        <v>66</v>
      </c>
      <c r="AQ122" s="58">
        <v>66</v>
      </c>
      <c r="AR122" s="57" t="s">
        <v>206</v>
      </c>
    </row>
    <row r="123" spans="1:44" ht="99.75" customHeight="1">
      <c r="A123" s="57" t="s">
        <v>228</v>
      </c>
      <c r="B123" s="82"/>
      <c r="C123" s="82" t="s">
        <v>105</v>
      </c>
      <c r="D123" s="82"/>
      <c r="E123" s="82" t="s">
        <v>229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6"/>
      <c r="W123" s="86"/>
      <c r="X123" s="86"/>
      <c r="Y123" s="86"/>
      <c r="Z123" s="57" t="s">
        <v>228</v>
      </c>
      <c r="AA123" s="58">
        <v>155</v>
      </c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>
        <v>155</v>
      </c>
      <c r="AQ123" s="58">
        <v>155</v>
      </c>
      <c r="AR123" s="57" t="s">
        <v>228</v>
      </c>
    </row>
    <row r="124" spans="1:44" ht="33" customHeight="1">
      <c r="A124" s="57" t="s">
        <v>230</v>
      </c>
      <c r="B124" s="82"/>
      <c r="C124" s="82" t="s">
        <v>105</v>
      </c>
      <c r="D124" s="82"/>
      <c r="E124" s="82" t="s">
        <v>231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6"/>
      <c r="W124" s="86"/>
      <c r="X124" s="86"/>
      <c r="Y124" s="86"/>
      <c r="Z124" s="57" t="s">
        <v>230</v>
      </c>
      <c r="AA124" s="58">
        <v>115</v>
      </c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>
        <v>115</v>
      </c>
      <c r="AQ124" s="58">
        <v>115</v>
      </c>
      <c r="AR124" s="57" t="s">
        <v>230</v>
      </c>
    </row>
    <row r="125" spans="1:44" ht="66.75" customHeight="1">
      <c r="A125" s="57" t="s">
        <v>206</v>
      </c>
      <c r="B125" s="82"/>
      <c r="C125" s="82" t="s">
        <v>105</v>
      </c>
      <c r="D125" s="82"/>
      <c r="E125" s="82" t="s">
        <v>231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 t="s">
        <v>207</v>
      </c>
      <c r="U125" s="82"/>
      <c r="V125" s="86"/>
      <c r="W125" s="86"/>
      <c r="X125" s="86"/>
      <c r="Y125" s="86"/>
      <c r="Z125" s="57" t="s">
        <v>206</v>
      </c>
      <c r="AA125" s="58">
        <v>115</v>
      </c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>
        <v>115</v>
      </c>
      <c r="AQ125" s="58">
        <v>115</v>
      </c>
      <c r="AR125" s="57" t="s">
        <v>206</v>
      </c>
    </row>
    <row r="126" spans="1:44" ht="66.75" customHeight="1">
      <c r="A126" s="57" t="s">
        <v>232</v>
      </c>
      <c r="B126" s="82"/>
      <c r="C126" s="82" t="s">
        <v>105</v>
      </c>
      <c r="D126" s="82"/>
      <c r="E126" s="82" t="s">
        <v>233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6"/>
      <c r="W126" s="86"/>
      <c r="X126" s="86"/>
      <c r="Y126" s="86"/>
      <c r="Z126" s="57" t="s">
        <v>232</v>
      </c>
      <c r="AA126" s="58">
        <v>40</v>
      </c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>
        <v>40</v>
      </c>
      <c r="AQ126" s="58">
        <v>40</v>
      </c>
      <c r="AR126" s="57" t="s">
        <v>232</v>
      </c>
    </row>
    <row r="127" spans="1:44" ht="66.75" customHeight="1">
      <c r="A127" s="57" t="s">
        <v>206</v>
      </c>
      <c r="B127" s="82"/>
      <c r="C127" s="82" t="s">
        <v>105</v>
      </c>
      <c r="D127" s="82"/>
      <c r="E127" s="82" t="s">
        <v>233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 t="s">
        <v>207</v>
      </c>
      <c r="U127" s="82"/>
      <c r="V127" s="86"/>
      <c r="W127" s="86"/>
      <c r="X127" s="86"/>
      <c r="Y127" s="86"/>
      <c r="Z127" s="57" t="s">
        <v>206</v>
      </c>
      <c r="AA127" s="58">
        <v>40</v>
      </c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>
        <v>40</v>
      </c>
      <c r="AQ127" s="58">
        <v>40</v>
      </c>
      <c r="AR127" s="57" t="s">
        <v>206</v>
      </c>
    </row>
    <row r="128" spans="1:44" ht="66.75" customHeight="1">
      <c r="A128" s="57" t="s">
        <v>234</v>
      </c>
      <c r="B128" s="82"/>
      <c r="C128" s="82" t="s">
        <v>105</v>
      </c>
      <c r="D128" s="82"/>
      <c r="E128" s="82" t="s">
        <v>235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6"/>
      <c r="W128" s="86"/>
      <c r="X128" s="86"/>
      <c r="Y128" s="86"/>
      <c r="Z128" s="57" t="s">
        <v>234</v>
      </c>
      <c r="AA128" s="58">
        <v>3001.95</v>
      </c>
      <c r="AB128" s="58"/>
      <c r="AC128" s="58"/>
      <c r="AD128" s="58">
        <v>75.21</v>
      </c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>
        <f>AP129+AP147</f>
        <v>1745</v>
      </c>
      <c r="AQ128" s="58">
        <f>AQ129+AQ147</f>
        <v>2019</v>
      </c>
      <c r="AR128" s="57" t="s">
        <v>234</v>
      </c>
    </row>
    <row r="129" spans="1:44" ht="49.5" customHeight="1">
      <c r="A129" s="57" t="s">
        <v>236</v>
      </c>
      <c r="B129" s="82"/>
      <c r="C129" s="82" t="s">
        <v>105</v>
      </c>
      <c r="D129" s="82"/>
      <c r="E129" s="82" t="s">
        <v>237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6"/>
      <c r="W129" s="86"/>
      <c r="X129" s="86"/>
      <c r="Y129" s="86"/>
      <c r="Z129" s="57" t="s">
        <v>236</v>
      </c>
      <c r="AA129" s="58">
        <v>1389.12</v>
      </c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>
        <v>1365</v>
      </c>
      <c r="AQ129" s="58">
        <v>1437</v>
      </c>
      <c r="AR129" s="57" t="s">
        <v>236</v>
      </c>
    </row>
    <row r="130" spans="1:44" ht="49.5" customHeight="1">
      <c r="A130" s="57" t="s">
        <v>238</v>
      </c>
      <c r="B130" s="82"/>
      <c r="C130" s="82" t="s">
        <v>105</v>
      </c>
      <c r="D130" s="82"/>
      <c r="E130" s="82" t="s">
        <v>239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6"/>
      <c r="W130" s="86"/>
      <c r="X130" s="86"/>
      <c r="Y130" s="86"/>
      <c r="Z130" s="57" t="s">
        <v>238</v>
      </c>
      <c r="AA130" s="58">
        <v>406</v>
      </c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>
        <v>458</v>
      </c>
      <c r="AQ130" s="58">
        <v>510</v>
      </c>
      <c r="AR130" s="57" t="s">
        <v>238</v>
      </c>
    </row>
    <row r="131" spans="1:44" ht="49.5" customHeight="1">
      <c r="A131" s="57" t="s">
        <v>240</v>
      </c>
      <c r="B131" s="82"/>
      <c r="C131" s="82" t="s">
        <v>105</v>
      </c>
      <c r="D131" s="82"/>
      <c r="E131" s="82" t="s">
        <v>241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6"/>
      <c r="W131" s="86"/>
      <c r="X131" s="86"/>
      <c r="Y131" s="86"/>
      <c r="Z131" s="57" t="s">
        <v>240</v>
      </c>
      <c r="AA131" s="58">
        <v>400</v>
      </c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>
        <v>450</v>
      </c>
      <c r="AQ131" s="58">
        <v>500</v>
      </c>
      <c r="AR131" s="57" t="s">
        <v>240</v>
      </c>
    </row>
    <row r="132" spans="1:44" ht="49.5" customHeight="1">
      <c r="A132" s="57" t="s">
        <v>102</v>
      </c>
      <c r="B132" s="82"/>
      <c r="C132" s="82" t="s">
        <v>105</v>
      </c>
      <c r="D132" s="82"/>
      <c r="E132" s="82" t="s">
        <v>241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 t="s">
        <v>103</v>
      </c>
      <c r="U132" s="82"/>
      <c r="V132" s="86"/>
      <c r="W132" s="86"/>
      <c r="X132" s="86"/>
      <c r="Y132" s="86"/>
      <c r="Z132" s="57" t="s">
        <v>102</v>
      </c>
      <c r="AA132" s="58">
        <v>400</v>
      </c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>
        <v>450</v>
      </c>
      <c r="AQ132" s="58">
        <v>500</v>
      </c>
      <c r="AR132" s="57" t="s">
        <v>102</v>
      </c>
    </row>
    <row r="133" spans="1:44" ht="33" customHeight="1">
      <c r="A133" s="57" t="s">
        <v>242</v>
      </c>
      <c r="B133" s="82"/>
      <c r="C133" s="82" t="s">
        <v>105</v>
      </c>
      <c r="D133" s="82"/>
      <c r="E133" s="82" t="s">
        <v>243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6"/>
      <c r="W133" s="86"/>
      <c r="X133" s="86"/>
      <c r="Y133" s="86"/>
      <c r="Z133" s="57" t="s">
        <v>242</v>
      </c>
      <c r="AA133" s="58">
        <v>6</v>
      </c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>
        <v>8</v>
      </c>
      <c r="AQ133" s="58">
        <v>10</v>
      </c>
      <c r="AR133" s="57" t="s">
        <v>242</v>
      </c>
    </row>
    <row r="134" spans="1:44" ht="49.5" customHeight="1">
      <c r="A134" s="57" t="s">
        <v>102</v>
      </c>
      <c r="B134" s="82"/>
      <c r="C134" s="82" t="s">
        <v>105</v>
      </c>
      <c r="D134" s="82"/>
      <c r="E134" s="82" t="s">
        <v>243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 t="s">
        <v>103</v>
      </c>
      <c r="U134" s="82"/>
      <c r="V134" s="86"/>
      <c r="W134" s="86"/>
      <c r="X134" s="86"/>
      <c r="Y134" s="86"/>
      <c r="Z134" s="57" t="s">
        <v>102</v>
      </c>
      <c r="AA134" s="58">
        <v>6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>
        <v>8</v>
      </c>
      <c r="AQ134" s="58">
        <v>10</v>
      </c>
      <c r="AR134" s="57" t="s">
        <v>102</v>
      </c>
    </row>
    <row r="135" spans="1:44" ht="49.5" customHeight="1">
      <c r="A135" s="57" t="s">
        <v>244</v>
      </c>
      <c r="B135" s="82"/>
      <c r="C135" s="82" t="s">
        <v>105</v>
      </c>
      <c r="D135" s="82"/>
      <c r="E135" s="82" t="s">
        <v>245</v>
      </c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6"/>
      <c r="W135" s="86"/>
      <c r="X135" s="86"/>
      <c r="Y135" s="86"/>
      <c r="Z135" s="57" t="s">
        <v>244</v>
      </c>
      <c r="AA135" s="58">
        <v>200</v>
      </c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>
        <v>160</v>
      </c>
      <c r="AQ135" s="58">
        <v>170</v>
      </c>
      <c r="AR135" s="57" t="s">
        <v>244</v>
      </c>
    </row>
    <row r="136" spans="1:44" ht="49.5" customHeight="1">
      <c r="A136" s="57" t="s">
        <v>246</v>
      </c>
      <c r="B136" s="82"/>
      <c r="C136" s="82" t="s">
        <v>105</v>
      </c>
      <c r="D136" s="82"/>
      <c r="E136" s="82" t="s">
        <v>247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6"/>
      <c r="W136" s="86"/>
      <c r="X136" s="86"/>
      <c r="Y136" s="86"/>
      <c r="Z136" s="57" t="s">
        <v>246</v>
      </c>
      <c r="AA136" s="58">
        <v>80</v>
      </c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>
        <v>30</v>
      </c>
      <c r="AQ136" s="58">
        <v>30</v>
      </c>
      <c r="AR136" s="57" t="s">
        <v>246</v>
      </c>
    </row>
    <row r="137" spans="1:44" ht="49.5" customHeight="1">
      <c r="A137" s="57" t="s">
        <v>102</v>
      </c>
      <c r="B137" s="82"/>
      <c r="C137" s="82" t="s">
        <v>105</v>
      </c>
      <c r="D137" s="82"/>
      <c r="E137" s="82" t="s">
        <v>247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 t="s">
        <v>103</v>
      </c>
      <c r="U137" s="82"/>
      <c r="V137" s="86"/>
      <c r="W137" s="86"/>
      <c r="X137" s="86"/>
      <c r="Y137" s="86"/>
      <c r="Z137" s="57" t="s">
        <v>102</v>
      </c>
      <c r="AA137" s="58">
        <v>80</v>
      </c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>
        <v>30</v>
      </c>
      <c r="AQ137" s="58">
        <v>30</v>
      </c>
      <c r="AR137" s="57" t="s">
        <v>102</v>
      </c>
    </row>
    <row r="138" spans="1:44" ht="49.5" customHeight="1">
      <c r="A138" s="57" t="s">
        <v>248</v>
      </c>
      <c r="B138" s="82"/>
      <c r="C138" s="82" t="s">
        <v>105</v>
      </c>
      <c r="D138" s="82"/>
      <c r="E138" s="82" t="s">
        <v>249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6"/>
      <c r="W138" s="86"/>
      <c r="X138" s="86"/>
      <c r="Y138" s="86"/>
      <c r="Z138" s="57" t="s">
        <v>248</v>
      </c>
      <c r="AA138" s="58">
        <v>50</v>
      </c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>
        <v>50</v>
      </c>
      <c r="AQ138" s="58">
        <v>50</v>
      </c>
      <c r="AR138" s="57" t="s">
        <v>248</v>
      </c>
    </row>
    <row r="139" spans="1:44" ht="49.5" customHeight="1">
      <c r="A139" s="57" t="s">
        <v>102</v>
      </c>
      <c r="B139" s="82"/>
      <c r="C139" s="82" t="s">
        <v>105</v>
      </c>
      <c r="D139" s="82"/>
      <c r="E139" s="82" t="s">
        <v>249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 t="s">
        <v>103</v>
      </c>
      <c r="U139" s="82"/>
      <c r="V139" s="86"/>
      <c r="W139" s="86"/>
      <c r="X139" s="86"/>
      <c r="Y139" s="86"/>
      <c r="Z139" s="57" t="s">
        <v>102</v>
      </c>
      <c r="AA139" s="58">
        <v>50</v>
      </c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>
        <v>50</v>
      </c>
      <c r="AQ139" s="58">
        <v>50</v>
      </c>
      <c r="AR139" s="57" t="s">
        <v>102</v>
      </c>
    </row>
    <row r="140" spans="1:44" ht="99.75" customHeight="1">
      <c r="A140" s="57" t="s">
        <v>250</v>
      </c>
      <c r="B140" s="82"/>
      <c r="C140" s="82" t="s">
        <v>105</v>
      </c>
      <c r="D140" s="82"/>
      <c r="E140" s="82" t="s">
        <v>251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6"/>
      <c r="W140" s="86"/>
      <c r="X140" s="86"/>
      <c r="Y140" s="86"/>
      <c r="Z140" s="57" t="s">
        <v>250</v>
      </c>
      <c r="AA140" s="58">
        <v>70</v>
      </c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>
        <v>80</v>
      </c>
      <c r="AQ140" s="58">
        <v>90</v>
      </c>
      <c r="AR140" s="57" t="s">
        <v>250</v>
      </c>
    </row>
    <row r="141" spans="1:44" ht="49.5" customHeight="1">
      <c r="A141" s="57" t="s">
        <v>102</v>
      </c>
      <c r="B141" s="82"/>
      <c r="C141" s="82" t="s">
        <v>105</v>
      </c>
      <c r="D141" s="82"/>
      <c r="E141" s="82" t="s">
        <v>251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 t="s">
        <v>103</v>
      </c>
      <c r="U141" s="82"/>
      <c r="V141" s="86"/>
      <c r="W141" s="86"/>
      <c r="X141" s="86"/>
      <c r="Y141" s="86"/>
      <c r="Z141" s="57" t="s">
        <v>102</v>
      </c>
      <c r="AA141" s="58">
        <v>70</v>
      </c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>
        <v>80</v>
      </c>
      <c r="AQ141" s="58">
        <v>90</v>
      </c>
      <c r="AR141" s="57" t="s">
        <v>102</v>
      </c>
    </row>
    <row r="142" spans="1:44" ht="66.75" customHeight="1">
      <c r="A142" s="57" t="s">
        <v>252</v>
      </c>
      <c r="B142" s="82"/>
      <c r="C142" s="82" t="s">
        <v>105</v>
      </c>
      <c r="D142" s="82"/>
      <c r="E142" s="82" t="s">
        <v>253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6"/>
      <c r="W142" s="86"/>
      <c r="X142" s="86"/>
      <c r="Y142" s="86"/>
      <c r="Z142" s="57" t="s">
        <v>252</v>
      </c>
      <c r="AA142" s="58">
        <v>783.12</v>
      </c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>
        <v>747</v>
      </c>
      <c r="AQ142" s="58">
        <v>757</v>
      </c>
      <c r="AR142" s="57" t="s">
        <v>252</v>
      </c>
    </row>
    <row r="143" spans="1:44" ht="83.25" customHeight="1">
      <c r="A143" s="57" t="s">
        <v>254</v>
      </c>
      <c r="B143" s="82"/>
      <c r="C143" s="82" t="s">
        <v>105</v>
      </c>
      <c r="D143" s="82"/>
      <c r="E143" s="82" t="s">
        <v>255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6"/>
      <c r="W143" s="86"/>
      <c r="X143" s="86"/>
      <c r="Y143" s="86"/>
      <c r="Z143" s="57" t="s">
        <v>254</v>
      </c>
      <c r="AA143" s="58">
        <v>743.82</v>
      </c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>
        <v>705</v>
      </c>
      <c r="AQ143" s="58">
        <v>713</v>
      </c>
      <c r="AR143" s="57" t="s">
        <v>254</v>
      </c>
    </row>
    <row r="144" spans="1:44" ht="49.5" customHeight="1">
      <c r="A144" s="57" t="s">
        <v>102</v>
      </c>
      <c r="B144" s="82"/>
      <c r="C144" s="82" t="s">
        <v>105</v>
      </c>
      <c r="D144" s="82"/>
      <c r="E144" s="82" t="s">
        <v>255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 t="s">
        <v>103</v>
      </c>
      <c r="U144" s="82"/>
      <c r="V144" s="86"/>
      <c r="W144" s="86"/>
      <c r="X144" s="86"/>
      <c r="Y144" s="86"/>
      <c r="Z144" s="57" t="s">
        <v>102</v>
      </c>
      <c r="AA144" s="58">
        <v>743.82</v>
      </c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>
        <v>705</v>
      </c>
      <c r="AQ144" s="58">
        <v>713</v>
      </c>
      <c r="AR144" s="57" t="s">
        <v>102</v>
      </c>
    </row>
    <row r="145" spans="1:44" ht="66.75" customHeight="1">
      <c r="A145" s="57" t="s">
        <v>256</v>
      </c>
      <c r="B145" s="82"/>
      <c r="C145" s="82" t="s">
        <v>105</v>
      </c>
      <c r="D145" s="82"/>
      <c r="E145" s="82" t="s">
        <v>257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6"/>
      <c r="W145" s="86"/>
      <c r="X145" s="86"/>
      <c r="Y145" s="86"/>
      <c r="Z145" s="57" t="s">
        <v>256</v>
      </c>
      <c r="AA145" s="58">
        <v>39.3</v>
      </c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>
        <v>42</v>
      </c>
      <c r="AQ145" s="58">
        <v>44</v>
      </c>
      <c r="AR145" s="57" t="s">
        <v>256</v>
      </c>
    </row>
    <row r="146" spans="1:44" ht="49.5" customHeight="1">
      <c r="A146" s="57" t="s">
        <v>102</v>
      </c>
      <c r="B146" s="82"/>
      <c r="C146" s="82" t="s">
        <v>105</v>
      </c>
      <c r="D146" s="82"/>
      <c r="E146" s="82" t="s">
        <v>257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 t="s">
        <v>103</v>
      </c>
      <c r="U146" s="82"/>
      <c r="V146" s="86"/>
      <c r="W146" s="86"/>
      <c r="X146" s="86"/>
      <c r="Y146" s="86"/>
      <c r="Z146" s="57" t="s">
        <v>102</v>
      </c>
      <c r="AA146" s="58">
        <v>39.3</v>
      </c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>
        <v>42</v>
      </c>
      <c r="AQ146" s="58">
        <v>44</v>
      </c>
      <c r="AR146" s="57" t="s">
        <v>102</v>
      </c>
    </row>
    <row r="147" spans="1:44" ht="49.5" customHeight="1">
      <c r="A147" s="57" t="s">
        <v>258</v>
      </c>
      <c r="B147" s="82"/>
      <c r="C147" s="82" t="s">
        <v>105</v>
      </c>
      <c r="D147" s="82"/>
      <c r="E147" s="82" t="s">
        <v>259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6"/>
      <c r="W147" s="86"/>
      <c r="X147" s="86"/>
      <c r="Y147" s="86"/>
      <c r="Z147" s="57" t="s">
        <v>258</v>
      </c>
      <c r="AA147" s="58">
        <v>1612.83</v>
      </c>
      <c r="AB147" s="58"/>
      <c r="AC147" s="58"/>
      <c r="AD147" s="58">
        <v>75.21</v>
      </c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>
        <f>AP148+AP151</f>
        <v>380</v>
      </c>
      <c r="AQ147" s="58">
        <f>AQ148+AQ151</f>
        <v>582</v>
      </c>
      <c r="AR147" s="57" t="s">
        <v>258</v>
      </c>
    </row>
    <row r="148" spans="1:44" ht="49.5" customHeight="1">
      <c r="A148" s="57" t="s">
        <v>260</v>
      </c>
      <c r="B148" s="82"/>
      <c r="C148" s="82" t="s">
        <v>105</v>
      </c>
      <c r="D148" s="82"/>
      <c r="E148" s="82" t="s">
        <v>261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6"/>
      <c r="W148" s="86"/>
      <c r="X148" s="86"/>
      <c r="Y148" s="86"/>
      <c r="Z148" s="57" t="s">
        <v>260</v>
      </c>
      <c r="AA148" s="58">
        <v>240</v>
      </c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>
        <v>90</v>
      </c>
      <c r="AQ148" s="58">
        <v>90</v>
      </c>
      <c r="AR148" s="57" t="s">
        <v>260</v>
      </c>
    </row>
    <row r="149" spans="1:44" ht="49.5" customHeight="1">
      <c r="A149" s="57" t="s">
        <v>262</v>
      </c>
      <c r="B149" s="82"/>
      <c r="C149" s="82" t="s">
        <v>105</v>
      </c>
      <c r="D149" s="82"/>
      <c r="E149" s="82" t="s">
        <v>263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6"/>
      <c r="W149" s="86"/>
      <c r="X149" s="86"/>
      <c r="Y149" s="86"/>
      <c r="Z149" s="57" t="s">
        <v>262</v>
      </c>
      <c r="AA149" s="58">
        <v>90</v>
      </c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>
        <v>90</v>
      </c>
      <c r="AQ149" s="58">
        <v>90</v>
      </c>
      <c r="AR149" s="57" t="s">
        <v>262</v>
      </c>
    </row>
    <row r="150" spans="1:44" ht="49.5" customHeight="1">
      <c r="A150" s="57" t="s">
        <v>102</v>
      </c>
      <c r="B150" s="82"/>
      <c r="C150" s="82" t="s">
        <v>105</v>
      </c>
      <c r="D150" s="82"/>
      <c r="E150" s="82" t="s">
        <v>263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 t="s">
        <v>103</v>
      </c>
      <c r="U150" s="82"/>
      <c r="V150" s="86"/>
      <c r="W150" s="86"/>
      <c r="X150" s="86"/>
      <c r="Y150" s="86"/>
      <c r="Z150" s="57" t="s">
        <v>102</v>
      </c>
      <c r="AA150" s="58">
        <v>90</v>
      </c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>
        <v>90</v>
      </c>
      <c r="AQ150" s="58">
        <v>90</v>
      </c>
      <c r="AR150" s="57" t="s">
        <v>102</v>
      </c>
    </row>
    <row r="151" spans="1:44" ht="49.5" customHeight="1">
      <c r="A151" s="57" t="s">
        <v>266</v>
      </c>
      <c r="B151" s="82"/>
      <c r="C151" s="82" t="s">
        <v>105</v>
      </c>
      <c r="D151" s="82"/>
      <c r="E151" s="82" t="s">
        <v>267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6"/>
      <c r="W151" s="86"/>
      <c r="X151" s="86"/>
      <c r="Y151" s="86"/>
      <c r="Z151" s="57" t="s">
        <v>266</v>
      </c>
      <c r="AA151" s="58">
        <v>1372.83</v>
      </c>
      <c r="AB151" s="58"/>
      <c r="AC151" s="58"/>
      <c r="AD151" s="58">
        <v>75.21</v>
      </c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>
        <f>AP152+AP154+AP156+AP158+AP160</f>
        <v>290</v>
      </c>
      <c r="AQ151" s="58">
        <f>AQ152+AQ154+AQ156+AQ158+AQ160</f>
        <v>492</v>
      </c>
      <c r="AR151" s="57" t="s">
        <v>266</v>
      </c>
    </row>
    <row r="152" spans="1:44" ht="99.75" customHeight="1">
      <c r="A152" s="57" t="s">
        <v>268</v>
      </c>
      <c r="B152" s="82"/>
      <c r="C152" s="82" t="s">
        <v>105</v>
      </c>
      <c r="D152" s="82"/>
      <c r="E152" s="82" t="s">
        <v>269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6"/>
      <c r="W152" s="86"/>
      <c r="X152" s="86"/>
      <c r="Y152" s="86"/>
      <c r="Z152" s="57" t="s">
        <v>268</v>
      </c>
      <c r="AA152" s="58">
        <v>829.62</v>
      </c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>
        <v>120</v>
      </c>
      <c r="AQ152" s="58">
        <v>120</v>
      </c>
      <c r="AR152" s="57" t="s">
        <v>268</v>
      </c>
    </row>
    <row r="153" spans="1:44" ht="49.5" customHeight="1">
      <c r="A153" s="57" t="s">
        <v>102</v>
      </c>
      <c r="B153" s="82"/>
      <c r="C153" s="82" t="s">
        <v>105</v>
      </c>
      <c r="D153" s="82"/>
      <c r="E153" s="82" t="s">
        <v>269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 t="s">
        <v>103</v>
      </c>
      <c r="U153" s="82"/>
      <c r="V153" s="86"/>
      <c r="W153" s="86"/>
      <c r="X153" s="86"/>
      <c r="Y153" s="86"/>
      <c r="Z153" s="57" t="s">
        <v>102</v>
      </c>
      <c r="AA153" s="58">
        <v>829.62</v>
      </c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>
        <v>120</v>
      </c>
      <c r="AQ153" s="58">
        <v>120</v>
      </c>
      <c r="AR153" s="57" t="s">
        <v>102</v>
      </c>
    </row>
    <row r="154" spans="1:44" ht="83.25" customHeight="1">
      <c r="A154" s="57" t="s">
        <v>270</v>
      </c>
      <c r="B154" s="82"/>
      <c r="C154" s="82" t="s">
        <v>105</v>
      </c>
      <c r="D154" s="82"/>
      <c r="E154" s="82" t="s">
        <v>271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6"/>
      <c r="W154" s="86"/>
      <c r="X154" s="86"/>
      <c r="Y154" s="86"/>
      <c r="Z154" s="57" t="s">
        <v>270</v>
      </c>
      <c r="AA154" s="58">
        <v>200</v>
      </c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>
        <v>150</v>
      </c>
      <c r="AQ154" s="58">
        <v>150</v>
      </c>
      <c r="AR154" s="57" t="s">
        <v>270</v>
      </c>
    </row>
    <row r="155" spans="1:44" ht="49.5" customHeight="1">
      <c r="A155" s="57" t="s">
        <v>102</v>
      </c>
      <c r="B155" s="82"/>
      <c r="C155" s="82" t="s">
        <v>105</v>
      </c>
      <c r="D155" s="82"/>
      <c r="E155" s="82" t="s">
        <v>271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 t="s">
        <v>103</v>
      </c>
      <c r="U155" s="82"/>
      <c r="V155" s="86"/>
      <c r="W155" s="86"/>
      <c r="X155" s="86"/>
      <c r="Y155" s="86"/>
      <c r="Z155" s="57" t="s">
        <v>102</v>
      </c>
      <c r="AA155" s="58">
        <v>200</v>
      </c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>
        <v>150</v>
      </c>
      <c r="AQ155" s="58">
        <v>150</v>
      </c>
      <c r="AR155" s="57" t="s">
        <v>102</v>
      </c>
    </row>
    <row r="156" spans="1:44" ht="33" customHeight="1">
      <c r="A156" s="57" t="s">
        <v>272</v>
      </c>
      <c r="B156" s="82"/>
      <c r="C156" s="82" t="s">
        <v>105</v>
      </c>
      <c r="D156" s="82"/>
      <c r="E156" s="82" t="s">
        <v>273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6"/>
      <c r="W156" s="86"/>
      <c r="X156" s="86"/>
      <c r="Y156" s="86"/>
      <c r="Z156" s="57" t="s">
        <v>272</v>
      </c>
      <c r="AA156" s="58">
        <v>6</v>
      </c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>
        <v>8</v>
      </c>
      <c r="AQ156" s="58">
        <v>10</v>
      </c>
      <c r="AR156" s="57" t="s">
        <v>272</v>
      </c>
    </row>
    <row r="157" spans="1:44" ht="49.5" customHeight="1">
      <c r="A157" s="57" t="s">
        <v>102</v>
      </c>
      <c r="B157" s="82"/>
      <c r="C157" s="82" t="s">
        <v>105</v>
      </c>
      <c r="D157" s="82"/>
      <c r="E157" s="82" t="s">
        <v>273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 t="s">
        <v>103</v>
      </c>
      <c r="U157" s="82"/>
      <c r="V157" s="86"/>
      <c r="W157" s="86"/>
      <c r="X157" s="86"/>
      <c r="Y157" s="86"/>
      <c r="Z157" s="57" t="s">
        <v>102</v>
      </c>
      <c r="AA157" s="58">
        <v>6</v>
      </c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>
        <v>8</v>
      </c>
      <c r="AQ157" s="58">
        <v>10</v>
      </c>
      <c r="AR157" s="57" t="s">
        <v>102</v>
      </c>
    </row>
    <row r="158" spans="1:44" ht="49.5" customHeight="1">
      <c r="A158" s="57" t="s">
        <v>274</v>
      </c>
      <c r="B158" s="82"/>
      <c r="C158" s="82" t="s">
        <v>105</v>
      </c>
      <c r="D158" s="82"/>
      <c r="E158" s="82" t="s">
        <v>686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6"/>
      <c r="W158" s="86"/>
      <c r="X158" s="86"/>
      <c r="Y158" s="86"/>
      <c r="Z158" s="57" t="s">
        <v>274</v>
      </c>
      <c r="AA158" s="58">
        <v>250</v>
      </c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>
        <v>200</v>
      </c>
      <c r="AR158" s="57" t="s">
        <v>274</v>
      </c>
    </row>
    <row r="159" spans="1:44" ht="49.5" customHeight="1">
      <c r="A159" s="57" t="s">
        <v>102</v>
      </c>
      <c r="B159" s="82"/>
      <c r="C159" s="82" t="s">
        <v>105</v>
      </c>
      <c r="D159" s="82"/>
      <c r="E159" s="82" t="s">
        <v>686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 t="s">
        <v>103</v>
      </c>
      <c r="U159" s="82"/>
      <c r="V159" s="86"/>
      <c r="W159" s="86"/>
      <c r="X159" s="86"/>
      <c r="Y159" s="86"/>
      <c r="Z159" s="57" t="s">
        <v>102</v>
      </c>
      <c r="AA159" s="58">
        <v>250</v>
      </c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>
        <v>200</v>
      </c>
      <c r="AR159" s="57" t="s">
        <v>102</v>
      </c>
    </row>
    <row r="160" spans="1:44" ht="49.5" customHeight="1">
      <c r="A160" s="57" t="s">
        <v>688</v>
      </c>
      <c r="B160" s="82"/>
      <c r="C160" s="82" t="s">
        <v>105</v>
      </c>
      <c r="D160" s="82"/>
      <c r="E160" s="82" t="s">
        <v>687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6"/>
      <c r="W160" s="86"/>
      <c r="X160" s="86"/>
      <c r="Y160" s="86"/>
      <c r="Z160" s="57" t="s">
        <v>688</v>
      </c>
      <c r="AA160" s="58">
        <v>12</v>
      </c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>
        <v>12</v>
      </c>
      <c r="AQ160" s="58">
        <v>12</v>
      </c>
      <c r="AR160" s="57" t="s">
        <v>688</v>
      </c>
    </row>
    <row r="161" spans="1:44" ht="49.5" customHeight="1">
      <c r="A161" s="57" t="s">
        <v>102</v>
      </c>
      <c r="B161" s="82"/>
      <c r="C161" s="82" t="s">
        <v>105</v>
      </c>
      <c r="D161" s="82"/>
      <c r="E161" s="82" t="s">
        <v>687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 t="s">
        <v>103</v>
      </c>
      <c r="U161" s="82"/>
      <c r="V161" s="86"/>
      <c r="W161" s="86"/>
      <c r="X161" s="86"/>
      <c r="Y161" s="86"/>
      <c r="Z161" s="57" t="s">
        <v>102</v>
      </c>
      <c r="AA161" s="58">
        <v>12</v>
      </c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>
        <v>12</v>
      </c>
      <c r="AQ161" s="58">
        <v>12</v>
      </c>
      <c r="AR161" s="57" t="s">
        <v>102</v>
      </c>
    </row>
    <row r="162" spans="1:44" ht="66.75" customHeight="1">
      <c r="A162" s="57" t="s">
        <v>94</v>
      </c>
      <c r="B162" s="82"/>
      <c r="C162" s="82" t="s">
        <v>105</v>
      </c>
      <c r="D162" s="82"/>
      <c r="E162" s="82" t="s">
        <v>95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6"/>
      <c r="W162" s="86"/>
      <c r="X162" s="86"/>
      <c r="Y162" s="86"/>
      <c r="Z162" s="57" t="s">
        <v>94</v>
      </c>
      <c r="AA162" s="58">
        <v>7308.5</v>
      </c>
      <c r="AB162" s="58">
        <v>2023.3</v>
      </c>
      <c r="AC162" s="58"/>
      <c r="AD162" s="58"/>
      <c r="AE162" s="58">
        <v>1059.4</v>
      </c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>
        <f>AP163+AP166</f>
        <v>6257.4</v>
      </c>
      <c r="AQ162" s="58">
        <f>AQ163+AQ166</f>
        <v>11219.5</v>
      </c>
      <c r="AR162" s="57" t="s">
        <v>94</v>
      </c>
    </row>
    <row r="163" spans="1:44" ht="66.75" customHeight="1">
      <c r="A163" s="57" t="s">
        <v>279</v>
      </c>
      <c r="B163" s="82"/>
      <c r="C163" s="82" t="s">
        <v>105</v>
      </c>
      <c r="D163" s="82"/>
      <c r="E163" s="82" t="s">
        <v>280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6"/>
      <c r="W163" s="86"/>
      <c r="X163" s="86"/>
      <c r="Y163" s="86"/>
      <c r="Z163" s="57" t="s">
        <v>279</v>
      </c>
      <c r="AA163" s="58">
        <v>4175.8</v>
      </c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>
        <f>AP164+AP165</f>
        <v>4501.8</v>
      </c>
      <c r="AQ163" s="58">
        <f>AQ164+AQ165</f>
        <v>9288.3</v>
      </c>
      <c r="AR163" s="57" t="s">
        <v>279</v>
      </c>
    </row>
    <row r="164" spans="1:44" ht="133.5" customHeight="1">
      <c r="A164" s="57" t="s">
        <v>98</v>
      </c>
      <c r="B164" s="82"/>
      <c r="C164" s="82" t="s">
        <v>105</v>
      </c>
      <c r="D164" s="82"/>
      <c r="E164" s="82" t="s">
        <v>280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 t="s">
        <v>99</v>
      </c>
      <c r="U164" s="82"/>
      <c r="V164" s="86"/>
      <c r="W164" s="86"/>
      <c r="X164" s="86"/>
      <c r="Y164" s="86"/>
      <c r="Z164" s="57" t="s">
        <v>98</v>
      </c>
      <c r="AA164" s="58">
        <v>3662.8</v>
      </c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>
        <v>3988.8</v>
      </c>
      <c r="AQ164" s="58">
        <f>6898.2+326</f>
        <v>7224.2</v>
      </c>
      <c r="AR164" s="57" t="s">
        <v>98</v>
      </c>
    </row>
    <row r="165" spans="1:44" ht="49.5" customHeight="1">
      <c r="A165" s="57" t="s">
        <v>102</v>
      </c>
      <c r="B165" s="82"/>
      <c r="C165" s="82" t="s">
        <v>105</v>
      </c>
      <c r="D165" s="82"/>
      <c r="E165" s="82" t="s">
        <v>280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 t="s">
        <v>103</v>
      </c>
      <c r="U165" s="82"/>
      <c r="V165" s="86"/>
      <c r="W165" s="86"/>
      <c r="X165" s="86"/>
      <c r="Y165" s="86"/>
      <c r="Z165" s="57" t="s">
        <v>102</v>
      </c>
      <c r="AA165" s="58">
        <v>513</v>
      </c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>
        <v>513</v>
      </c>
      <c r="AQ165" s="58">
        <v>2064.1</v>
      </c>
      <c r="AR165" s="57" t="s">
        <v>102</v>
      </c>
    </row>
    <row r="166" spans="1:44" ht="47.25" customHeight="1">
      <c r="A166" s="57" t="s">
        <v>281</v>
      </c>
      <c r="B166" s="82"/>
      <c r="C166" s="82" t="s">
        <v>105</v>
      </c>
      <c r="D166" s="82"/>
      <c r="E166" s="82" t="s">
        <v>282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6"/>
      <c r="W166" s="86"/>
      <c r="X166" s="86"/>
      <c r="Y166" s="86"/>
      <c r="Z166" s="57" t="s">
        <v>281</v>
      </c>
      <c r="AA166" s="58">
        <v>2023.3</v>
      </c>
      <c r="AB166" s="58">
        <v>2023.3</v>
      </c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>
        <v>1755.6</v>
      </c>
      <c r="AQ166" s="58">
        <v>1931.2</v>
      </c>
      <c r="AR166" s="57" t="s">
        <v>281</v>
      </c>
    </row>
    <row r="167" spans="1:44" ht="133.5" customHeight="1">
      <c r="A167" s="57" t="s">
        <v>98</v>
      </c>
      <c r="B167" s="82"/>
      <c r="C167" s="82" t="s">
        <v>105</v>
      </c>
      <c r="D167" s="82"/>
      <c r="E167" s="82" t="s">
        <v>282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 t="s">
        <v>99</v>
      </c>
      <c r="U167" s="82"/>
      <c r="V167" s="86"/>
      <c r="W167" s="86"/>
      <c r="X167" s="86"/>
      <c r="Y167" s="86"/>
      <c r="Z167" s="57" t="s">
        <v>98</v>
      </c>
      <c r="AA167" s="58">
        <v>1330.8</v>
      </c>
      <c r="AB167" s="58">
        <v>1330.8</v>
      </c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>
        <v>1330.8</v>
      </c>
      <c r="AQ167" s="58">
        <v>1330.8</v>
      </c>
      <c r="AR167" s="57" t="s">
        <v>98</v>
      </c>
    </row>
    <row r="168" spans="1:44" ht="49.5" customHeight="1">
      <c r="A168" s="57" t="s">
        <v>102</v>
      </c>
      <c r="B168" s="82"/>
      <c r="C168" s="82" t="s">
        <v>105</v>
      </c>
      <c r="D168" s="82"/>
      <c r="E168" s="82" t="s">
        <v>282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 t="s">
        <v>103</v>
      </c>
      <c r="U168" s="82"/>
      <c r="V168" s="86"/>
      <c r="W168" s="86"/>
      <c r="X168" s="86"/>
      <c r="Y168" s="86"/>
      <c r="Z168" s="57" t="s">
        <v>102</v>
      </c>
      <c r="AA168" s="58">
        <v>692.5</v>
      </c>
      <c r="AB168" s="58">
        <v>692.5</v>
      </c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>
        <v>424.8</v>
      </c>
      <c r="AQ168" s="58">
        <v>600.4</v>
      </c>
      <c r="AR168" s="57" t="s">
        <v>102</v>
      </c>
    </row>
    <row r="169" spans="1:44" ht="49.5" customHeight="1">
      <c r="A169" s="57" t="s">
        <v>106</v>
      </c>
      <c r="B169" s="82"/>
      <c r="C169" s="82" t="s">
        <v>105</v>
      </c>
      <c r="D169" s="82"/>
      <c r="E169" s="82" t="s">
        <v>107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6"/>
      <c r="W169" s="86"/>
      <c r="X169" s="86"/>
      <c r="Y169" s="86"/>
      <c r="Z169" s="57" t="s">
        <v>106</v>
      </c>
      <c r="AA169" s="58">
        <v>14099.3</v>
      </c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>
        <f>AP170+AP172</f>
        <v>17936.2</v>
      </c>
      <c r="AQ169" s="58">
        <v>14099.3</v>
      </c>
      <c r="AR169" s="57" t="s">
        <v>106</v>
      </c>
    </row>
    <row r="170" spans="1:44" ht="33" customHeight="1">
      <c r="A170" s="57" t="s">
        <v>108</v>
      </c>
      <c r="B170" s="82"/>
      <c r="C170" s="82" t="s">
        <v>105</v>
      </c>
      <c r="D170" s="82"/>
      <c r="E170" s="82" t="s">
        <v>109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6"/>
      <c r="W170" s="86"/>
      <c r="X170" s="86"/>
      <c r="Y170" s="86"/>
      <c r="Z170" s="57" t="s">
        <v>108</v>
      </c>
      <c r="AA170" s="58">
        <v>193</v>
      </c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>
        <v>193</v>
      </c>
      <c r="AQ170" s="58">
        <v>193</v>
      </c>
      <c r="AR170" s="57" t="s">
        <v>108</v>
      </c>
    </row>
    <row r="171" spans="1:44" ht="49.5" customHeight="1">
      <c r="A171" s="57" t="s">
        <v>102</v>
      </c>
      <c r="B171" s="82"/>
      <c r="C171" s="82" t="s">
        <v>105</v>
      </c>
      <c r="D171" s="82"/>
      <c r="E171" s="82" t="s">
        <v>109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 t="s">
        <v>103</v>
      </c>
      <c r="U171" s="82"/>
      <c r="V171" s="86"/>
      <c r="W171" s="86"/>
      <c r="X171" s="86"/>
      <c r="Y171" s="86"/>
      <c r="Z171" s="57" t="s">
        <v>102</v>
      </c>
      <c r="AA171" s="58">
        <v>193</v>
      </c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>
        <v>193</v>
      </c>
      <c r="AQ171" s="58">
        <v>193</v>
      </c>
      <c r="AR171" s="57" t="s">
        <v>102</v>
      </c>
    </row>
    <row r="172" spans="1:44" ht="117" customHeight="1">
      <c r="A172" s="57" t="s">
        <v>283</v>
      </c>
      <c r="B172" s="82"/>
      <c r="C172" s="82" t="s">
        <v>105</v>
      </c>
      <c r="D172" s="82"/>
      <c r="E172" s="82" t="s">
        <v>284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6"/>
      <c r="W172" s="86"/>
      <c r="X172" s="86"/>
      <c r="Y172" s="86"/>
      <c r="Z172" s="57" t="s">
        <v>283</v>
      </c>
      <c r="AA172" s="58">
        <v>13906.3</v>
      </c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>
        <f>AP173</f>
        <v>17743.2</v>
      </c>
      <c r="AQ172" s="58">
        <v>13906.3</v>
      </c>
      <c r="AR172" s="57" t="s">
        <v>283</v>
      </c>
    </row>
    <row r="173" spans="1:44" ht="33" customHeight="1">
      <c r="A173" s="57" t="s">
        <v>160</v>
      </c>
      <c r="B173" s="82"/>
      <c r="C173" s="82" t="s">
        <v>105</v>
      </c>
      <c r="D173" s="82"/>
      <c r="E173" s="82" t="s">
        <v>284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 t="s">
        <v>161</v>
      </c>
      <c r="U173" s="82"/>
      <c r="V173" s="86"/>
      <c r="W173" s="86"/>
      <c r="X173" s="86"/>
      <c r="Y173" s="86"/>
      <c r="Z173" s="57" t="s">
        <v>160</v>
      </c>
      <c r="AA173" s="58">
        <v>13906.3</v>
      </c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67">
        <v>17743.2</v>
      </c>
      <c r="AQ173" s="58">
        <v>13906.3</v>
      </c>
      <c r="AR173" s="57" t="s">
        <v>160</v>
      </c>
    </row>
    <row r="174" spans="1:44" ht="49.5" customHeight="1">
      <c r="A174" s="57" t="s">
        <v>285</v>
      </c>
      <c r="B174" s="82"/>
      <c r="C174" s="82" t="s">
        <v>286</v>
      </c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6"/>
      <c r="W174" s="86"/>
      <c r="X174" s="86"/>
      <c r="Y174" s="86"/>
      <c r="Z174" s="57" t="s">
        <v>285</v>
      </c>
      <c r="AA174" s="58">
        <v>1844.9</v>
      </c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>
        <v>1904.9</v>
      </c>
      <c r="AQ174" s="58">
        <v>1804.9</v>
      </c>
      <c r="AR174" s="57" t="s">
        <v>285</v>
      </c>
    </row>
    <row r="175" spans="1:44" ht="66.75" customHeight="1">
      <c r="A175" s="57" t="s">
        <v>287</v>
      </c>
      <c r="B175" s="82"/>
      <c r="C175" s="82" t="s">
        <v>288</v>
      </c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6"/>
      <c r="W175" s="86"/>
      <c r="X175" s="86"/>
      <c r="Y175" s="86"/>
      <c r="Z175" s="57" t="s">
        <v>287</v>
      </c>
      <c r="AA175" s="58">
        <v>1844.9</v>
      </c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>
        <v>1904.9</v>
      </c>
      <c r="AQ175" s="58">
        <v>1804.9</v>
      </c>
      <c r="AR175" s="57" t="s">
        <v>287</v>
      </c>
    </row>
    <row r="176" spans="1:44" ht="83.25" customHeight="1">
      <c r="A176" s="57" t="s">
        <v>289</v>
      </c>
      <c r="B176" s="82"/>
      <c r="C176" s="82" t="s">
        <v>288</v>
      </c>
      <c r="D176" s="82"/>
      <c r="E176" s="82" t="s">
        <v>290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6"/>
      <c r="W176" s="86"/>
      <c r="X176" s="86"/>
      <c r="Y176" s="86"/>
      <c r="Z176" s="57" t="s">
        <v>289</v>
      </c>
      <c r="AA176" s="58">
        <v>40</v>
      </c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>
        <v>100</v>
      </c>
      <c r="AQ176" s="58"/>
      <c r="AR176" s="57" t="s">
        <v>289</v>
      </c>
    </row>
    <row r="177" spans="1:44" ht="33" customHeight="1">
      <c r="A177" s="57" t="s">
        <v>681</v>
      </c>
      <c r="B177" s="82"/>
      <c r="C177" s="82" t="s">
        <v>288</v>
      </c>
      <c r="D177" s="82"/>
      <c r="E177" s="82" t="s">
        <v>680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6"/>
      <c r="W177" s="86"/>
      <c r="X177" s="86"/>
      <c r="Y177" s="86"/>
      <c r="Z177" s="57" t="s">
        <v>681</v>
      </c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>
        <v>100</v>
      </c>
      <c r="AQ177" s="58"/>
      <c r="AR177" s="57" t="s">
        <v>681</v>
      </c>
    </row>
    <row r="178" spans="1:44" ht="99.75" customHeight="1">
      <c r="A178" s="57" t="s">
        <v>683</v>
      </c>
      <c r="B178" s="82"/>
      <c r="C178" s="82" t="s">
        <v>288</v>
      </c>
      <c r="D178" s="82"/>
      <c r="E178" s="82" t="s">
        <v>682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6"/>
      <c r="W178" s="86"/>
      <c r="X178" s="86"/>
      <c r="Y178" s="86"/>
      <c r="Z178" s="57" t="s">
        <v>683</v>
      </c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>
        <v>100</v>
      </c>
      <c r="AQ178" s="58"/>
      <c r="AR178" s="57" t="s">
        <v>683</v>
      </c>
    </row>
    <row r="179" spans="1:44" ht="66.75" customHeight="1">
      <c r="A179" s="57" t="s">
        <v>685</v>
      </c>
      <c r="B179" s="82"/>
      <c r="C179" s="82" t="s">
        <v>288</v>
      </c>
      <c r="D179" s="82"/>
      <c r="E179" s="82" t="s">
        <v>684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6"/>
      <c r="W179" s="86"/>
      <c r="X179" s="86"/>
      <c r="Y179" s="86"/>
      <c r="Z179" s="57" t="s">
        <v>685</v>
      </c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>
        <v>100</v>
      </c>
      <c r="AQ179" s="58"/>
      <c r="AR179" s="57" t="s">
        <v>685</v>
      </c>
    </row>
    <row r="180" spans="1:44" ht="49.5" customHeight="1">
      <c r="A180" s="57" t="s">
        <v>102</v>
      </c>
      <c r="B180" s="82"/>
      <c r="C180" s="82" t="s">
        <v>288</v>
      </c>
      <c r="D180" s="82"/>
      <c r="E180" s="82" t="s">
        <v>684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 t="s">
        <v>103</v>
      </c>
      <c r="U180" s="82"/>
      <c r="V180" s="86"/>
      <c r="W180" s="86"/>
      <c r="X180" s="86"/>
      <c r="Y180" s="86"/>
      <c r="Z180" s="57" t="s">
        <v>102</v>
      </c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>
        <v>100</v>
      </c>
      <c r="AQ180" s="58"/>
      <c r="AR180" s="57" t="s">
        <v>102</v>
      </c>
    </row>
    <row r="181" spans="1:44" ht="66.75" customHeight="1">
      <c r="A181" s="57" t="s">
        <v>94</v>
      </c>
      <c r="B181" s="82"/>
      <c r="C181" s="82" t="s">
        <v>288</v>
      </c>
      <c r="D181" s="82"/>
      <c r="E181" s="82" t="s">
        <v>95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6"/>
      <c r="W181" s="86"/>
      <c r="X181" s="86"/>
      <c r="Y181" s="86"/>
      <c r="Z181" s="57" t="s">
        <v>94</v>
      </c>
      <c r="AA181" s="58">
        <v>1804.9</v>
      </c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>
        <v>1804.9</v>
      </c>
      <c r="AQ181" s="58">
        <v>1804.9</v>
      </c>
      <c r="AR181" s="57" t="s">
        <v>94</v>
      </c>
    </row>
    <row r="182" spans="1:44" ht="33" customHeight="1">
      <c r="A182" s="57" t="s">
        <v>100</v>
      </c>
      <c r="B182" s="82"/>
      <c r="C182" s="82" t="s">
        <v>288</v>
      </c>
      <c r="D182" s="82"/>
      <c r="E182" s="82" t="s">
        <v>101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6"/>
      <c r="W182" s="86"/>
      <c r="X182" s="86"/>
      <c r="Y182" s="86"/>
      <c r="Z182" s="57" t="s">
        <v>100</v>
      </c>
      <c r="AA182" s="58">
        <v>1804.9</v>
      </c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>
        <v>1804.9</v>
      </c>
      <c r="AQ182" s="58">
        <v>1804.9</v>
      </c>
      <c r="AR182" s="57" t="s">
        <v>100</v>
      </c>
    </row>
    <row r="183" spans="1:44" ht="133.5" customHeight="1">
      <c r="A183" s="57" t="s">
        <v>98</v>
      </c>
      <c r="B183" s="82"/>
      <c r="C183" s="82" t="s">
        <v>288</v>
      </c>
      <c r="D183" s="82"/>
      <c r="E183" s="82" t="s">
        <v>101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 t="s">
        <v>99</v>
      </c>
      <c r="U183" s="82"/>
      <c r="V183" s="86"/>
      <c r="W183" s="86"/>
      <c r="X183" s="86"/>
      <c r="Y183" s="86"/>
      <c r="Z183" s="57" t="s">
        <v>98</v>
      </c>
      <c r="AA183" s="58">
        <v>1751.4</v>
      </c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>
        <v>1751.4</v>
      </c>
      <c r="AQ183" s="58">
        <v>1751.4</v>
      </c>
      <c r="AR183" s="57" t="s">
        <v>98</v>
      </c>
    </row>
    <row r="184" spans="1:44" ht="49.5" customHeight="1">
      <c r="A184" s="57" t="s">
        <v>102</v>
      </c>
      <c r="B184" s="82"/>
      <c r="C184" s="82" t="s">
        <v>288</v>
      </c>
      <c r="D184" s="82"/>
      <c r="E184" s="82" t="s">
        <v>101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 t="s">
        <v>103</v>
      </c>
      <c r="U184" s="82"/>
      <c r="V184" s="86"/>
      <c r="W184" s="86"/>
      <c r="X184" s="86"/>
      <c r="Y184" s="86"/>
      <c r="Z184" s="57" t="s">
        <v>102</v>
      </c>
      <c r="AA184" s="58">
        <v>53.5</v>
      </c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>
        <v>53.5</v>
      </c>
      <c r="AQ184" s="58">
        <v>53.5</v>
      </c>
      <c r="AR184" s="57" t="s">
        <v>102</v>
      </c>
    </row>
    <row r="185" spans="1:44" ht="16.5" customHeight="1">
      <c r="A185" s="57" t="s">
        <v>118</v>
      </c>
      <c r="B185" s="82"/>
      <c r="C185" s="82" t="s">
        <v>119</v>
      </c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6"/>
      <c r="W185" s="86"/>
      <c r="X185" s="86"/>
      <c r="Y185" s="86"/>
      <c r="Z185" s="57" t="s">
        <v>118</v>
      </c>
      <c r="AA185" s="58">
        <v>3443.3</v>
      </c>
      <c r="AB185" s="58">
        <v>30.1</v>
      </c>
      <c r="AC185" s="58">
        <v>15</v>
      </c>
      <c r="AD185" s="58">
        <v>3328.2</v>
      </c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>
        <f>AP186+AP194+AP200</f>
        <v>13976.302</v>
      </c>
      <c r="AQ185" s="58">
        <f>AQ186+AQ194+AQ200</f>
        <v>257.279</v>
      </c>
      <c r="AR185" s="57" t="s">
        <v>118</v>
      </c>
    </row>
    <row r="186" spans="1:44" ht="16.5" customHeight="1">
      <c r="A186" s="57" t="s">
        <v>297</v>
      </c>
      <c r="B186" s="82"/>
      <c r="C186" s="82" t="s">
        <v>298</v>
      </c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6"/>
      <c r="W186" s="86"/>
      <c r="X186" s="86"/>
      <c r="Y186" s="86"/>
      <c r="Z186" s="57" t="s">
        <v>297</v>
      </c>
      <c r="AA186" s="58">
        <v>45.1</v>
      </c>
      <c r="AB186" s="58">
        <v>30.1</v>
      </c>
      <c r="AC186" s="58">
        <v>15</v>
      </c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>
        <f aca="true" t="shared" si="3" ref="AP186:AQ188">AP187</f>
        <v>22.202</v>
      </c>
      <c r="AQ186" s="58">
        <f t="shared" si="3"/>
        <v>7.279</v>
      </c>
      <c r="AR186" s="57" t="s">
        <v>297</v>
      </c>
    </row>
    <row r="187" spans="1:44" ht="33" customHeight="1">
      <c r="A187" s="57" t="s">
        <v>299</v>
      </c>
      <c r="B187" s="82"/>
      <c r="C187" s="82" t="s">
        <v>298</v>
      </c>
      <c r="D187" s="82"/>
      <c r="E187" s="82" t="s">
        <v>300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6"/>
      <c r="W187" s="86"/>
      <c r="X187" s="86"/>
      <c r="Y187" s="86"/>
      <c r="Z187" s="57" t="s">
        <v>299</v>
      </c>
      <c r="AA187" s="58">
        <v>45.1</v>
      </c>
      <c r="AB187" s="58">
        <v>30.1</v>
      </c>
      <c r="AC187" s="58">
        <v>15</v>
      </c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>
        <f t="shared" si="3"/>
        <v>22.202</v>
      </c>
      <c r="AQ187" s="58">
        <f t="shared" si="3"/>
        <v>7.279</v>
      </c>
      <c r="AR187" s="57" t="s">
        <v>299</v>
      </c>
    </row>
    <row r="188" spans="1:44" ht="66.75" customHeight="1">
      <c r="A188" s="57" t="s">
        <v>301</v>
      </c>
      <c r="B188" s="82"/>
      <c r="C188" s="82" t="s">
        <v>298</v>
      </c>
      <c r="D188" s="82"/>
      <c r="E188" s="82" t="s">
        <v>302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6"/>
      <c r="W188" s="86"/>
      <c r="X188" s="86"/>
      <c r="Y188" s="86"/>
      <c r="Z188" s="57" t="s">
        <v>301</v>
      </c>
      <c r="AA188" s="58">
        <v>45.1</v>
      </c>
      <c r="AB188" s="58">
        <v>30.1</v>
      </c>
      <c r="AC188" s="58">
        <v>15</v>
      </c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>
        <f t="shared" si="3"/>
        <v>22.202</v>
      </c>
      <c r="AQ188" s="58">
        <f t="shared" si="3"/>
        <v>7.279</v>
      </c>
      <c r="AR188" s="57" t="s">
        <v>301</v>
      </c>
    </row>
    <row r="189" spans="1:44" ht="66.75" customHeight="1">
      <c r="A189" s="57" t="s">
        <v>303</v>
      </c>
      <c r="B189" s="82"/>
      <c r="C189" s="82" t="s">
        <v>298</v>
      </c>
      <c r="D189" s="82"/>
      <c r="E189" s="82" t="s">
        <v>304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6"/>
      <c r="W189" s="86"/>
      <c r="X189" s="86"/>
      <c r="Y189" s="86"/>
      <c r="Z189" s="57" t="s">
        <v>303</v>
      </c>
      <c r="AA189" s="58">
        <v>45.1</v>
      </c>
      <c r="AB189" s="58">
        <v>30.1</v>
      </c>
      <c r="AC189" s="58">
        <v>15</v>
      </c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>
        <f>AP190+AP192</f>
        <v>22.202</v>
      </c>
      <c r="AQ189" s="58">
        <f>AQ190+AQ192</f>
        <v>7.279</v>
      </c>
      <c r="AR189" s="57" t="s">
        <v>303</v>
      </c>
    </row>
    <row r="190" spans="1:44" ht="117" customHeight="1">
      <c r="A190" s="57" t="s">
        <v>305</v>
      </c>
      <c r="B190" s="82"/>
      <c r="C190" s="82" t="s">
        <v>298</v>
      </c>
      <c r="D190" s="82"/>
      <c r="E190" s="82" t="s">
        <v>306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6"/>
      <c r="W190" s="86"/>
      <c r="X190" s="86"/>
      <c r="Y190" s="86"/>
      <c r="Z190" s="57" t="s">
        <v>305</v>
      </c>
      <c r="AA190" s="58">
        <v>3.9</v>
      </c>
      <c r="AB190" s="58"/>
      <c r="AC190" s="58">
        <v>3.9</v>
      </c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>
        <f>AP191</f>
        <v>1.9249999999999998</v>
      </c>
      <c r="AQ190" s="58">
        <f>AQ191</f>
        <v>0.628</v>
      </c>
      <c r="AR190" s="57" t="s">
        <v>305</v>
      </c>
    </row>
    <row r="191" spans="1:44" ht="33" customHeight="1">
      <c r="A191" s="57" t="s">
        <v>160</v>
      </c>
      <c r="B191" s="82"/>
      <c r="C191" s="82" t="s">
        <v>298</v>
      </c>
      <c r="D191" s="82"/>
      <c r="E191" s="82" t="s">
        <v>306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 t="s">
        <v>161</v>
      </c>
      <c r="U191" s="82"/>
      <c r="V191" s="86"/>
      <c r="W191" s="86"/>
      <c r="X191" s="86"/>
      <c r="Y191" s="86"/>
      <c r="Z191" s="57" t="s">
        <v>160</v>
      </c>
      <c r="AA191" s="58">
        <v>3.9</v>
      </c>
      <c r="AB191" s="58"/>
      <c r="AC191" s="58">
        <v>3.9</v>
      </c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>
        <f>1.9+0.025</f>
        <v>1.9249999999999998</v>
      </c>
      <c r="AQ191" s="58">
        <f>0.6+0.028</f>
        <v>0.628</v>
      </c>
      <c r="AR191" s="57" t="s">
        <v>160</v>
      </c>
    </row>
    <row r="192" spans="1:44" ht="83.25" customHeight="1">
      <c r="A192" s="57" t="s">
        <v>307</v>
      </c>
      <c r="B192" s="82"/>
      <c r="C192" s="82" t="s">
        <v>298</v>
      </c>
      <c r="D192" s="82"/>
      <c r="E192" s="82" t="s">
        <v>308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6"/>
      <c r="W192" s="86"/>
      <c r="X192" s="86"/>
      <c r="Y192" s="86"/>
      <c r="Z192" s="57" t="s">
        <v>307</v>
      </c>
      <c r="AA192" s="58">
        <v>41.2</v>
      </c>
      <c r="AB192" s="58">
        <v>30.1</v>
      </c>
      <c r="AC192" s="58">
        <v>11.1</v>
      </c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>
        <f>AP193</f>
        <v>20.277</v>
      </c>
      <c r="AQ192" s="58">
        <f>AQ193</f>
        <v>6.651</v>
      </c>
      <c r="AR192" s="57" t="s">
        <v>307</v>
      </c>
    </row>
    <row r="193" spans="1:44" ht="33" customHeight="1">
      <c r="A193" s="57" t="s">
        <v>160</v>
      </c>
      <c r="B193" s="82"/>
      <c r="C193" s="82" t="s">
        <v>298</v>
      </c>
      <c r="D193" s="82"/>
      <c r="E193" s="82" t="s">
        <v>308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 t="s">
        <v>161</v>
      </c>
      <c r="U193" s="82"/>
      <c r="V193" s="86"/>
      <c r="W193" s="86"/>
      <c r="X193" s="86"/>
      <c r="Y193" s="86"/>
      <c r="Z193" s="57" t="s">
        <v>160</v>
      </c>
      <c r="AA193" s="58">
        <v>41.2</v>
      </c>
      <c r="AB193" s="58">
        <v>30.1</v>
      </c>
      <c r="AC193" s="58">
        <v>11.1</v>
      </c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>
        <f>20.3-0.023</f>
        <v>20.277</v>
      </c>
      <c r="AQ193" s="58">
        <f>6.7-0.049</f>
        <v>6.651</v>
      </c>
      <c r="AR193" s="57" t="s">
        <v>160</v>
      </c>
    </row>
    <row r="194" spans="1:44" ht="16.5" customHeight="1">
      <c r="A194" s="57" t="s">
        <v>309</v>
      </c>
      <c r="B194" s="82"/>
      <c r="C194" s="82" t="s">
        <v>310</v>
      </c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6"/>
      <c r="W194" s="86"/>
      <c r="X194" s="86"/>
      <c r="Y194" s="86"/>
      <c r="Z194" s="57" t="s">
        <v>309</v>
      </c>
      <c r="AA194" s="58">
        <v>3328.2</v>
      </c>
      <c r="AB194" s="58"/>
      <c r="AC194" s="58"/>
      <c r="AD194" s="58">
        <v>3328.2</v>
      </c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>
        <f>AP195</f>
        <v>9528.5</v>
      </c>
      <c r="AQ194" s="58"/>
      <c r="AR194" s="57" t="s">
        <v>309</v>
      </c>
    </row>
    <row r="195" spans="1:44" ht="83.25" customHeight="1">
      <c r="A195" s="57" t="s">
        <v>6</v>
      </c>
      <c r="B195" s="82"/>
      <c r="C195" s="82" t="s">
        <v>310</v>
      </c>
      <c r="D195" s="82"/>
      <c r="E195" s="82" t="s">
        <v>122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6"/>
      <c r="W195" s="86"/>
      <c r="X195" s="86"/>
      <c r="Y195" s="86"/>
      <c r="Z195" s="57" t="s">
        <v>6</v>
      </c>
      <c r="AA195" s="58">
        <v>3328.2</v>
      </c>
      <c r="AB195" s="58"/>
      <c r="AC195" s="58"/>
      <c r="AD195" s="58">
        <v>3328.2</v>
      </c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>
        <f>AP196</f>
        <v>9528.5</v>
      </c>
      <c r="AQ195" s="58"/>
      <c r="AR195" s="57" t="s">
        <v>6</v>
      </c>
    </row>
    <row r="196" spans="1:44" ht="83.25" customHeight="1">
      <c r="A196" s="57" t="s">
        <v>130</v>
      </c>
      <c r="B196" s="82"/>
      <c r="C196" s="82" t="s">
        <v>310</v>
      </c>
      <c r="D196" s="82"/>
      <c r="E196" s="82" t="s">
        <v>131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6"/>
      <c r="W196" s="86"/>
      <c r="X196" s="86"/>
      <c r="Y196" s="86"/>
      <c r="Z196" s="57" t="s">
        <v>130</v>
      </c>
      <c r="AA196" s="58">
        <v>3328.2</v>
      </c>
      <c r="AB196" s="58"/>
      <c r="AC196" s="58"/>
      <c r="AD196" s="58">
        <v>3328.2</v>
      </c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>
        <f>AP197</f>
        <v>9528.5</v>
      </c>
      <c r="AQ196" s="58"/>
      <c r="AR196" s="57" t="s">
        <v>130</v>
      </c>
    </row>
    <row r="197" spans="1:44" ht="49.5" customHeight="1">
      <c r="A197" s="57" t="s">
        <v>311</v>
      </c>
      <c r="B197" s="82"/>
      <c r="C197" s="82" t="s">
        <v>310</v>
      </c>
      <c r="D197" s="82"/>
      <c r="E197" s="82" t="s">
        <v>312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6"/>
      <c r="W197" s="86"/>
      <c r="X197" s="86"/>
      <c r="Y197" s="86"/>
      <c r="Z197" s="57" t="s">
        <v>311</v>
      </c>
      <c r="AA197" s="58">
        <v>3328.2</v>
      </c>
      <c r="AB197" s="58"/>
      <c r="AC197" s="58"/>
      <c r="AD197" s="58">
        <v>3328.2</v>
      </c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>
        <f>AP198</f>
        <v>9528.5</v>
      </c>
      <c r="AQ197" s="58"/>
      <c r="AR197" s="57" t="s">
        <v>311</v>
      </c>
    </row>
    <row r="198" spans="1:44" ht="69" customHeight="1">
      <c r="A198" s="57" t="s">
        <v>313</v>
      </c>
      <c r="B198" s="82"/>
      <c r="C198" s="82" t="s">
        <v>310</v>
      </c>
      <c r="D198" s="82"/>
      <c r="E198" s="82" t="s">
        <v>314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6"/>
      <c r="W198" s="86"/>
      <c r="X198" s="86"/>
      <c r="Y198" s="86"/>
      <c r="Z198" s="57" t="s">
        <v>313</v>
      </c>
      <c r="AA198" s="58">
        <v>3328.2</v>
      </c>
      <c r="AB198" s="58"/>
      <c r="AC198" s="58"/>
      <c r="AD198" s="58">
        <v>3328.2</v>
      </c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>
        <f>AP199</f>
        <v>9528.5</v>
      </c>
      <c r="AQ198" s="58"/>
      <c r="AR198" s="57" t="s">
        <v>313</v>
      </c>
    </row>
    <row r="199" spans="1:44" ht="49.5" customHeight="1">
      <c r="A199" s="57" t="s">
        <v>102</v>
      </c>
      <c r="B199" s="82"/>
      <c r="C199" s="82" t="s">
        <v>310</v>
      </c>
      <c r="D199" s="82"/>
      <c r="E199" s="82" t="s">
        <v>314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 t="s">
        <v>103</v>
      </c>
      <c r="U199" s="82"/>
      <c r="V199" s="86"/>
      <c r="W199" s="86"/>
      <c r="X199" s="86"/>
      <c r="Y199" s="86"/>
      <c r="Z199" s="57" t="s">
        <v>102</v>
      </c>
      <c r="AA199" s="58">
        <v>3328.2</v>
      </c>
      <c r="AB199" s="58"/>
      <c r="AC199" s="58"/>
      <c r="AD199" s="58">
        <v>3328.2</v>
      </c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>
        <f>3328.2+6200.3</f>
        <v>9528.5</v>
      </c>
      <c r="AQ199" s="58"/>
      <c r="AR199" s="57" t="s">
        <v>102</v>
      </c>
    </row>
    <row r="200" spans="1:44" ht="33" customHeight="1">
      <c r="A200" s="57" t="s">
        <v>317</v>
      </c>
      <c r="B200" s="82"/>
      <c r="C200" s="82" t="s">
        <v>318</v>
      </c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6"/>
      <c r="W200" s="86"/>
      <c r="X200" s="86"/>
      <c r="Y200" s="86"/>
      <c r="Z200" s="57" t="s">
        <v>317</v>
      </c>
      <c r="AA200" s="58">
        <v>70</v>
      </c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>
        <f>AP201+AP213+AP206</f>
        <v>4425.6</v>
      </c>
      <c r="AQ200" s="58">
        <f>AQ201+AQ213</f>
        <v>250</v>
      </c>
      <c r="AR200" s="57" t="s">
        <v>317</v>
      </c>
    </row>
    <row r="201" spans="1:44" ht="33" customHeight="1">
      <c r="A201" s="57" t="s">
        <v>299</v>
      </c>
      <c r="B201" s="82"/>
      <c r="C201" s="82" t="s">
        <v>318</v>
      </c>
      <c r="D201" s="82"/>
      <c r="E201" s="82" t="s">
        <v>300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6"/>
      <c r="W201" s="86"/>
      <c r="X201" s="86"/>
      <c r="Y201" s="86"/>
      <c r="Z201" s="57" t="s">
        <v>299</v>
      </c>
      <c r="AA201" s="58">
        <v>70</v>
      </c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>
        <v>100</v>
      </c>
      <c r="AQ201" s="58"/>
      <c r="AR201" s="57" t="s">
        <v>299</v>
      </c>
    </row>
    <row r="202" spans="1:44" ht="66.75" customHeight="1">
      <c r="A202" s="57" t="s">
        <v>319</v>
      </c>
      <c r="B202" s="82"/>
      <c r="C202" s="82" t="s">
        <v>318</v>
      </c>
      <c r="D202" s="82"/>
      <c r="E202" s="82" t="s">
        <v>320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6"/>
      <c r="W202" s="86"/>
      <c r="X202" s="86"/>
      <c r="Y202" s="86"/>
      <c r="Z202" s="57" t="s">
        <v>319</v>
      </c>
      <c r="AA202" s="58">
        <v>70</v>
      </c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>
        <v>100</v>
      </c>
      <c r="AQ202" s="58"/>
      <c r="AR202" s="57" t="s">
        <v>319</v>
      </c>
    </row>
    <row r="203" spans="1:44" ht="83.25" customHeight="1">
      <c r="A203" s="57" t="s">
        <v>321</v>
      </c>
      <c r="B203" s="82"/>
      <c r="C203" s="82" t="s">
        <v>318</v>
      </c>
      <c r="D203" s="82"/>
      <c r="E203" s="82" t="s">
        <v>322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6"/>
      <c r="W203" s="86"/>
      <c r="X203" s="86"/>
      <c r="Y203" s="86"/>
      <c r="Z203" s="57" t="s">
        <v>321</v>
      </c>
      <c r="AA203" s="58">
        <v>70</v>
      </c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>
        <v>100</v>
      </c>
      <c r="AQ203" s="58"/>
      <c r="AR203" s="57" t="s">
        <v>321</v>
      </c>
    </row>
    <row r="204" spans="1:44" ht="66.75" customHeight="1">
      <c r="A204" s="57" t="s">
        <v>323</v>
      </c>
      <c r="B204" s="82"/>
      <c r="C204" s="82" t="s">
        <v>318</v>
      </c>
      <c r="D204" s="82"/>
      <c r="E204" s="82" t="s">
        <v>324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6"/>
      <c r="W204" s="86"/>
      <c r="X204" s="86"/>
      <c r="Y204" s="86"/>
      <c r="Z204" s="57" t="s">
        <v>323</v>
      </c>
      <c r="AA204" s="58">
        <v>70</v>
      </c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>
        <v>100</v>
      </c>
      <c r="AQ204" s="58"/>
      <c r="AR204" s="57" t="s">
        <v>323</v>
      </c>
    </row>
    <row r="205" spans="1:44" ht="60" customHeight="1">
      <c r="A205" s="57" t="s">
        <v>102</v>
      </c>
      <c r="B205" s="82"/>
      <c r="C205" s="82" t="s">
        <v>318</v>
      </c>
      <c r="D205" s="82"/>
      <c r="E205" s="82" t="s">
        <v>324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 t="s">
        <v>103</v>
      </c>
      <c r="U205" s="82"/>
      <c r="V205" s="86"/>
      <c r="W205" s="86"/>
      <c r="X205" s="86"/>
      <c r="Y205" s="86"/>
      <c r="Z205" s="57" t="s">
        <v>102</v>
      </c>
      <c r="AA205" s="58">
        <v>70</v>
      </c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>
        <v>100</v>
      </c>
      <c r="AQ205" s="58"/>
      <c r="AR205" s="57" t="s">
        <v>102</v>
      </c>
    </row>
    <row r="206" spans="1:44" ht="83.25" customHeight="1">
      <c r="A206" s="57"/>
      <c r="B206" s="82"/>
      <c r="C206" s="82" t="s">
        <v>318</v>
      </c>
      <c r="D206" s="82"/>
      <c r="E206" s="82" t="s">
        <v>122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6"/>
      <c r="W206" s="86"/>
      <c r="X206" s="86"/>
      <c r="Y206" s="86"/>
      <c r="Z206" s="57" t="s">
        <v>6</v>
      </c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>
        <f>AP207</f>
        <v>4125.6</v>
      </c>
      <c r="AQ206" s="58"/>
      <c r="AR206" s="57"/>
    </row>
    <row r="207" spans="1:44" ht="75" customHeight="1">
      <c r="A207" s="57"/>
      <c r="B207" s="82"/>
      <c r="C207" s="82" t="s">
        <v>318</v>
      </c>
      <c r="D207" s="82"/>
      <c r="E207" s="82" t="s">
        <v>131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6"/>
      <c r="W207" s="86"/>
      <c r="X207" s="86"/>
      <c r="Y207" s="86"/>
      <c r="Z207" s="57" t="s">
        <v>130</v>
      </c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>
        <f>AP208</f>
        <v>4125.6</v>
      </c>
      <c r="AQ207" s="58"/>
      <c r="AR207" s="57"/>
    </row>
    <row r="208" spans="1:44" ht="60" customHeight="1">
      <c r="A208" s="57"/>
      <c r="B208" s="82"/>
      <c r="C208" s="82" t="s">
        <v>318</v>
      </c>
      <c r="D208" s="82"/>
      <c r="E208" s="104" t="s">
        <v>693</v>
      </c>
      <c r="F208" s="105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105"/>
      <c r="U208" s="82"/>
      <c r="V208" s="86"/>
      <c r="W208" s="86"/>
      <c r="X208" s="86"/>
      <c r="Y208" s="86"/>
      <c r="Z208" s="107" t="s">
        <v>694</v>
      </c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67">
        <f>AP211+AP209</f>
        <v>4125.6</v>
      </c>
      <c r="AQ208" s="58"/>
      <c r="AR208" s="57"/>
    </row>
    <row r="209" spans="1:44" ht="74.25" customHeight="1">
      <c r="A209" s="57"/>
      <c r="B209" s="82"/>
      <c r="C209" s="82" t="s">
        <v>318</v>
      </c>
      <c r="D209" s="82"/>
      <c r="E209" s="104" t="s">
        <v>697</v>
      </c>
      <c r="F209" s="105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105"/>
      <c r="U209" s="82"/>
      <c r="V209" s="86"/>
      <c r="W209" s="86"/>
      <c r="X209" s="86"/>
      <c r="Y209" s="86"/>
      <c r="Z209" s="109" t="s">
        <v>698</v>
      </c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67">
        <f>AP210</f>
        <v>2200</v>
      </c>
      <c r="AQ209" s="58"/>
      <c r="AR209" s="57"/>
    </row>
    <row r="210" spans="1:44" ht="60" customHeight="1">
      <c r="A210" s="57"/>
      <c r="B210" s="82"/>
      <c r="C210" s="82" t="s">
        <v>318</v>
      </c>
      <c r="D210" s="82"/>
      <c r="E210" s="104" t="s">
        <v>697</v>
      </c>
      <c r="F210" s="81" t="s">
        <v>103</v>
      </c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1" t="s">
        <v>103</v>
      </c>
      <c r="U210" s="82"/>
      <c r="V210" s="86"/>
      <c r="W210" s="86"/>
      <c r="X210" s="86"/>
      <c r="Y210" s="86"/>
      <c r="Z210" s="60" t="s">
        <v>102</v>
      </c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67">
        <v>2200</v>
      </c>
      <c r="AQ210" s="58"/>
      <c r="AR210" s="57"/>
    </row>
    <row r="211" spans="1:44" ht="77.25" customHeight="1">
      <c r="A211" s="57"/>
      <c r="B211" s="82"/>
      <c r="C211" s="82" t="s">
        <v>318</v>
      </c>
      <c r="D211" s="82"/>
      <c r="E211" s="104" t="s">
        <v>695</v>
      </c>
      <c r="F211" s="106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106"/>
      <c r="U211" s="82"/>
      <c r="V211" s="86"/>
      <c r="W211" s="86"/>
      <c r="X211" s="86"/>
      <c r="Y211" s="86"/>
      <c r="Z211" s="108" t="s">
        <v>696</v>
      </c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67">
        <f>AP212</f>
        <v>1925.6</v>
      </c>
      <c r="AQ211" s="58"/>
      <c r="AR211" s="57"/>
    </row>
    <row r="212" spans="1:44" ht="60" customHeight="1">
      <c r="A212" s="57"/>
      <c r="B212" s="82"/>
      <c r="C212" s="82" t="s">
        <v>318</v>
      </c>
      <c r="D212" s="82"/>
      <c r="E212" s="104" t="s">
        <v>695</v>
      </c>
      <c r="F212" s="81" t="s">
        <v>103</v>
      </c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1" t="s">
        <v>103</v>
      </c>
      <c r="U212" s="82"/>
      <c r="V212" s="86"/>
      <c r="W212" s="86"/>
      <c r="X212" s="86"/>
      <c r="Y212" s="86"/>
      <c r="Z212" s="60" t="s">
        <v>102</v>
      </c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67">
        <v>1925.6</v>
      </c>
      <c r="AQ212" s="58"/>
      <c r="AR212" s="57"/>
    </row>
    <row r="213" spans="1:44" ht="68.25" customHeight="1">
      <c r="A213" s="57"/>
      <c r="B213" s="82"/>
      <c r="C213" s="82" t="s">
        <v>318</v>
      </c>
      <c r="D213" s="82"/>
      <c r="E213" s="82" t="s">
        <v>235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6"/>
      <c r="W213" s="86"/>
      <c r="X213" s="86"/>
      <c r="Y213" s="86"/>
      <c r="Z213" s="57" t="s">
        <v>234</v>
      </c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>
        <f aca="true" t="shared" si="4" ref="AP213:AQ215">AP214</f>
        <v>200</v>
      </c>
      <c r="AQ213" s="58">
        <f t="shared" si="4"/>
        <v>250</v>
      </c>
      <c r="AR213" s="57"/>
    </row>
    <row r="214" spans="1:44" ht="63.75" customHeight="1">
      <c r="A214" s="57"/>
      <c r="B214" s="82"/>
      <c r="C214" s="82" t="s">
        <v>318</v>
      </c>
      <c r="D214" s="82"/>
      <c r="E214" s="82" t="s">
        <v>259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6"/>
      <c r="W214" s="86"/>
      <c r="X214" s="86"/>
      <c r="Y214" s="86"/>
      <c r="Z214" s="57" t="s">
        <v>258</v>
      </c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>
        <f t="shared" si="4"/>
        <v>200</v>
      </c>
      <c r="AQ214" s="58">
        <f t="shared" si="4"/>
        <v>250</v>
      </c>
      <c r="AR214" s="57"/>
    </row>
    <row r="215" spans="1:44" ht="52.5" customHeight="1">
      <c r="A215" s="57"/>
      <c r="B215" s="82"/>
      <c r="C215" s="82" t="s">
        <v>318</v>
      </c>
      <c r="D215" s="82"/>
      <c r="E215" s="82" t="s">
        <v>267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6"/>
      <c r="W215" s="86"/>
      <c r="X215" s="86"/>
      <c r="Y215" s="86"/>
      <c r="Z215" s="57" t="s">
        <v>266</v>
      </c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>
        <f t="shared" si="4"/>
        <v>200</v>
      </c>
      <c r="AQ215" s="58">
        <f t="shared" si="4"/>
        <v>250</v>
      </c>
      <c r="AR215" s="57"/>
    </row>
    <row r="216" spans="1:44" ht="62.25" customHeight="1">
      <c r="A216" s="57"/>
      <c r="B216" s="82"/>
      <c r="C216" s="82" t="s">
        <v>318</v>
      </c>
      <c r="D216" s="82"/>
      <c r="E216" s="82" t="s">
        <v>325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6"/>
      <c r="W216" s="86"/>
      <c r="X216" s="86"/>
      <c r="Y216" s="86"/>
      <c r="Z216" s="57" t="s">
        <v>274</v>
      </c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>
        <v>200</v>
      </c>
      <c r="AQ216" s="58">
        <v>250</v>
      </c>
      <c r="AR216" s="57"/>
    </row>
    <row r="217" spans="1:44" ht="54" customHeight="1">
      <c r="A217" s="57"/>
      <c r="B217" s="82"/>
      <c r="C217" s="82" t="s">
        <v>318</v>
      </c>
      <c r="D217" s="82"/>
      <c r="E217" s="82" t="s">
        <v>325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 t="s">
        <v>103</v>
      </c>
      <c r="U217" s="82"/>
      <c r="V217" s="86"/>
      <c r="W217" s="86"/>
      <c r="X217" s="86"/>
      <c r="Y217" s="86"/>
      <c r="Z217" s="57" t="s">
        <v>102</v>
      </c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>
        <v>200</v>
      </c>
      <c r="AQ217" s="58">
        <v>250</v>
      </c>
      <c r="AR217" s="57"/>
    </row>
    <row r="218" spans="1:44" ht="33" customHeight="1">
      <c r="A218" s="57" t="s">
        <v>144</v>
      </c>
      <c r="B218" s="82"/>
      <c r="C218" s="82" t="s">
        <v>145</v>
      </c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6"/>
      <c r="W218" s="86"/>
      <c r="X218" s="86"/>
      <c r="Y218" s="86"/>
      <c r="Z218" s="57" t="s">
        <v>144</v>
      </c>
      <c r="AA218" s="58">
        <v>114.5</v>
      </c>
      <c r="AB218" s="58"/>
      <c r="AC218" s="58">
        <v>114.5</v>
      </c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>
        <f>AP219+AP223</f>
        <v>5169.46528</v>
      </c>
      <c r="AQ218" s="58">
        <f aca="true" t="shared" si="5" ref="AP218:AQ221">AQ219</f>
        <v>162.09072</v>
      </c>
      <c r="AR218" s="57" t="s">
        <v>144</v>
      </c>
    </row>
    <row r="219" spans="1:44" ht="16.5" customHeight="1">
      <c r="A219" s="57" t="s">
        <v>326</v>
      </c>
      <c r="B219" s="82"/>
      <c r="C219" s="82" t="s">
        <v>327</v>
      </c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6"/>
      <c r="W219" s="86"/>
      <c r="X219" s="86"/>
      <c r="Y219" s="86"/>
      <c r="Z219" s="57" t="s">
        <v>326</v>
      </c>
      <c r="AA219" s="58">
        <v>114.5</v>
      </c>
      <c r="AB219" s="58"/>
      <c r="AC219" s="58">
        <v>114.5</v>
      </c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>
        <f t="shared" si="5"/>
        <v>119.46528</v>
      </c>
      <c r="AQ219" s="58">
        <f t="shared" si="5"/>
        <v>162.09072</v>
      </c>
      <c r="AR219" s="57" t="s">
        <v>326</v>
      </c>
    </row>
    <row r="220" spans="1:44" ht="49.5" customHeight="1">
      <c r="A220" s="57" t="s">
        <v>106</v>
      </c>
      <c r="B220" s="82"/>
      <c r="C220" s="82" t="s">
        <v>327</v>
      </c>
      <c r="D220" s="82"/>
      <c r="E220" s="82" t="s">
        <v>107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6"/>
      <c r="W220" s="86"/>
      <c r="X220" s="86"/>
      <c r="Y220" s="86"/>
      <c r="Z220" s="57" t="s">
        <v>106</v>
      </c>
      <c r="AA220" s="58">
        <v>114.5</v>
      </c>
      <c r="AB220" s="58"/>
      <c r="AC220" s="58">
        <v>114.5</v>
      </c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>
        <f t="shared" si="5"/>
        <v>119.46528</v>
      </c>
      <c r="AQ220" s="58">
        <f t="shared" si="5"/>
        <v>162.09072</v>
      </c>
      <c r="AR220" s="57" t="s">
        <v>106</v>
      </c>
    </row>
    <row r="221" spans="1:44" ht="83.25" customHeight="1">
      <c r="A221" s="57" t="s">
        <v>328</v>
      </c>
      <c r="B221" s="82"/>
      <c r="C221" s="82" t="s">
        <v>327</v>
      </c>
      <c r="D221" s="82"/>
      <c r="E221" s="82" t="s">
        <v>329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6"/>
      <c r="W221" s="86"/>
      <c r="X221" s="86"/>
      <c r="Y221" s="86"/>
      <c r="Z221" s="57" t="s">
        <v>328</v>
      </c>
      <c r="AA221" s="58">
        <v>114.5</v>
      </c>
      <c r="AB221" s="58"/>
      <c r="AC221" s="58">
        <v>114.5</v>
      </c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>
        <f t="shared" si="5"/>
        <v>119.46528</v>
      </c>
      <c r="AQ221" s="58">
        <f t="shared" si="5"/>
        <v>162.09072</v>
      </c>
      <c r="AR221" s="57" t="s">
        <v>328</v>
      </c>
    </row>
    <row r="222" spans="1:44" ht="49.5" customHeight="1">
      <c r="A222" s="57" t="s">
        <v>102</v>
      </c>
      <c r="B222" s="82"/>
      <c r="C222" s="82" t="s">
        <v>327</v>
      </c>
      <c r="D222" s="82"/>
      <c r="E222" s="82" t="s">
        <v>329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 t="s">
        <v>103</v>
      </c>
      <c r="U222" s="82"/>
      <c r="V222" s="86"/>
      <c r="W222" s="86"/>
      <c r="X222" s="86"/>
      <c r="Y222" s="86"/>
      <c r="Z222" s="57" t="s">
        <v>102</v>
      </c>
      <c r="AA222" s="58">
        <v>114.5</v>
      </c>
      <c r="AB222" s="58"/>
      <c r="AC222" s="58">
        <v>114.5</v>
      </c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67">
        <f>119.5-0.03472</f>
        <v>119.46528</v>
      </c>
      <c r="AQ222" s="67">
        <f>162.1-0.00928</f>
        <v>162.09072</v>
      </c>
      <c r="AR222" s="57" t="s">
        <v>102</v>
      </c>
    </row>
    <row r="223" spans="1:44" s="152" customFormat="1" ht="35.25" customHeight="1">
      <c r="A223" s="57"/>
      <c r="B223" s="82"/>
      <c r="C223" s="82" t="s">
        <v>1008</v>
      </c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6"/>
      <c r="W223" s="86"/>
      <c r="X223" s="86"/>
      <c r="Y223" s="86"/>
      <c r="Z223" s="57" t="s">
        <v>1009</v>
      </c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67">
        <f>AP224</f>
        <v>5050</v>
      </c>
      <c r="AQ223" s="67"/>
      <c r="AR223" s="57"/>
    </row>
    <row r="224" spans="1:44" s="152" customFormat="1" ht="49.5" customHeight="1">
      <c r="A224" s="57"/>
      <c r="B224" s="82"/>
      <c r="C224" s="82" t="s">
        <v>1008</v>
      </c>
      <c r="D224" s="82"/>
      <c r="E224" s="82" t="s">
        <v>107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6"/>
      <c r="W224" s="86"/>
      <c r="X224" s="86"/>
      <c r="Y224" s="86"/>
      <c r="Z224" s="57" t="s">
        <v>106</v>
      </c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67">
        <f>AP225</f>
        <v>5050</v>
      </c>
      <c r="AQ224" s="67"/>
      <c r="AR224" s="57"/>
    </row>
    <row r="225" spans="1:44" s="152" customFormat="1" ht="30.75" customHeight="1">
      <c r="A225" s="57"/>
      <c r="B225" s="82"/>
      <c r="C225" s="82" t="s">
        <v>1008</v>
      </c>
      <c r="D225" s="82"/>
      <c r="E225" s="82" t="s">
        <v>1007</v>
      </c>
      <c r="F225" s="81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6"/>
      <c r="W225" s="86"/>
      <c r="X225" s="86"/>
      <c r="Y225" s="86"/>
      <c r="Z225" s="60" t="s">
        <v>1017</v>
      </c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67">
        <f>AP226</f>
        <v>5050</v>
      </c>
      <c r="AQ225" s="67">
        <f>AQ226</f>
        <v>0</v>
      </c>
      <c r="AR225" s="57"/>
    </row>
    <row r="226" spans="1:44" s="152" customFormat="1" ht="55.5" customHeight="1">
      <c r="A226" s="57"/>
      <c r="B226" s="82"/>
      <c r="C226" s="82" t="s">
        <v>1008</v>
      </c>
      <c r="D226" s="82"/>
      <c r="E226" s="82" t="s">
        <v>1007</v>
      </c>
      <c r="F226" s="81" t="s">
        <v>103</v>
      </c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 t="s">
        <v>103</v>
      </c>
      <c r="U226" s="82"/>
      <c r="V226" s="86"/>
      <c r="W226" s="86"/>
      <c r="X226" s="86"/>
      <c r="Y226" s="86"/>
      <c r="Z226" s="60" t="s">
        <v>102</v>
      </c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67">
        <v>5050</v>
      </c>
      <c r="AQ226" s="67"/>
      <c r="AR226" s="57"/>
    </row>
    <row r="227" spans="1:44" ht="16.5" customHeight="1">
      <c r="A227" s="57" t="s">
        <v>330</v>
      </c>
      <c r="B227" s="82"/>
      <c r="C227" s="82" t="s">
        <v>331</v>
      </c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6"/>
      <c r="W227" s="86"/>
      <c r="X227" s="86"/>
      <c r="Y227" s="86"/>
      <c r="Z227" s="57" t="s">
        <v>330</v>
      </c>
      <c r="AA227" s="58">
        <v>100</v>
      </c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>
        <v>100</v>
      </c>
      <c r="AQ227" s="58"/>
      <c r="AR227" s="57" t="s">
        <v>330</v>
      </c>
    </row>
    <row r="228" spans="1:44" ht="49.5" customHeight="1">
      <c r="A228" s="57" t="s">
        <v>332</v>
      </c>
      <c r="B228" s="82"/>
      <c r="C228" s="82" t="s">
        <v>333</v>
      </c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6"/>
      <c r="W228" s="86"/>
      <c r="X228" s="86"/>
      <c r="Y228" s="86"/>
      <c r="Z228" s="57" t="s">
        <v>332</v>
      </c>
      <c r="AA228" s="58">
        <v>100</v>
      </c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>
        <v>100</v>
      </c>
      <c r="AQ228" s="58"/>
      <c r="AR228" s="57" t="s">
        <v>332</v>
      </c>
    </row>
    <row r="229" spans="1:44" ht="83.25" customHeight="1">
      <c r="A229" s="57" t="s">
        <v>6</v>
      </c>
      <c r="B229" s="82"/>
      <c r="C229" s="82" t="s">
        <v>333</v>
      </c>
      <c r="D229" s="82"/>
      <c r="E229" s="82" t="s">
        <v>122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6"/>
      <c r="W229" s="86"/>
      <c r="X229" s="86"/>
      <c r="Y229" s="86"/>
      <c r="Z229" s="57" t="s">
        <v>6</v>
      </c>
      <c r="AA229" s="58">
        <v>100</v>
      </c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>
        <v>100</v>
      </c>
      <c r="AQ229" s="58"/>
      <c r="AR229" s="57" t="s">
        <v>6</v>
      </c>
    </row>
    <row r="230" spans="1:44" ht="33" customHeight="1">
      <c r="A230" s="57" t="s">
        <v>334</v>
      </c>
      <c r="B230" s="82"/>
      <c r="C230" s="82" t="s">
        <v>333</v>
      </c>
      <c r="D230" s="82"/>
      <c r="E230" s="82" t="s">
        <v>335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6"/>
      <c r="W230" s="86"/>
      <c r="X230" s="86"/>
      <c r="Y230" s="86"/>
      <c r="Z230" s="57" t="s">
        <v>334</v>
      </c>
      <c r="AA230" s="58">
        <v>100</v>
      </c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>
        <v>100</v>
      </c>
      <c r="AQ230" s="58"/>
      <c r="AR230" s="57" t="s">
        <v>334</v>
      </c>
    </row>
    <row r="231" spans="1:44" ht="49.5" customHeight="1">
      <c r="A231" s="57" t="s">
        <v>336</v>
      </c>
      <c r="B231" s="82"/>
      <c r="C231" s="82" t="s">
        <v>333</v>
      </c>
      <c r="D231" s="82"/>
      <c r="E231" s="82" t="s">
        <v>337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6"/>
      <c r="W231" s="86"/>
      <c r="X231" s="86"/>
      <c r="Y231" s="86"/>
      <c r="Z231" s="57" t="s">
        <v>336</v>
      </c>
      <c r="AA231" s="58">
        <v>100</v>
      </c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>
        <v>100</v>
      </c>
      <c r="AQ231" s="58"/>
      <c r="AR231" s="57" t="s">
        <v>336</v>
      </c>
    </row>
    <row r="232" spans="1:44" ht="49.5" customHeight="1">
      <c r="A232" s="57" t="s">
        <v>338</v>
      </c>
      <c r="B232" s="82"/>
      <c r="C232" s="82" t="s">
        <v>333</v>
      </c>
      <c r="D232" s="82"/>
      <c r="E232" s="82" t="s">
        <v>339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6"/>
      <c r="W232" s="86"/>
      <c r="X232" s="86"/>
      <c r="Y232" s="86"/>
      <c r="Z232" s="57" t="s">
        <v>338</v>
      </c>
      <c r="AA232" s="58">
        <v>100</v>
      </c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>
        <v>100</v>
      </c>
      <c r="AQ232" s="58"/>
      <c r="AR232" s="57" t="s">
        <v>338</v>
      </c>
    </row>
    <row r="233" spans="1:44" ht="49.5" customHeight="1">
      <c r="A233" s="57" t="s">
        <v>102</v>
      </c>
      <c r="B233" s="82"/>
      <c r="C233" s="82" t="s">
        <v>333</v>
      </c>
      <c r="D233" s="82"/>
      <c r="E233" s="82" t="s">
        <v>339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 t="s">
        <v>103</v>
      </c>
      <c r="U233" s="82"/>
      <c r="V233" s="86"/>
      <c r="W233" s="86"/>
      <c r="X233" s="86"/>
      <c r="Y233" s="86"/>
      <c r="Z233" s="57" t="s">
        <v>102</v>
      </c>
      <c r="AA233" s="58">
        <v>100</v>
      </c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>
        <v>100</v>
      </c>
      <c r="AQ233" s="58"/>
      <c r="AR233" s="57" t="s">
        <v>102</v>
      </c>
    </row>
    <row r="234" spans="1:44" ht="16.5" customHeight="1">
      <c r="A234" s="57" t="s">
        <v>340</v>
      </c>
      <c r="B234" s="82"/>
      <c r="C234" s="82" t="s">
        <v>341</v>
      </c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6"/>
      <c r="W234" s="86"/>
      <c r="X234" s="86"/>
      <c r="Y234" s="86"/>
      <c r="Z234" s="57" t="s">
        <v>340</v>
      </c>
      <c r="AA234" s="58">
        <v>7826.24</v>
      </c>
      <c r="AB234" s="58"/>
      <c r="AC234" s="58"/>
      <c r="AD234" s="58">
        <v>1691.74</v>
      </c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>
        <v>5233.5</v>
      </c>
      <c r="AQ234" s="58">
        <v>4958.5</v>
      </c>
      <c r="AR234" s="57" t="s">
        <v>340</v>
      </c>
    </row>
    <row r="235" spans="1:44" ht="16.5" customHeight="1">
      <c r="A235" s="57" t="s">
        <v>348</v>
      </c>
      <c r="B235" s="82"/>
      <c r="C235" s="82" t="s">
        <v>349</v>
      </c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6"/>
      <c r="W235" s="86"/>
      <c r="X235" s="86"/>
      <c r="Y235" s="86"/>
      <c r="Z235" s="57" t="s">
        <v>348</v>
      </c>
      <c r="AA235" s="58">
        <v>5233.5</v>
      </c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>
        <v>5233.5</v>
      </c>
      <c r="AQ235" s="58">
        <v>4958.5</v>
      </c>
      <c r="AR235" s="57" t="s">
        <v>348</v>
      </c>
    </row>
    <row r="236" spans="1:44" ht="49.5" customHeight="1">
      <c r="A236" s="57" t="s">
        <v>188</v>
      </c>
      <c r="B236" s="82"/>
      <c r="C236" s="82" t="s">
        <v>349</v>
      </c>
      <c r="D236" s="82"/>
      <c r="E236" s="82" t="s">
        <v>189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6"/>
      <c r="W236" s="86"/>
      <c r="X236" s="86"/>
      <c r="Y236" s="86"/>
      <c r="Z236" s="57" t="s">
        <v>188</v>
      </c>
      <c r="AA236" s="58">
        <v>5233.5</v>
      </c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>
        <v>5233.5</v>
      </c>
      <c r="AQ236" s="58">
        <v>4958.5</v>
      </c>
      <c r="AR236" s="57" t="s">
        <v>188</v>
      </c>
    </row>
    <row r="237" spans="1:44" ht="33" customHeight="1">
      <c r="A237" s="57" t="s">
        <v>350</v>
      </c>
      <c r="B237" s="82"/>
      <c r="C237" s="82" t="s">
        <v>349</v>
      </c>
      <c r="D237" s="82"/>
      <c r="E237" s="82" t="s">
        <v>351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6"/>
      <c r="W237" s="86"/>
      <c r="X237" s="86"/>
      <c r="Y237" s="86"/>
      <c r="Z237" s="57" t="s">
        <v>350</v>
      </c>
      <c r="AA237" s="58">
        <v>5233.5</v>
      </c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>
        <v>5233.5</v>
      </c>
      <c r="AQ237" s="58">
        <v>4958.5</v>
      </c>
      <c r="AR237" s="57" t="s">
        <v>350</v>
      </c>
    </row>
    <row r="238" spans="1:44" ht="61.5" customHeight="1">
      <c r="A238" s="57" t="s">
        <v>352</v>
      </c>
      <c r="B238" s="82"/>
      <c r="C238" s="82" t="s">
        <v>349</v>
      </c>
      <c r="D238" s="82"/>
      <c r="E238" s="82" t="s">
        <v>353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6"/>
      <c r="W238" s="86"/>
      <c r="X238" s="86"/>
      <c r="Y238" s="86"/>
      <c r="Z238" s="57" t="s">
        <v>352</v>
      </c>
      <c r="AA238" s="58">
        <v>30</v>
      </c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>
        <v>30</v>
      </c>
      <c r="AQ238" s="58"/>
      <c r="AR238" s="57" t="s">
        <v>352</v>
      </c>
    </row>
    <row r="239" spans="1:44" ht="54" customHeight="1">
      <c r="A239" s="57" t="s">
        <v>354</v>
      </c>
      <c r="B239" s="82"/>
      <c r="C239" s="82" t="s">
        <v>349</v>
      </c>
      <c r="D239" s="82"/>
      <c r="E239" s="82" t="s">
        <v>355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6"/>
      <c r="W239" s="86"/>
      <c r="X239" s="86"/>
      <c r="Y239" s="86"/>
      <c r="Z239" s="57" t="s">
        <v>354</v>
      </c>
      <c r="AA239" s="58">
        <v>20</v>
      </c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>
        <v>20</v>
      </c>
      <c r="AQ239" s="58"/>
      <c r="AR239" s="57" t="s">
        <v>354</v>
      </c>
    </row>
    <row r="240" spans="1:44" ht="66.75" customHeight="1">
      <c r="A240" s="57" t="s">
        <v>206</v>
      </c>
      <c r="B240" s="82"/>
      <c r="C240" s="82" t="s">
        <v>349</v>
      </c>
      <c r="D240" s="82"/>
      <c r="E240" s="82" t="s">
        <v>355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 t="s">
        <v>207</v>
      </c>
      <c r="U240" s="82"/>
      <c r="V240" s="86"/>
      <c r="W240" s="86"/>
      <c r="X240" s="86"/>
      <c r="Y240" s="86"/>
      <c r="Z240" s="57" t="s">
        <v>206</v>
      </c>
      <c r="AA240" s="58">
        <v>20</v>
      </c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>
        <v>20</v>
      </c>
      <c r="AQ240" s="58"/>
      <c r="AR240" s="57" t="s">
        <v>206</v>
      </c>
    </row>
    <row r="241" spans="1:44" ht="66.75" customHeight="1">
      <c r="A241" s="57" t="s">
        <v>356</v>
      </c>
      <c r="B241" s="82"/>
      <c r="C241" s="82" t="s">
        <v>349</v>
      </c>
      <c r="D241" s="82"/>
      <c r="E241" s="82" t="s">
        <v>357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6"/>
      <c r="W241" s="86"/>
      <c r="X241" s="86"/>
      <c r="Y241" s="86"/>
      <c r="Z241" s="57" t="s">
        <v>356</v>
      </c>
      <c r="AA241" s="58">
        <v>10</v>
      </c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>
        <v>10</v>
      </c>
      <c r="AQ241" s="58"/>
      <c r="AR241" s="57" t="s">
        <v>356</v>
      </c>
    </row>
    <row r="242" spans="1:44" ht="66.75" customHeight="1">
      <c r="A242" s="57" t="s">
        <v>206</v>
      </c>
      <c r="B242" s="82"/>
      <c r="C242" s="82" t="s">
        <v>349</v>
      </c>
      <c r="D242" s="82"/>
      <c r="E242" s="82" t="s">
        <v>357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 t="s">
        <v>207</v>
      </c>
      <c r="U242" s="82"/>
      <c r="V242" s="86"/>
      <c r="W242" s="86"/>
      <c r="X242" s="86"/>
      <c r="Y242" s="86"/>
      <c r="Z242" s="57" t="s">
        <v>206</v>
      </c>
      <c r="AA242" s="58">
        <v>10</v>
      </c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>
        <v>10</v>
      </c>
      <c r="AQ242" s="58"/>
      <c r="AR242" s="57" t="s">
        <v>206</v>
      </c>
    </row>
    <row r="243" spans="1:44" ht="49.5" customHeight="1">
      <c r="A243" s="57" t="s">
        <v>358</v>
      </c>
      <c r="B243" s="82"/>
      <c r="C243" s="82" t="s">
        <v>349</v>
      </c>
      <c r="D243" s="82"/>
      <c r="E243" s="82" t="s">
        <v>359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6"/>
      <c r="W243" s="86"/>
      <c r="X243" s="86"/>
      <c r="Y243" s="86"/>
      <c r="Z243" s="57" t="s">
        <v>358</v>
      </c>
      <c r="AA243" s="58">
        <v>70</v>
      </c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>
        <v>70</v>
      </c>
      <c r="AQ243" s="58"/>
      <c r="AR243" s="57" t="s">
        <v>358</v>
      </c>
    </row>
    <row r="244" spans="1:44" ht="83.25" customHeight="1">
      <c r="A244" s="57" t="s">
        <v>360</v>
      </c>
      <c r="B244" s="82"/>
      <c r="C244" s="82" t="s">
        <v>349</v>
      </c>
      <c r="D244" s="82"/>
      <c r="E244" s="82" t="s">
        <v>361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6"/>
      <c r="W244" s="86"/>
      <c r="X244" s="86"/>
      <c r="Y244" s="86"/>
      <c r="Z244" s="57" t="s">
        <v>360</v>
      </c>
      <c r="AA244" s="58">
        <v>30</v>
      </c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>
        <v>30</v>
      </c>
      <c r="AQ244" s="58"/>
      <c r="AR244" s="57" t="s">
        <v>360</v>
      </c>
    </row>
    <row r="245" spans="1:44" ht="66.75" customHeight="1">
      <c r="A245" s="57" t="s">
        <v>206</v>
      </c>
      <c r="B245" s="82"/>
      <c r="C245" s="82" t="s">
        <v>349</v>
      </c>
      <c r="D245" s="82"/>
      <c r="E245" s="82" t="s">
        <v>361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 t="s">
        <v>207</v>
      </c>
      <c r="U245" s="82"/>
      <c r="V245" s="86"/>
      <c r="W245" s="86"/>
      <c r="X245" s="86"/>
      <c r="Y245" s="86"/>
      <c r="Z245" s="57" t="s">
        <v>206</v>
      </c>
      <c r="AA245" s="58">
        <v>30</v>
      </c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>
        <v>30</v>
      </c>
      <c r="AQ245" s="58"/>
      <c r="AR245" s="57" t="s">
        <v>206</v>
      </c>
    </row>
    <row r="246" spans="1:44" ht="49.5" customHeight="1">
      <c r="A246" s="57" t="s">
        <v>362</v>
      </c>
      <c r="B246" s="82"/>
      <c r="C246" s="82" t="s">
        <v>349</v>
      </c>
      <c r="D246" s="82"/>
      <c r="E246" s="82" t="s">
        <v>363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6"/>
      <c r="W246" s="86"/>
      <c r="X246" s="86"/>
      <c r="Y246" s="86"/>
      <c r="Z246" s="57" t="s">
        <v>362</v>
      </c>
      <c r="AA246" s="58">
        <v>40</v>
      </c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>
        <v>40</v>
      </c>
      <c r="AQ246" s="58"/>
      <c r="AR246" s="57" t="s">
        <v>362</v>
      </c>
    </row>
    <row r="247" spans="1:44" ht="66.75" customHeight="1">
      <c r="A247" s="57" t="s">
        <v>206</v>
      </c>
      <c r="B247" s="82"/>
      <c r="C247" s="82" t="s">
        <v>349</v>
      </c>
      <c r="D247" s="82"/>
      <c r="E247" s="82" t="s">
        <v>363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 t="s">
        <v>207</v>
      </c>
      <c r="U247" s="82"/>
      <c r="V247" s="86"/>
      <c r="W247" s="86"/>
      <c r="X247" s="86"/>
      <c r="Y247" s="86"/>
      <c r="Z247" s="57" t="s">
        <v>206</v>
      </c>
      <c r="AA247" s="58">
        <v>40</v>
      </c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>
        <v>40</v>
      </c>
      <c r="AQ247" s="58"/>
      <c r="AR247" s="57" t="s">
        <v>206</v>
      </c>
    </row>
    <row r="248" spans="1:44" ht="49.5" customHeight="1">
      <c r="A248" s="57" t="s">
        <v>364</v>
      </c>
      <c r="B248" s="82"/>
      <c r="C248" s="82" t="s">
        <v>349</v>
      </c>
      <c r="D248" s="82"/>
      <c r="E248" s="82" t="s">
        <v>365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6"/>
      <c r="W248" s="86"/>
      <c r="X248" s="86"/>
      <c r="Y248" s="86"/>
      <c r="Z248" s="57" t="s">
        <v>364</v>
      </c>
      <c r="AA248" s="58">
        <v>175</v>
      </c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>
        <v>175</v>
      </c>
      <c r="AQ248" s="58"/>
      <c r="AR248" s="57" t="s">
        <v>364</v>
      </c>
    </row>
    <row r="249" spans="1:44" ht="83.25" customHeight="1">
      <c r="A249" s="57" t="s">
        <v>366</v>
      </c>
      <c r="B249" s="82"/>
      <c r="C249" s="82" t="s">
        <v>349</v>
      </c>
      <c r="D249" s="82"/>
      <c r="E249" s="82" t="s">
        <v>367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6"/>
      <c r="W249" s="86"/>
      <c r="X249" s="86"/>
      <c r="Y249" s="86"/>
      <c r="Z249" s="57" t="s">
        <v>366</v>
      </c>
      <c r="AA249" s="58">
        <v>155</v>
      </c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>
        <v>155</v>
      </c>
      <c r="AQ249" s="58"/>
      <c r="AR249" s="57" t="s">
        <v>366</v>
      </c>
    </row>
    <row r="250" spans="1:44" ht="66.75" customHeight="1">
      <c r="A250" s="57" t="s">
        <v>206</v>
      </c>
      <c r="B250" s="82"/>
      <c r="C250" s="82" t="s">
        <v>349</v>
      </c>
      <c r="D250" s="82"/>
      <c r="E250" s="82" t="s">
        <v>367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 t="s">
        <v>207</v>
      </c>
      <c r="U250" s="82"/>
      <c r="V250" s="86"/>
      <c r="W250" s="86"/>
      <c r="X250" s="86"/>
      <c r="Y250" s="86"/>
      <c r="Z250" s="57" t="s">
        <v>206</v>
      </c>
      <c r="AA250" s="58">
        <v>155</v>
      </c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>
        <v>155</v>
      </c>
      <c r="AQ250" s="58"/>
      <c r="AR250" s="57" t="s">
        <v>206</v>
      </c>
    </row>
    <row r="251" spans="1:44" ht="49.5" customHeight="1">
      <c r="A251" s="57" t="s">
        <v>368</v>
      </c>
      <c r="B251" s="82"/>
      <c r="C251" s="82" t="s">
        <v>349</v>
      </c>
      <c r="D251" s="82"/>
      <c r="E251" s="82" t="s">
        <v>369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6"/>
      <c r="W251" s="86"/>
      <c r="X251" s="86"/>
      <c r="Y251" s="86"/>
      <c r="Z251" s="57" t="s">
        <v>368</v>
      </c>
      <c r="AA251" s="58">
        <v>20</v>
      </c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>
        <v>20</v>
      </c>
      <c r="AQ251" s="58"/>
      <c r="AR251" s="57" t="s">
        <v>368</v>
      </c>
    </row>
    <row r="252" spans="1:44" ht="66.75" customHeight="1">
      <c r="A252" s="57" t="s">
        <v>206</v>
      </c>
      <c r="B252" s="82"/>
      <c r="C252" s="82" t="s">
        <v>349</v>
      </c>
      <c r="D252" s="82"/>
      <c r="E252" s="82" t="s">
        <v>369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 t="s">
        <v>207</v>
      </c>
      <c r="U252" s="82"/>
      <c r="V252" s="86"/>
      <c r="W252" s="86"/>
      <c r="X252" s="86"/>
      <c r="Y252" s="86"/>
      <c r="Z252" s="57" t="s">
        <v>206</v>
      </c>
      <c r="AA252" s="58">
        <v>20</v>
      </c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>
        <v>20</v>
      </c>
      <c r="AQ252" s="58"/>
      <c r="AR252" s="57" t="s">
        <v>206</v>
      </c>
    </row>
    <row r="253" spans="1:44" ht="66.75" customHeight="1">
      <c r="A253" s="57" t="s">
        <v>370</v>
      </c>
      <c r="B253" s="82"/>
      <c r="C253" s="82" t="s">
        <v>349</v>
      </c>
      <c r="D253" s="82"/>
      <c r="E253" s="82" t="s">
        <v>371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6"/>
      <c r="W253" s="86"/>
      <c r="X253" s="86"/>
      <c r="Y253" s="86"/>
      <c r="Z253" s="57" t="s">
        <v>370</v>
      </c>
      <c r="AA253" s="58">
        <v>4958.5</v>
      </c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>
        <v>4958.5</v>
      </c>
      <c r="AQ253" s="58">
        <v>4958.5</v>
      </c>
      <c r="AR253" s="57" t="s">
        <v>370</v>
      </c>
    </row>
    <row r="254" spans="1:44" ht="66.75" customHeight="1">
      <c r="A254" s="57" t="s">
        <v>279</v>
      </c>
      <c r="B254" s="82"/>
      <c r="C254" s="82" t="s">
        <v>349</v>
      </c>
      <c r="D254" s="82"/>
      <c r="E254" s="82" t="s">
        <v>372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6"/>
      <c r="W254" s="86"/>
      <c r="X254" s="86"/>
      <c r="Y254" s="86"/>
      <c r="Z254" s="57" t="s">
        <v>279</v>
      </c>
      <c r="AA254" s="58">
        <v>4958.5</v>
      </c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>
        <v>4958.5</v>
      </c>
      <c r="AQ254" s="58">
        <v>4958.5</v>
      </c>
      <c r="AR254" s="57" t="s">
        <v>279</v>
      </c>
    </row>
    <row r="255" spans="1:44" ht="66.75" customHeight="1">
      <c r="A255" s="57" t="s">
        <v>206</v>
      </c>
      <c r="B255" s="82"/>
      <c r="C255" s="82" t="s">
        <v>349</v>
      </c>
      <c r="D255" s="82"/>
      <c r="E255" s="82" t="s">
        <v>372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 t="s">
        <v>207</v>
      </c>
      <c r="U255" s="82"/>
      <c r="V255" s="86"/>
      <c r="W255" s="86"/>
      <c r="X255" s="86"/>
      <c r="Y255" s="86"/>
      <c r="Z255" s="57" t="s">
        <v>206</v>
      </c>
      <c r="AA255" s="58">
        <v>4958.5</v>
      </c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>
        <v>4958.5</v>
      </c>
      <c r="AQ255" s="58">
        <v>4958.5</v>
      </c>
      <c r="AR255" s="57" t="s">
        <v>206</v>
      </c>
    </row>
    <row r="256" spans="1:44" ht="18.75" customHeight="1">
      <c r="A256" s="57" t="s">
        <v>373</v>
      </c>
      <c r="B256" s="82"/>
      <c r="C256" s="82" t="s">
        <v>374</v>
      </c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6"/>
      <c r="W256" s="86"/>
      <c r="X256" s="86"/>
      <c r="Y256" s="86"/>
      <c r="Z256" s="57" t="s">
        <v>373</v>
      </c>
      <c r="AA256" s="58">
        <v>9934</v>
      </c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>
        <v>3928</v>
      </c>
      <c r="AQ256" s="58">
        <v>2983</v>
      </c>
      <c r="AR256" s="57" t="s">
        <v>373</v>
      </c>
    </row>
    <row r="257" spans="1:44" ht="16.5" customHeight="1">
      <c r="A257" s="57" t="s">
        <v>375</v>
      </c>
      <c r="B257" s="82"/>
      <c r="C257" s="82" t="s">
        <v>376</v>
      </c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6"/>
      <c r="W257" s="86"/>
      <c r="X257" s="86"/>
      <c r="Y257" s="86"/>
      <c r="Z257" s="57" t="s">
        <v>375</v>
      </c>
      <c r="AA257" s="58">
        <v>9934</v>
      </c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>
        <v>3928</v>
      </c>
      <c r="AQ257" s="58">
        <v>2983</v>
      </c>
      <c r="AR257" s="57" t="s">
        <v>375</v>
      </c>
    </row>
    <row r="258" spans="1:44" ht="49.5" customHeight="1">
      <c r="A258" s="57" t="s">
        <v>188</v>
      </c>
      <c r="B258" s="82"/>
      <c r="C258" s="82" t="s">
        <v>376</v>
      </c>
      <c r="D258" s="82"/>
      <c r="E258" s="82" t="s">
        <v>189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6"/>
      <c r="W258" s="86"/>
      <c r="X258" s="86"/>
      <c r="Y258" s="86"/>
      <c r="Z258" s="57" t="s">
        <v>188</v>
      </c>
      <c r="AA258" s="58">
        <v>9934</v>
      </c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>
        <v>3928</v>
      </c>
      <c r="AQ258" s="58">
        <v>2983</v>
      </c>
      <c r="AR258" s="57" t="s">
        <v>188</v>
      </c>
    </row>
    <row r="259" spans="1:44" ht="33" customHeight="1">
      <c r="A259" s="57" t="s">
        <v>377</v>
      </c>
      <c r="B259" s="82"/>
      <c r="C259" s="82" t="s">
        <v>376</v>
      </c>
      <c r="D259" s="82"/>
      <c r="E259" s="82" t="s">
        <v>378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6"/>
      <c r="W259" s="86"/>
      <c r="X259" s="86"/>
      <c r="Y259" s="86"/>
      <c r="Z259" s="57" t="s">
        <v>377</v>
      </c>
      <c r="AA259" s="58">
        <v>9029</v>
      </c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>
        <f>AP260+AP263+AP268</f>
        <v>3023</v>
      </c>
      <c r="AQ259" s="58">
        <v>2983</v>
      </c>
      <c r="AR259" s="57" t="s">
        <v>377</v>
      </c>
    </row>
    <row r="260" spans="1:44" ht="66.75" customHeight="1">
      <c r="A260" s="57" t="s">
        <v>379</v>
      </c>
      <c r="B260" s="82"/>
      <c r="C260" s="82" t="s">
        <v>376</v>
      </c>
      <c r="D260" s="82"/>
      <c r="E260" s="82" t="s">
        <v>380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6"/>
      <c r="W260" s="86"/>
      <c r="X260" s="86"/>
      <c r="Y260" s="86"/>
      <c r="Z260" s="57" t="s">
        <v>381</v>
      </c>
      <c r="AA260" s="58">
        <v>8989</v>
      </c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>
        <f>AP261</f>
        <v>2733</v>
      </c>
      <c r="AQ260" s="58">
        <v>2983</v>
      </c>
      <c r="AR260" s="57" t="s">
        <v>379</v>
      </c>
    </row>
    <row r="261" spans="1:44" ht="66.75" customHeight="1">
      <c r="A261" s="57" t="s">
        <v>279</v>
      </c>
      <c r="B261" s="82"/>
      <c r="C261" s="82" t="s">
        <v>376</v>
      </c>
      <c r="D261" s="82"/>
      <c r="E261" s="82" t="s">
        <v>382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6"/>
      <c r="W261" s="86"/>
      <c r="X261" s="86"/>
      <c r="Y261" s="86"/>
      <c r="Z261" s="57" t="s">
        <v>279</v>
      </c>
      <c r="AA261" s="58">
        <v>8989</v>
      </c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>
        <f>AP262</f>
        <v>2733</v>
      </c>
      <c r="AQ261" s="58">
        <v>2983</v>
      </c>
      <c r="AR261" s="57" t="s">
        <v>279</v>
      </c>
    </row>
    <row r="262" spans="1:44" ht="66.75" customHeight="1">
      <c r="A262" s="57" t="s">
        <v>206</v>
      </c>
      <c r="B262" s="82"/>
      <c r="C262" s="82" t="s">
        <v>376</v>
      </c>
      <c r="D262" s="82"/>
      <c r="E262" s="82" t="s">
        <v>382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 t="s">
        <v>207</v>
      </c>
      <c r="U262" s="82"/>
      <c r="V262" s="86"/>
      <c r="W262" s="86"/>
      <c r="X262" s="86"/>
      <c r="Y262" s="86"/>
      <c r="Z262" s="57" t="s">
        <v>206</v>
      </c>
      <c r="AA262" s="58">
        <v>8989</v>
      </c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>
        <v>2733</v>
      </c>
      <c r="AQ262" s="58">
        <v>2983</v>
      </c>
      <c r="AR262" s="57" t="s">
        <v>206</v>
      </c>
    </row>
    <row r="263" spans="1:44" ht="83.25" customHeight="1">
      <c r="A263" s="57" t="s">
        <v>383</v>
      </c>
      <c r="B263" s="82"/>
      <c r="C263" s="82" t="s">
        <v>376</v>
      </c>
      <c r="D263" s="82"/>
      <c r="E263" s="82" t="s">
        <v>384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6"/>
      <c r="W263" s="86"/>
      <c r="X263" s="86"/>
      <c r="Y263" s="86"/>
      <c r="Z263" s="57" t="s">
        <v>383</v>
      </c>
      <c r="AA263" s="58">
        <v>40</v>
      </c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>
        <v>40</v>
      </c>
      <c r="AQ263" s="58"/>
      <c r="AR263" s="57" t="s">
        <v>383</v>
      </c>
    </row>
    <row r="264" spans="1:44" ht="66.75" customHeight="1">
      <c r="A264" s="57" t="s">
        <v>385</v>
      </c>
      <c r="B264" s="82"/>
      <c r="C264" s="82" t="s">
        <v>376</v>
      </c>
      <c r="D264" s="82"/>
      <c r="E264" s="82" t="s">
        <v>386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6"/>
      <c r="W264" s="86"/>
      <c r="X264" s="86"/>
      <c r="Y264" s="86"/>
      <c r="Z264" s="57" t="s">
        <v>385</v>
      </c>
      <c r="AA264" s="58">
        <v>15</v>
      </c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>
        <v>15</v>
      </c>
      <c r="AQ264" s="58"/>
      <c r="AR264" s="57" t="s">
        <v>385</v>
      </c>
    </row>
    <row r="265" spans="1:44" ht="66.75" customHeight="1">
      <c r="A265" s="57" t="s">
        <v>206</v>
      </c>
      <c r="B265" s="82"/>
      <c r="C265" s="82" t="s">
        <v>376</v>
      </c>
      <c r="D265" s="82"/>
      <c r="E265" s="82" t="s">
        <v>386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 t="s">
        <v>207</v>
      </c>
      <c r="U265" s="82"/>
      <c r="V265" s="86"/>
      <c r="W265" s="86"/>
      <c r="X265" s="86"/>
      <c r="Y265" s="86"/>
      <c r="Z265" s="57" t="s">
        <v>206</v>
      </c>
      <c r="AA265" s="58">
        <v>15</v>
      </c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>
        <v>15</v>
      </c>
      <c r="AQ265" s="58"/>
      <c r="AR265" s="57" t="s">
        <v>206</v>
      </c>
    </row>
    <row r="266" spans="1:44" ht="66.75" customHeight="1">
      <c r="A266" s="57" t="s">
        <v>679</v>
      </c>
      <c r="B266" s="82"/>
      <c r="C266" s="82" t="s">
        <v>376</v>
      </c>
      <c r="D266" s="82"/>
      <c r="E266" s="82" t="s">
        <v>678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6"/>
      <c r="W266" s="86"/>
      <c r="X266" s="86"/>
      <c r="Y266" s="86"/>
      <c r="Z266" s="57" t="s">
        <v>679</v>
      </c>
      <c r="AA266" s="58">
        <v>25</v>
      </c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>
        <v>25</v>
      </c>
      <c r="AQ266" s="58"/>
      <c r="AR266" s="57" t="s">
        <v>679</v>
      </c>
    </row>
    <row r="267" spans="1:44" ht="66.75" customHeight="1">
      <c r="A267" s="57" t="s">
        <v>206</v>
      </c>
      <c r="B267" s="82"/>
      <c r="C267" s="82" t="s">
        <v>376</v>
      </c>
      <c r="D267" s="82"/>
      <c r="E267" s="82" t="s">
        <v>678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 t="s">
        <v>207</v>
      </c>
      <c r="U267" s="82"/>
      <c r="V267" s="86"/>
      <c r="W267" s="86"/>
      <c r="X267" s="86"/>
      <c r="Y267" s="86"/>
      <c r="Z267" s="57" t="s">
        <v>206</v>
      </c>
      <c r="AA267" s="58">
        <v>25</v>
      </c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>
        <v>25</v>
      </c>
      <c r="AQ267" s="58"/>
      <c r="AR267" s="57" t="s">
        <v>206</v>
      </c>
    </row>
    <row r="268" spans="1:44" s="114" customFormat="1" ht="66.75" customHeight="1">
      <c r="A268" s="78"/>
      <c r="B268" s="82"/>
      <c r="C268" s="82" t="s">
        <v>376</v>
      </c>
      <c r="D268" s="82"/>
      <c r="E268" s="82" t="s">
        <v>648</v>
      </c>
      <c r="F268" s="81"/>
      <c r="G268" s="60" t="s">
        <v>649</v>
      </c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6"/>
      <c r="W268" s="86"/>
      <c r="X268" s="86"/>
      <c r="Y268" s="86"/>
      <c r="Z268" s="60" t="s">
        <v>649</v>
      </c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>
        <f>AP269</f>
        <v>250</v>
      </c>
      <c r="AQ268" s="58"/>
      <c r="AR268" s="57"/>
    </row>
    <row r="269" spans="1:44" s="114" customFormat="1" ht="66.75" customHeight="1">
      <c r="A269" s="78"/>
      <c r="B269" s="82"/>
      <c r="C269" s="82" t="s">
        <v>376</v>
      </c>
      <c r="D269" s="82"/>
      <c r="E269" s="82" t="s">
        <v>1003</v>
      </c>
      <c r="F269" s="81"/>
      <c r="G269" s="60" t="s">
        <v>651</v>
      </c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6"/>
      <c r="W269" s="86"/>
      <c r="X269" s="86"/>
      <c r="Y269" s="86"/>
      <c r="Z269" s="60" t="s">
        <v>651</v>
      </c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>
        <f>AP270</f>
        <v>250</v>
      </c>
      <c r="AQ269" s="58"/>
      <c r="AR269" s="57"/>
    </row>
    <row r="270" spans="1:44" s="114" customFormat="1" ht="66.75" customHeight="1">
      <c r="A270" s="78"/>
      <c r="B270" s="82"/>
      <c r="C270" s="82" t="s">
        <v>376</v>
      </c>
      <c r="D270" s="82"/>
      <c r="E270" s="82" t="s">
        <v>1003</v>
      </c>
      <c r="F270" s="81" t="s">
        <v>207</v>
      </c>
      <c r="G270" s="60" t="s">
        <v>206</v>
      </c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 t="s">
        <v>207</v>
      </c>
      <c r="U270" s="82"/>
      <c r="V270" s="86"/>
      <c r="W270" s="86"/>
      <c r="X270" s="86"/>
      <c r="Y270" s="86"/>
      <c r="Z270" s="60" t="s">
        <v>206</v>
      </c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>
        <v>250</v>
      </c>
      <c r="AQ270" s="58"/>
      <c r="AR270" s="57"/>
    </row>
    <row r="271" spans="1:44" ht="33" customHeight="1">
      <c r="A271" s="57" t="s">
        <v>387</v>
      </c>
      <c r="B271" s="82"/>
      <c r="C271" s="82" t="s">
        <v>376</v>
      </c>
      <c r="D271" s="82"/>
      <c r="E271" s="82" t="s">
        <v>388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6"/>
      <c r="W271" s="86"/>
      <c r="X271" s="86"/>
      <c r="Y271" s="86"/>
      <c r="Z271" s="57" t="s">
        <v>387</v>
      </c>
      <c r="AA271" s="58">
        <v>905</v>
      </c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>
        <v>905</v>
      </c>
      <c r="AQ271" s="58"/>
      <c r="AR271" s="57" t="s">
        <v>387</v>
      </c>
    </row>
    <row r="272" spans="1:44" ht="83.25" customHeight="1">
      <c r="A272" s="57" t="s">
        <v>389</v>
      </c>
      <c r="B272" s="82"/>
      <c r="C272" s="82" t="s">
        <v>376</v>
      </c>
      <c r="D272" s="82"/>
      <c r="E272" s="82" t="s">
        <v>390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6"/>
      <c r="W272" s="86"/>
      <c r="X272" s="86"/>
      <c r="Y272" s="86"/>
      <c r="Z272" s="57" t="s">
        <v>389</v>
      </c>
      <c r="AA272" s="58">
        <v>830</v>
      </c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>
        <v>830</v>
      </c>
      <c r="AQ272" s="58"/>
      <c r="AR272" s="57" t="s">
        <v>389</v>
      </c>
    </row>
    <row r="273" spans="1:44" ht="83.25" customHeight="1">
      <c r="A273" s="57" t="s">
        <v>391</v>
      </c>
      <c r="B273" s="82"/>
      <c r="C273" s="82" t="s">
        <v>376</v>
      </c>
      <c r="D273" s="82"/>
      <c r="E273" s="82" t="s">
        <v>392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6"/>
      <c r="W273" s="86"/>
      <c r="X273" s="86"/>
      <c r="Y273" s="86"/>
      <c r="Z273" s="57" t="s">
        <v>391</v>
      </c>
      <c r="AA273" s="58">
        <v>800</v>
      </c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>
        <v>800</v>
      </c>
      <c r="AQ273" s="58"/>
      <c r="AR273" s="57" t="s">
        <v>391</v>
      </c>
    </row>
    <row r="274" spans="1:44" ht="66.75" customHeight="1">
      <c r="A274" s="57" t="s">
        <v>206</v>
      </c>
      <c r="B274" s="82"/>
      <c r="C274" s="82" t="s">
        <v>376</v>
      </c>
      <c r="D274" s="82"/>
      <c r="E274" s="82" t="s">
        <v>392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 t="s">
        <v>207</v>
      </c>
      <c r="U274" s="82"/>
      <c r="V274" s="86"/>
      <c r="W274" s="86"/>
      <c r="X274" s="86"/>
      <c r="Y274" s="86"/>
      <c r="Z274" s="57" t="s">
        <v>206</v>
      </c>
      <c r="AA274" s="58">
        <v>800</v>
      </c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>
        <v>800</v>
      </c>
      <c r="AQ274" s="58"/>
      <c r="AR274" s="57" t="s">
        <v>206</v>
      </c>
    </row>
    <row r="275" spans="1:44" ht="66.75" customHeight="1">
      <c r="A275" s="57" t="s">
        <v>393</v>
      </c>
      <c r="B275" s="82"/>
      <c r="C275" s="82" t="s">
        <v>376</v>
      </c>
      <c r="D275" s="82"/>
      <c r="E275" s="82" t="s">
        <v>394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6"/>
      <c r="W275" s="86"/>
      <c r="X275" s="86"/>
      <c r="Y275" s="86"/>
      <c r="Z275" s="57" t="s">
        <v>393</v>
      </c>
      <c r="AA275" s="58">
        <v>30</v>
      </c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>
        <v>30</v>
      </c>
      <c r="AQ275" s="58"/>
      <c r="AR275" s="57" t="s">
        <v>393</v>
      </c>
    </row>
    <row r="276" spans="1:44" ht="66.75" customHeight="1">
      <c r="A276" s="57" t="s">
        <v>206</v>
      </c>
      <c r="B276" s="82"/>
      <c r="C276" s="82" t="s">
        <v>376</v>
      </c>
      <c r="D276" s="82"/>
      <c r="E276" s="82" t="s">
        <v>394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 t="s">
        <v>207</v>
      </c>
      <c r="U276" s="82"/>
      <c r="V276" s="86"/>
      <c r="W276" s="86"/>
      <c r="X276" s="86"/>
      <c r="Y276" s="86"/>
      <c r="Z276" s="57" t="s">
        <v>206</v>
      </c>
      <c r="AA276" s="58">
        <v>30</v>
      </c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>
        <v>30</v>
      </c>
      <c r="AQ276" s="58"/>
      <c r="AR276" s="57" t="s">
        <v>206</v>
      </c>
    </row>
    <row r="277" spans="1:44" ht="66.75" customHeight="1">
      <c r="A277" s="57" t="s">
        <v>395</v>
      </c>
      <c r="B277" s="82"/>
      <c r="C277" s="82" t="s">
        <v>376</v>
      </c>
      <c r="D277" s="82"/>
      <c r="E277" s="82" t="s">
        <v>396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6"/>
      <c r="W277" s="86"/>
      <c r="X277" s="86"/>
      <c r="Y277" s="86"/>
      <c r="Z277" s="57" t="s">
        <v>395</v>
      </c>
      <c r="AA277" s="58">
        <v>75</v>
      </c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>
        <v>75</v>
      </c>
      <c r="AQ277" s="58"/>
      <c r="AR277" s="57" t="s">
        <v>395</v>
      </c>
    </row>
    <row r="278" spans="1:44" ht="49.5" customHeight="1">
      <c r="A278" s="57" t="s">
        <v>397</v>
      </c>
      <c r="B278" s="82"/>
      <c r="C278" s="82" t="s">
        <v>376</v>
      </c>
      <c r="D278" s="82"/>
      <c r="E278" s="82" t="s">
        <v>398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6"/>
      <c r="W278" s="86"/>
      <c r="X278" s="86"/>
      <c r="Y278" s="86"/>
      <c r="Z278" s="57" t="s">
        <v>397</v>
      </c>
      <c r="AA278" s="58">
        <v>25</v>
      </c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>
        <v>25</v>
      </c>
      <c r="AQ278" s="58"/>
      <c r="AR278" s="57" t="s">
        <v>397</v>
      </c>
    </row>
    <row r="279" spans="1:44" ht="66.75" customHeight="1">
      <c r="A279" s="57" t="s">
        <v>206</v>
      </c>
      <c r="B279" s="82"/>
      <c r="C279" s="82" t="s">
        <v>376</v>
      </c>
      <c r="D279" s="82"/>
      <c r="E279" s="82" t="s">
        <v>398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 t="s">
        <v>207</v>
      </c>
      <c r="U279" s="82"/>
      <c r="V279" s="86"/>
      <c r="W279" s="86"/>
      <c r="X279" s="86"/>
      <c r="Y279" s="86"/>
      <c r="Z279" s="57" t="s">
        <v>206</v>
      </c>
      <c r="AA279" s="58">
        <v>25</v>
      </c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>
        <v>25</v>
      </c>
      <c r="AQ279" s="58"/>
      <c r="AR279" s="57" t="s">
        <v>206</v>
      </c>
    </row>
    <row r="280" spans="1:44" ht="49.5" customHeight="1">
      <c r="A280" s="57" t="s">
        <v>399</v>
      </c>
      <c r="B280" s="82"/>
      <c r="C280" s="82" t="s">
        <v>376</v>
      </c>
      <c r="D280" s="82"/>
      <c r="E280" s="82" t="s">
        <v>400</v>
      </c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6"/>
      <c r="W280" s="86"/>
      <c r="X280" s="86"/>
      <c r="Y280" s="86"/>
      <c r="Z280" s="57" t="s">
        <v>399</v>
      </c>
      <c r="AA280" s="58">
        <v>50</v>
      </c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>
        <v>50</v>
      </c>
      <c r="AQ280" s="58"/>
      <c r="AR280" s="57" t="s">
        <v>399</v>
      </c>
    </row>
    <row r="281" spans="1:44" ht="66.75" customHeight="1">
      <c r="A281" s="57" t="s">
        <v>206</v>
      </c>
      <c r="B281" s="82"/>
      <c r="C281" s="82" t="s">
        <v>376</v>
      </c>
      <c r="D281" s="82"/>
      <c r="E281" s="82" t="s">
        <v>400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 t="s">
        <v>207</v>
      </c>
      <c r="U281" s="82"/>
      <c r="V281" s="86"/>
      <c r="W281" s="86"/>
      <c r="X281" s="86"/>
      <c r="Y281" s="86"/>
      <c r="Z281" s="57" t="s">
        <v>206</v>
      </c>
      <c r="AA281" s="58">
        <v>50</v>
      </c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>
        <v>50</v>
      </c>
      <c r="AQ281" s="58"/>
      <c r="AR281" s="57" t="s">
        <v>206</v>
      </c>
    </row>
    <row r="282" spans="1:44" ht="16.5" customHeight="1">
      <c r="A282" s="57" t="s">
        <v>401</v>
      </c>
      <c r="B282" s="82"/>
      <c r="C282" s="82" t="s">
        <v>402</v>
      </c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6"/>
      <c r="W282" s="86"/>
      <c r="X282" s="86"/>
      <c r="Y282" s="86"/>
      <c r="Z282" s="57" t="s">
        <v>401</v>
      </c>
      <c r="AA282" s="58">
        <v>16552.1</v>
      </c>
      <c r="AB282" s="58"/>
      <c r="AC282" s="58">
        <v>13462.1</v>
      </c>
      <c r="AD282" s="58"/>
      <c r="AE282" s="58">
        <v>550</v>
      </c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>
        <f>AP283+AP287+AP296</f>
        <v>17478.92912</v>
      </c>
      <c r="AQ282" s="58">
        <f>AQ283+AQ287+AQ296</f>
        <v>17110.116879999998</v>
      </c>
      <c r="AR282" s="57" t="s">
        <v>401</v>
      </c>
    </row>
    <row r="283" spans="1:44" ht="16.5" customHeight="1">
      <c r="A283" s="57" t="s">
        <v>403</v>
      </c>
      <c r="B283" s="82"/>
      <c r="C283" s="82" t="s">
        <v>404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6"/>
      <c r="W283" s="86"/>
      <c r="X283" s="86"/>
      <c r="Y283" s="86"/>
      <c r="Z283" s="57" t="s">
        <v>403</v>
      </c>
      <c r="AA283" s="58">
        <v>2540</v>
      </c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>
        <v>2602</v>
      </c>
      <c r="AQ283" s="58">
        <v>2602</v>
      </c>
      <c r="AR283" s="57" t="s">
        <v>403</v>
      </c>
    </row>
    <row r="284" spans="1:44" ht="49.5" customHeight="1">
      <c r="A284" s="57" t="s">
        <v>106</v>
      </c>
      <c r="B284" s="82"/>
      <c r="C284" s="82" t="s">
        <v>404</v>
      </c>
      <c r="D284" s="82"/>
      <c r="E284" s="82" t="s">
        <v>107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6"/>
      <c r="W284" s="86"/>
      <c r="X284" s="86"/>
      <c r="Y284" s="86"/>
      <c r="Z284" s="57" t="s">
        <v>106</v>
      </c>
      <c r="AA284" s="58">
        <v>2540</v>
      </c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>
        <v>2602</v>
      </c>
      <c r="AQ284" s="58">
        <v>2602</v>
      </c>
      <c r="AR284" s="57" t="s">
        <v>106</v>
      </c>
    </row>
    <row r="285" spans="1:44" ht="83.25" customHeight="1">
      <c r="A285" s="57" t="s">
        <v>405</v>
      </c>
      <c r="B285" s="82"/>
      <c r="C285" s="82" t="s">
        <v>404</v>
      </c>
      <c r="D285" s="82"/>
      <c r="E285" s="82" t="s">
        <v>406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6"/>
      <c r="W285" s="86"/>
      <c r="X285" s="86"/>
      <c r="Y285" s="86"/>
      <c r="Z285" s="57" t="s">
        <v>405</v>
      </c>
      <c r="AA285" s="58">
        <v>2540</v>
      </c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>
        <v>2602</v>
      </c>
      <c r="AQ285" s="58">
        <v>2602</v>
      </c>
      <c r="AR285" s="57" t="s">
        <v>405</v>
      </c>
    </row>
    <row r="286" spans="1:44" ht="33" customHeight="1">
      <c r="A286" s="57" t="s">
        <v>196</v>
      </c>
      <c r="B286" s="82"/>
      <c r="C286" s="82" t="s">
        <v>404</v>
      </c>
      <c r="D286" s="82"/>
      <c r="E286" s="82" t="s">
        <v>406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 t="s">
        <v>197</v>
      </c>
      <c r="U286" s="82"/>
      <c r="V286" s="86"/>
      <c r="W286" s="86"/>
      <c r="X286" s="86"/>
      <c r="Y286" s="86"/>
      <c r="Z286" s="57" t="s">
        <v>196</v>
      </c>
      <c r="AA286" s="58">
        <v>2540</v>
      </c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>
        <v>2602</v>
      </c>
      <c r="AQ286" s="58">
        <v>2602</v>
      </c>
      <c r="AR286" s="57" t="s">
        <v>196</v>
      </c>
    </row>
    <row r="287" spans="1:44" ht="16.5" customHeight="1">
      <c r="A287" s="57" t="s">
        <v>407</v>
      </c>
      <c r="B287" s="82"/>
      <c r="C287" s="82" t="s">
        <v>408</v>
      </c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6"/>
      <c r="W287" s="86"/>
      <c r="X287" s="86"/>
      <c r="Y287" s="86"/>
      <c r="Z287" s="57" t="s">
        <v>407</v>
      </c>
      <c r="AA287" s="58">
        <v>836.7</v>
      </c>
      <c r="AB287" s="58"/>
      <c r="AC287" s="58">
        <v>286.7</v>
      </c>
      <c r="AD287" s="58"/>
      <c r="AE287" s="58">
        <v>550</v>
      </c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>
        <f>AP293+AP288</f>
        <v>603.55</v>
      </c>
      <c r="AQ287" s="58">
        <f>AQ293+AQ288</f>
        <v>1332.69</v>
      </c>
      <c r="AR287" s="57" t="s">
        <v>407</v>
      </c>
    </row>
    <row r="288" spans="1:44" ht="61.5" customHeight="1">
      <c r="A288" s="57"/>
      <c r="B288" s="82"/>
      <c r="C288" s="82" t="s">
        <v>408</v>
      </c>
      <c r="D288" s="82"/>
      <c r="E288" s="82" t="s">
        <v>189</v>
      </c>
      <c r="F288" s="81"/>
      <c r="G288" s="60" t="s">
        <v>188</v>
      </c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6"/>
      <c r="W288" s="86"/>
      <c r="X288" s="86"/>
      <c r="Y288" s="86"/>
      <c r="Z288" s="60" t="s">
        <v>188</v>
      </c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>
        <f aca="true" t="shared" si="6" ref="AP288:AQ291">AP289</f>
        <v>603.55</v>
      </c>
      <c r="AQ288" s="58">
        <f t="shared" si="6"/>
        <v>603.55</v>
      </c>
      <c r="AR288" s="57"/>
    </row>
    <row r="289" spans="1:44" ht="39" customHeight="1">
      <c r="A289" s="57"/>
      <c r="B289" s="82"/>
      <c r="C289" s="82" t="s">
        <v>408</v>
      </c>
      <c r="D289" s="82"/>
      <c r="E289" s="82" t="s">
        <v>351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6"/>
      <c r="W289" s="86"/>
      <c r="X289" s="86"/>
      <c r="Y289" s="86"/>
      <c r="Z289" s="60" t="s">
        <v>350</v>
      </c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>
        <f t="shared" si="6"/>
        <v>603.55</v>
      </c>
      <c r="AQ289" s="58">
        <f t="shared" si="6"/>
        <v>603.55</v>
      </c>
      <c r="AR289" s="57"/>
    </row>
    <row r="290" spans="1:44" ht="46.5" customHeight="1">
      <c r="A290" s="57"/>
      <c r="B290" s="82"/>
      <c r="C290" s="82" t="s">
        <v>408</v>
      </c>
      <c r="D290" s="82"/>
      <c r="E290" s="82" t="s">
        <v>414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6"/>
      <c r="W290" s="86"/>
      <c r="X290" s="86"/>
      <c r="Y290" s="86"/>
      <c r="Z290" s="90" t="s">
        <v>413</v>
      </c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>
        <f t="shared" si="6"/>
        <v>603.55</v>
      </c>
      <c r="AQ290" s="58">
        <f t="shared" si="6"/>
        <v>603.55</v>
      </c>
      <c r="AR290" s="57"/>
    </row>
    <row r="291" spans="1:44" ht="36" customHeight="1">
      <c r="A291" s="57"/>
      <c r="B291" s="82"/>
      <c r="C291" s="82" t="s">
        <v>408</v>
      </c>
      <c r="D291" s="82"/>
      <c r="E291" s="82" t="s">
        <v>620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6"/>
      <c r="W291" s="86"/>
      <c r="X291" s="86"/>
      <c r="Y291" s="86"/>
      <c r="Z291" s="90" t="s">
        <v>619</v>
      </c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>
        <f t="shared" si="6"/>
        <v>603.55</v>
      </c>
      <c r="AQ291" s="58">
        <f t="shared" si="6"/>
        <v>603.55</v>
      </c>
      <c r="AR291" s="57"/>
    </row>
    <row r="292" spans="1:44" ht="51" customHeight="1">
      <c r="A292" s="57"/>
      <c r="B292" s="82"/>
      <c r="C292" s="82" t="s">
        <v>408</v>
      </c>
      <c r="D292" s="82"/>
      <c r="E292" s="82" t="s">
        <v>620</v>
      </c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 t="s">
        <v>197</v>
      </c>
      <c r="U292" s="82"/>
      <c r="V292" s="86"/>
      <c r="W292" s="86"/>
      <c r="X292" s="86"/>
      <c r="Y292" s="86"/>
      <c r="Z292" s="57" t="s">
        <v>196</v>
      </c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67">
        <v>603.55</v>
      </c>
      <c r="AQ292" s="67">
        <v>603.55</v>
      </c>
      <c r="AR292" s="57"/>
    </row>
    <row r="293" spans="1:44" ht="49.5" customHeight="1">
      <c r="A293" s="57" t="s">
        <v>106</v>
      </c>
      <c r="B293" s="82"/>
      <c r="C293" s="82" t="s">
        <v>408</v>
      </c>
      <c r="D293" s="82"/>
      <c r="E293" s="82" t="s">
        <v>107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6"/>
      <c r="W293" s="86"/>
      <c r="X293" s="86"/>
      <c r="Y293" s="86"/>
      <c r="Z293" s="57" t="s">
        <v>106</v>
      </c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>
        <f>AQ294</f>
        <v>729.14</v>
      </c>
      <c r="AR293" s="57" t="s">
        <v>106</v>
      </c>
    </row>
    <row r="294" spans="1:44" ht="117" customHeight="1">
      <c r="A294" s="57" t="s">
        <v>690</v>
      </c>
      <c r="B294" s="82"/>
      <c r="C294" s="82" t="s">
        <v>408</v>
      </c>
      <c r="D294" s="82"/>
      <c r="E294" s="82" t="s">
        <v>689</v>
      </c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6"/>
      <c r="W294" s="86"/>
      <c r="X294" s="86"/>
      <c r="Y294" s="86"/>
      <c r="Z294" s="57" t="s">
        <v>690</v>
      </c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>
        <f>AQ295</f>
        <v>729.14</v>
      </c>
      <c r="AR294" s="57" t="s">
        <v>690</v>
      </c>
    </row>
    <row r="295" spans="1:44" ht="33" customHeight="1">
      <c r="A295" s="57" t="s">
        <v>196</v>
      </c>
      <c r="B295" s="82"/>
      <c r="C295" s="82" t="s">
        <v>408</v>
      </c>
      <c r="D295" s="82"/>
      <c r="E295" s="82" t="s">
        <v>689</v>
      </c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 t="s">
        <v>197</v>
      </c>
      <c r="U295" s="82"/>
      <c r="V295" s="86"/>
      <c r="W295" s="86"/>
      <c r="X295" s="86"/>
      <c r="Y295" s="86"/>
      <c r="Z295" s="57" t="s">
        <v>196</v>
      </c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>
        <v>729.14</v>
      </c>
      <c r="AR295" s="57" t="s">
        <v>196</v>
      </c>
    </row>
    <row r="296" spans="1:44" ht="16.5" customHeight="1">
      <c r="A296" s="57" t="s">
        <v>417</v>
      </c>
      <c r="B296" s="82"/>
      <c r="C296" s="82" t="s">
        <v>418</v>
      </c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6"/>
      <c r="W296" s="86"/>
      <c r="X296" s="86"/>
      <c r="Y296" s="86"/>
      <c r="Z296" s="57" t="s">
        <v>417</v>
      </c>
      <c r="AA296" s="58">
        <v>13175.4</v>
      </c>
      <c r="AB296" s="58"/>
      <c r="AC296" s="58">
        <v>13175.4</v>
      </c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>
        <f aca="true" t="shared" si="7" ref="AP296:AQ298">AP297</f>
        <v>14273.37912</v>
      </c>
      <c r="AQ296" s="58">
        <f t="shared" si="7"/>
        <v>13175.426879999999</v>
      </c>
      <c r="AR296" s="57" t="s">
        <v>417</v>
      </c>
    </row>
    <row r="297" spans="1:44" ht="49.5" customHeight="1">
      <c r="A297" s="57" t="s">
        <v>106</v>
      </c>
      <c r="B297" s="82"/>
      <c r="C297" s="82" t="s">
        <v>418</v>
      </c>
      <c r="D297" s="82"/>
      <c r="E297" s="82" t="s">
        <v>107</v>
      </c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6"/>
      <c r="W297" s="86"/>
      <c r="X297" s="86"/>
      <c r="Y297" s="86"/>
      <c r="Z297" s="57" t="s">
        <v>106</v>
      </c>
      <c r="AA297" s="58">
        <v>13175.4</v>
      </c>
      <c r="AB297" s="58"/>
      <c r="AC297" s="58">
        <v>13175.4</v>
      </c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>
        <f t="shared" si="7"/>
        <v>14273.37912</v>
      </c>
      <c r="AQ297" s="58">
        <f t="shared" si="7"/>
        <v>13175.426879999999</v>
      </c>
      <c r="AR297" s="57" t="s">
        <v>106</v>
      </c>
    </row>
    <row r="298" spans="1:44" ht="216.75" customHeight="1">
      <c r="A298" s="43" t="s">
        <v>419</v>
      </c>
      <c r="B298" s="82"/>
      <c r="C298" s="82" t="s">
        <v>418</v>
      </c>
      <c r="D298" s="82"/>
      <c r="E298" s="82" t="s">
        <v>420</v>
      </c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6"/>
      <c r="W298" s="86"/>
      <c r="X298" s="86"/>
      <c r="Y298" s="86"/>
      <c r="Z298" s="43" t="s">
        <v>419</v>
      </c>
      <c r="AA298" s="58">
        <v>13175.4</v>
      </c>
      <c r="AB298" s="58"/>
      <c r="AC298" s="58">
        <v>13175.4</v>
      </c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>
        <f t="shared" si="7"/>
        <v>14273.37912</v>
      </c>
      <c r="AQ298" s="58">
        <f t="shared" si="7"/>
        <v>13175.426879999999</v>
      </c>
      <c r="AR298" s="43" t="s">
        <v>419</v>
      </c>
    </row>
    <row r="299" spans="1:44" ht="49.5" customHeight="1">
      <c r="A299" s="57" t="s">
        <v>154</v>
      </c>
      <c r="B299" s="82"/>
      <c r="C299" s="82" t="s">
        <v>418</v>
      </c>
      <c r="D299" s="82"/>
      <c r="E299" s="82" t="s">
        <v>420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 t="s">
        <v>155</v>
      </c>
      <c r="U299" s="82"/>
      <c r="V299" s="86"/>
      <c r="W299" s="86"/>
      <c r="X299" s="86"/>
      <c r="Y299" s="86"/>
      <c r="Z299" s="57" t="s">
        <v>154</v>
      </c>
      <c r="AA299" s="58">
        <v>13175.4</v>
      </c>
      <c r="AB299" s="58"/>
      <c r="AC299" s="58">
        <v>13175.4</v>
      </c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67">
        <f>14273.4-0.02088</f>
        <v>14273.37912</v>
      </c>
      <c r="AQ299" s="67">
        <f>13175.4+0.02688</f>
        <v>13175.426879999999</v>
      </c>
      <c r="AR299" s="57" t="s">
        <v>154</v>
      </c>
    </row>
    <row r="300" spans="1:44" ht="16.5" customHeight="1">
      <c r="A300" s="57" t="s">
        <v>421</v>
      </c>
      <c r="B300" s="82"/>
      <c r="C300" s="82" t="s">
        <v>422</v>
      </c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6"/>
      <c r="W300" s="86"/>
      <c r="X300" s="86"/>
      <c r="Y300" s="86"/>
      <c r="Z300" s="57" t="s">
        <v>421</v>
      </c>
      <c r="AA300" s="58">
        <v>6873.1</v>
      </c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>
        <f>AP301+AP333</f>
        <v>7837.1</v>
      </c>
      <c r="AQ300" s="58">
        <f>AQ301+AQ333</f>
        <v>5801.1</v>
      </c>
      <c r="AR300" s="57" t="s">
        <v>421</v>
      </c>
    </row>
    <row r="301" spans="1:44" ht="16.5" customHeight="1">
      <c r="A301" s="57" t="s">
        <v>423</v>
      </c>
      <c r="B301" s="82"/>
      <c r="C301" s="82" t="s">
        <v>424</v>
      </c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6"/>
      <c r="W301" s="86"/>
      <c r="X301" s="86"/>
      <c r="Y301" s="86"/>
      <c r="Z301" s="57" t="s">
        <v>423</v>
      </c>
      <c r="AA301" s="58">
        <v>6873.1</v>
      </c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>
        <v>6837.1</v>
      </c>
      <c r="AQ301" s="58">
        <v>5801.1</v>
      </c>
      <c r="AR301" s="57" t="s">
        <v>423</v>
      </c>
    </row>
    <row r="302" spans="1:44" ht="66.75" customHeight="1">
      <c r="A302" s="57" t="s">
        <v>425</v>
      </c>
      <c r="B302" s="82"/>
      <c r="C302" s="82" t="s">
        <v>424</v>
      </c>
      <c r="D302" s="82"/>
      <c r="E302" s="82" t="s">
        <v>426</v>
      </c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6"/>
      <c r="W302" s="86"/>
      <c r="X302" s="86"/>
      <c r="Y302" s="86"/>
      <c r="Z302" s="57" t="s">
        <v>425</v>
      </c>
      <c r="AA302" s="58">
        <v>6873.1</v>
      </c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>
        <v>6837.1</v>
      </c>
      <c r="AQ302" s="58">
        <v>5801.1</v>
      </c>
      <c r="AR302" s="57" t="s">
        <v>425</v>
      </c>
    </row>
    <row r="303" spans="1:44" ht="49.5" customHeight="1">
      <c r="A303" s="57" t="s">
        <v>427</v>
      </c>
      <c r="B303" s="82"/>
      <c r="C303" s="82" t="s">
        <v>424</v>
      </c>
      <c r="D303" s="82"/>
      <c r="E303" s="82" t="s">
        <v>428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6"/>
      <c r="W303" s="86"/>
      <c r="X303" s="86"/>
      <c r="Y303" s="86"/>
      <c r="Z303" s="57" t="s">
        <v>427</v>
      </c>
      <c r="AA303" s="58">
        <v>6262.1</v>
      </c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>
        <v>6226.1</v>
      </c>
      <c r="AQ303" s="58">
        <v>5801.1</v>
      </c>
      <c r="AR303" s="57" t="s">
        <v>427</v>
      </c>
    </row>
    <row r="304" spans="1:44" ht="83.25" customHeight="1">
      <c r="A304" s="57" t="s">
        <v>429</v>
      </c>
      <c r="B304" s="82"/>
      <c r="C304" s="82" t="s">
        <v>424</v>
      </c>
      <c r="D304" s="82"/>
      <c r="E304" s="82" t="s">
        <v>430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6"/>
      <c r="W304" s="86"/>
      <c r="X304" s="86"/>
      <c r="Y304" s="86"/>
      <c r="Z304" s="57" t="s">
        <v>429</v>
      </c>
      <c r="AA304" s="58">
        <v>5837.1</v>
      </c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>
        <v>5801.1</v>
      </c>
      <c r="AQ304" s="58">
        <v>5801.1</v>
      </c>
      <c r="AR304" s="57" t="s">
        <v>429</v>
      </c>
    </row>
    <row r="305" spans="1:44" ht="66.75" customHeight="1">
      <c r="A305" s="57" t="s">
        <v>279</v>
      </c>
      <c r="B305" s="82"/>
      <c r="C305" s="82" t="s">
        <v>424</v>
      </c>
      <c r="D305" s="82"/>
      <c r="E305" s="82" t="s">
        <v>431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6"/>
      <c r="W305" s="86"/>
      <c r="X305" s="86"/>
      <c r="Y305" s="86"/>
      <c r="Z305" s="57" t="s">
        <v>279</v>
      </c>
      <c r="AA305" s="58">
        <v>5837.1</v>
      </c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>
        <v>5801.1</v>
      </c>
      <c r="AQ305" s="58">
        <v>5801.1</v>
      </c>
      <c r="AR305" s="57" t="s">
        <v>279</v>
      </c>
    </row>
    <row r="306" spans="1:44" ht="66.75" customHeight="1">
      <c r="A306" s="57" t="s">
        <v>206</v>
      </c>
      <c r="B306" s="82"/>
      <c r="C306" s="82" t="s">
        <v>424</v>
      </c>
      <c r="D306" s="82"/>
      <c r="E306" s="82" t="s">
        <v>431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 t="s">
        <v>207</v>
      </c>
      <c r="U306" s="82"/>
      <c r="V306" s="86"/>
      <c r="W306" s="86"/>
      <c r="X306" s="86"/>
      <c r="Y306" s="86"/>
      <c r="Z306" s="57" t="s">
        <v>206</v>
      </c>
      <c r="AA306" s="58">
        <v>5837.1</v>
      </c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>
        <v>5801.1</v>
      </c>
      <c r="AQ306" s="58">
        <v>5801.1</v>
      </c>
      <c r="AR306" s="57" t="s">
        <v>206</v>
      </c>
    </row>
    <row r="307" spans="1:44" ht="83.25" customHeight="1">
      <c r="A307" s="57" t="s">
        <v>432</v>
      </c>
      <c r="B307" s="82"/>
      <c r="C307" s="82" t="s">
        <v>424</v>
      </c>
      <c r="D307" s="82"/>
      <c r="E307" s="82" t="s">
        <v>433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6"/>
      <c r="W307" s="86"/>
      <c r="X307" s="86"/>
      <c r="Y307" s="86"/>
      <c r="Z307" s="57" t="s">
        <v>432</v>
      </c>
      <c r="AA307" s="58">
        <v>380</v>
      </c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>
        <v>380</v>
      </c>
      <c r="AQ307" s="58"/>
      <c r="AR307" s="57" t="s">
        <v>432</v>
      </c>
    </row>
    <row r="308" spans="1:44" ht="49.5" customHeight="1">
      <c r="A308" s="57" t="s">
        <v>434</v>
      </c>
      <c r="B308" s="82"/>
      <c r="C308" s="82" t="s">
        <v>424</v>
      </c>
      <c r="D308" s="82"/>
      <c r="E308" s="82" t="s">
        <v>435</v>
      </c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6"/>
      <c r="W308" s="86"/>
      <c r="X308" s="86"/>
      <c r="Y308" s="86"/>
      <c r="Z308" s="57" t="s">
        <v>434</v>
      </c>
      <c r="AA308" s="58">
        <v>380</v>
      </c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>
        <v>310</v>
      </c>
      <c r="AQ308" s="58"/>
      <c r="AR308" s="57" t="s">
        <v>434</v>
      </c>
    </row>
    <row r="309" spans="1:44" ht="66.75" customHeight="1">
      <c r="A309" s="57" t="s">
        <v>206</v>
      </c>
      <c r="B309" s="82"/>
      <c r="C309" s="82" t="s">
        <v>424</v>
      </c>
      <c r="D309" s="82"/>
      <c r="E309" s="82" t="s">
        <v>435</v>
      </c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 t="s">
        <v>207</v>
      </c>
      <c r="U309" s="82"/>
      <c r="V309" s="86"/>
      <c r="W309" s="86"/>
      <c r="X309" s="86"/>
      <c r="Y309" s="86"/>
      <c r="Z309" s="57" t="s">
        <v>206</v>
      </c>
      <c r="AA309" s="58">
        <v>380</v>
      </c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>
        <v>310</v>
      </c>
      <c r="AQ309" s="58"/>
      <c r="AR309" s="57" t="s">
        <v>206</v>
      </c>
    </row>
    <row r="310" spans="1:44" ht="66.75" customHeight="1">
      <c r="A310" s="57"/>
      <c r="B310" s="82"/>
      <c r="C310" s="82" t="s">
        <v>424</v>
      </c>
      <c r="D310" s="82"/>
      <c r="E310" s="82" t="s">
        <v>436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6"/>
      <c r="W310" s="86"/>
      <c r="X310" s="86"/>
      <c r="Y310" s="86"/>
      <c r="Z310" s="60" t="s">
        <v>437</v>
      </c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>
        <v>70</v>
      </c>
      <c r="AQ310" s="58"/>
      <c r="AR310" s="57"/>
    </row>
    <row r="311" spans="1:44" ht="66.75" customHeight="1">
      <c r="A311" s="57"/>
      <c r="B311" s="82"/>
      <c r="C311" s="82" t="s">
        <v>424</v>
      </c>
      <c r="D311" s="82"/>
      <c r="E311" s="82" t="s">
        <v>436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 t="s">
        <v>207</v>
      </c>
      <c r="U311" s="82"/>
      <c r="V311" s="86"/>
      <c r="W311" s="86"/>
      <c r="X311" s="86"/>
      <c r="Y311" s="86"/>
      <c r="Z311" s="60" t="s">
        <v>206</v>
      </c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>
        <v>70</v>
      </c>
      <c r="AQ311" s="58"/>
      <c r="AR311" s="57"/>
    </row>
    <row r="312" spans="1:44" ht="99.75" customHeight="1">
      <c r="A312" s="57" t="s">
        <v>438</v>
      </c>
      <c r="B312" s="82"/>
      <c r="C312" s="82" t="s">
        <v>424</v>
      </c>
      <c r="D312" s="82"/>
      <c r="E312" s="82" t="s">
        <v>439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6"/>
      <c r="W312" s="86"/>
      <c r="X312" s="86"/>
      <c r="Y312" s="86"/>
      <c r="Z312" s="57" t="s">
        <v>438</v>
      </c>
      <c r="AA312" s="58">
        <v>45</v>
      </c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>
        <v>45</v>
      </c>
      <c r="AQ312" s="58"/>
      <c r="AR312" s="57" t="s">
        <v>438</v>
      </c>
    </row>
    <row r="313" spans="1:44" ht="49.5" customHeight="1">
      <c r="A313" s="57" t="s">
        <v>440</v>
      </c>
      <c r="B313" s="82"/>
      <c r="C313" s="82" t="s">
        <v>424</v>
      </c>
      <c r="D313" s="82"/>
      <c r="E313" s="82" t="s">
        <v>441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6"/>
      <c r="W313" s="86"/>
      <c r="X313" s="86"/>
      <c r="Y313" s="86"/>
      <c r="Z313" s="57" t="s">
        <v>440</v>
      </c>
      <c r="AA313" s="58">
        <v>45</v>
      </c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>
        <v>45</v>
      </c>
      <c r="AQ313" s="58"/>
      <c r="AR313" s="57" t="s">
        <v>440</v>
      </c>
    </row>
    <row r="314" spans="1:44" ht="66.75" customHeight="1">
      <c r="A314" s="57" t="s">
        <v>206</v>
      </c>
      <c r="B314" s="82"/>
      <c r="C314" s="82" t="s">
        <v>424</v>
      </c>
      <c r="D314" s="82"/>
      <c r="E314" s="82" t="s">
        <v>441</v>
      </c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 t="s">
        <v>207</v>
      </c>
      <c r="U314" s="82"/>
      <c r="V314" s="86"/>
      <c r="W314" s="86"/>
      <c r="X314" s="86"/>
      <c r="Y314" s="86"/>
      <c r="Z314" s="57" t="s">
        <v>206</v>
      </c>
      <c r="AA314" s="58">
        <v>45</v>
      </c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>
        <v>45</v>
      </c>
      <c r="AQ314" s="58"/>
      <c r="AR314" s="57" t="s">
        <v>206</v>
      </c>
    </row>
    <row r="315" spans="1:44" ht="49.5" customHeight="1">
      <c r="A315" s="57" t="s">
        <v>442</v>
      </c>
      <c r="B315" s="82"/>
      <c r="C315" s="82" t="s">
        <v>424</v>
      </c>
      <c r="D315" s="82"/>
      <c r="E315" s="82" t="s">
        <v>443</v>
      </c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6"/>
      <c r="W315" s="86"/>
      <c r="X315" s="86"/>
      <c r="Y315" s="86"/>
      <c r="Z315" s="57" t="s">
        <v>442</v>
      </c>
      <c r="AA315" s="58">
        <v>525</v>
      </c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>
        <v>525</v>
      </c>
      <c r="AQ315" s="58"/>
      <c r="AR315" s="57" t="s">
        <v>442</v>
      </c>
    </row>
    <row r="316" spans="1:44" ht="117" customHeight="1">
      <c r="A316" s="57" t="s">
        <v>444</v>
      </c>
      <c r="B316" s="82"/>
      <c r="C316" s="82" t="s">
        <v>424</v>
      </c>
      <c r="D316" s="82"/>
      <c r="E316" s="82" t="s">
        <v>445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6"/>
      <c r="W316" s="86"/>
      <c r="X316" s="86"/>
      <c r="Y316" s="86"/>
      <c r="Z316" s="57" t="s">
        <v>444</v>
      </c>
      <c r="AA316" s="58">
        <v>495</v>
      </c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>
        <v>495</v>
      </c>
      <c r="AQ316" s="58"/>
      <c r="AR316" s="57" t="s">
        <v>444</v>
      </c>
    </row>
    <row r="317" spans="1:44" ht="49.5" customHeight="1">
      <c r="A317" s="57" t="s">
        <v>446</v>
      </c>
      <c r="B317" s="82"/>
      <c r="C317" s="82" t="s">
        <v>424</v>
      </c>
      <c r="D317" s="82"/>
      <c r="E317" s="82" t="s">
        <v>447</v>
      </c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6"/>
      <c r="W317" s="86"/>
      <c r="X317" s="86"/>
      <c r="Y317" s="86"/>
      <c r="Z317" s="57" t="s">
        <v>446</v>
      </c>
      <c r="AA317" s="58">
        <v>450</v>
      </c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>
        <v>450</v>
      </c>
      <c r="AQ317" s="58"/>
      <c r="AR317" s="57" t="s">
        <v>446</v>
      </c>
    </row>
    <row r="318" spans="1:44" ht="66.75" customHeight="1">
      <c r="A318" s="57" t="s">
        <v>206</v>
      </c>
      <c r="B318" s="82"/>
      <c r="C318" s="82" t="s">
        <v>424</v>
      </c>
      <c r="D318" s="82"/>
      <c r="E318" s="82" t="s">
        <v>447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 t="s">
        <v>207</v>
      </c>
      <c r="U318" s="82"/>
      <c r="V318" s="86"/>
      <c r="W318" s="86"/>
      <c r="X318" s="86"/>
      <c r="Y318" s="86"/>
      <c r="Z318" s="57" t="s">
        <v>206</v>
      </c>
      <c r="AA318" s="58">
        <v>450</v>
      </c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>
        <v>450</v>
      </c>
      <c r="AQ318" s="58"/>
      <c r="AR318" s="57" t="s">
        <v>206</v>
      </c>
    </row>
    <row r="319" spans="1:44" ht="66.75" customHeight="1">
      <c r="A319" s="57" t="s">
        <v>448</v>
      </c>
      <c r="B319" s="82"/>
      <c r="C319" s="82" t="s">
        <v>424</v>
      </c>
      <c r="D319" s="82"/>
      <c r="E319" s="82" t="s">
        <v>449</v>
      </c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6"/>
      <c r="W319" s="86"/>
      <c r="X319" s="86"/>
      <c r="Y319" s="86"/>
      <c r="Z319" s="57" t="s">
        <v>448</v>
      </c>
      <c r="AA319" s="58">
        <v>45</v>
      </c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>
        <v>45</v>
      </c>
      <c r="AQ319" s="58"/>
      <c r="AR319" s="57" t="s">
        <v>448</v>
      </c>
    </row>
    <row r="320" spans="1:44" ht="66.75" customHeight="1">
      <c r="A320" s="57" t="s">
        <v>206</v>
      </c>
      <c r="B320" s="82"/>
      <c r="C320" s="82" t="s">
        <v>424</v>
      </c>
      <c r="D320" s="82"/>
      <c r="E320" s="82" t="s">
        <v>449</v>
      </c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 t="s">
        <v>207</v>
      </c>
      <c r="U320" s="82"/>
      <c r="V320" s="86"/>
      <c r="W320" s="86"/>
      <c r="X320" s="86"/>
      <c r="Y320" s="86"/>
      <c r="Z320" s="57" t="s">
        <v>206</v>
      </c>
      <c r="AA320" s="58">
        <v>45</v>
      </c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>
        <v>45</v>
      </c>
      <c r="AQ320" s="58"/>
      <c r="AR320" s="57" t="s">
        <v>206</v>
      </c>
    </row>
    <row r="321" spans="1:44" ht="49.5" customHeight="1">
      <c r="A321" s="57" t="s">
        <v>450</v>
      </c>
      <c r="B321" s="82"/>
      <c r="C321" s="82" t="s">
        <v>424</v>
      </c>
      <c r="D321" s="82"/>
      <c r="E321" s="82" t="s">
        <v>451</v>
      </c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6"/>
      <c r="W321" s="86"/>
      <c r="X321" s="86"/>
      <c r="Y321" s="86"/>
      <c r="Z321" s="57" t="s">
        <v>450</v>
      </c>
      <c r="AA321" s="58">
        <v>30</v>
      </c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>
        <v>30</v>
      </c>
      <c r="AQ321" s="58"/>
      <c r="AR321" s="57" t="s">
        <v>450</v>
      </c>
    </row>
    <row r="322" spans="1:44" ht="83.25" customHeight="1">
      <c r="A322" s="57" t="s">
        <v>452</v>
      </c>
      <c r="B322" s="82"/>
      <c r="C322" s="82" t="s">
        <v>424</v>
      </c>
      <c r="D322" s="82"/>
      <c r="E322" s="82" t="s">
        <v>453</v>
      </c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6"/>
      <c r="W322" s="86"/>
      <c r="X322" s="86"/>
      <c r="Y322" s="86"/>
      <c r="Z322" s="57" t="s">
        <v>452</v>
      </c>
      <c r="AA322" s="58">
        <v>30</v>
      </c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>
        <v>30</v>
      </c>
      <c r="AQ322" s="58"/>
      <c r="AR322" s="57" t="s">
        <v>452</v>
      </c>
    </row>
    <row r="323" spans="1:44" ht="66.75" customHeight="1">
      <c r="A323" s="57" t="s">
        <v>206</v>
      </c>
      <c r="B323" s="82"/>
      <c r="C323" s="82" t="s">
        <v>424</v>
      </c>
      <c r="D323" s="82"/>
      <c r="E323" s="82" t="s">
        <v>453</v>
      </c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 t="s">
        <v>207</v>
      </c>
      <c r="U323" s="82"/>
      <c r="V323" s="86"/>
      <c r="W323" s="86"/>
      <c r="X323" s="86"/>
      <c r="Y323" s="86"/>
      <c r="Z323" s="57" t="s">
        <v>206</v>
      </c>
      <c r="AA323" s="58">
        <v>30</v>
      </c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>
        <v>30</v>
      </c>
      <c r="AQ323" s="58"/>
      <c r="AR323" s="57" t="s">
        <v>206</v>
      </c>
    </row>
    <row r="324" spans="1:44" ht="83.25" customHeight="1">
      <c r="A324" s="57" t="s">
        <v>454</v>
      </c>
      <c r="B324" s="82"/>
      <c r="C324" s="82" t="s">
        <v>424</v>
      </c>
      <c r="D324" s="82"/>
      <c r="E324" s="82" t="s">
        <v>455</v>
      </c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6"/>
      <c r="W324" s="86"/>
      <c r="X324" s="86"/>
      <c r="Y324" s="86"/>
      <c r="Z324" s="57" t="s">
        <v>454</v>
      </c>
      <c r="AA324" s="58">
        <v>86</v>
      </c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>
        <v>86</v>
      </c>
      <c r="AQ324" s="58"/>
      <c r="AR324" s="57" t="s">
        <v>454</v>
      </c>
    </row>
    <row r="325" spans="1:44" ht="99.75" customHeight="1">
      <c r="A325" s="57" t="s">
        <v>456</v>
      </c>
      <c r="B325" s="82"/>
      <c r="C325" s="82" t="s">
        <v>424</v>
      </c>
      <c r="D325" s="82"/>
      <c r="E325" s="82" t="s">
        <v>457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6"/>
      <c r="W325" s="86"/>
      <c r="X325" s="86"/>
      <c r="Y325" s="86"/>
      <c r="Z325" s="57" t="s">
        <v>456</v>
      </c>
      <c r="AA325" s="58">
        <v>46</v>
      </c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>
        <v>46</v>
      </c>
      <c r="AQ325" s="58"/>
      <c r="AR325" s="57" t="s">
        <v>456</v>
      </c>
    </row>
    <row r="326" spans="1:44" ht="49.5" customHeight="1">
      <c r="A326" s="57" t="s">
        <v>458</v>
      </c>
      <c r="B326" s="82"/>
      <c r="C326" s="82" t="s">
        <v>424</v>
      </c>
      <c r="D326" s="82"/>
      <c r="E326" s="82" t="s">
        <v>459</v>
      </c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6"/>
      <c r="W326" s="86"/>
      <c r="X326" s="86"/>
      <c r="Y326" s="86"/>
      <c r="Z326" s="57" t="s">
        <v>458</v>
      </c>
      <c r="AA326" s="58">
        <v>5</v>
      </c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>
        <v>5</v>
      </c>
      <c r="AQ326" s="58"/>
      <c r="AR326" s="57" t="s">
        <v>458</v>
      </c>
    </row>
    <row r="327" spans="1:44" ht="66.75" customHeight="1">
      <c r="A327" s="57" t="s">
        <v>206</v>
      </c>
      <c r="B327" s="82"/>
      <c r="C327" s="82" t="s">
        <v>424</v>
      </c>
      <c r="D327" s="82"/>
      <c r="E327" s="82" t="s">
        <v>459</v>
      </c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 t="s">
        <v>207</v>
      </c>
      <c r="U327" s="82"/>
      <c r="V327" s="86"/>
      <c r="W327" s="86"/>
      <c r="X327" s="86"/>
      <c r="Y327" s="86"/>
      <c r="Z327" s="57" t="s">
        <v>206</v>
      </c>
      <c r="AA327" s="58">
        <v>5</v>
      </c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>
        <v>5</v>
      </c>
      <c r="AQ327" s="58"/>
      <c r="AR327" s="57" t="s">
        <v>206</v>
      </c>
    </row>
    <row r="328" spans="1:44" ht="49.5" customHeight="1">
      <c r="A328" s="57" t="s">
        <v>460</v>
      </c>
      <c r="B328" s="82"/>
      <c r="C328" s="82" t="s">
        <v>424</v>
      </c>
      <c r="D328" s="82"/>
      <c r="E328" s="82" t="s">
        <v>461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6"/>
      <c r="W328" s="86"/>
      <c r="X328" s="86"/>
      <c r="Y328" s="86"/>
      <c r="Z328" s="57" t="s">
        <v>460</v>
      </c>
      <c r="AA328" s="58">
        <v>41</v>
      </c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>
        <v>41</v>
      </c>
      <c r="AQ328" s="58"/>
      <c r="AR328" s="57" t="s">
        <v>460</v>
      </c>
    </row>
    <row r="329" spans="1:44" ht="66.75" customHeight="1">
      <c r="A329" s="57" t="s">
        <v>206</v>
      </c>
      <c r="B329" s="82"/>
      <c r="C329" s="82" t="s">
        <v>424</v>
      </c>
      <c r="D329" s="82"/>
      <c r="E329" s="82" t="s">
        <v>461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 t="s">
        <v>207</v>
      </c>
      <c r="U329" s="82"/>
      <c r="V329" s="86"/>
      <c r="W329" s="86"/>
      <c r="X329" s="86"/>
      <c r="Y329" s="86"/>
      <c r="Z329" s="57" t="s">
        <v>206</v>
      </c>
      <c r="AA329" s="58">
        <v>41</v>
      </c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>
        <v>41</v>
      </c>
      <c r="AQ329" s="58"/>
      <c r="AR329" s="57" t="s">
        <v>206</v>
      </c>
    </row>
    <row r="330" spans="1:44" ht="83.25" customHeight="1">
      <c r="A330" s="57" t="s">
        <v>462</v>
      </c>
      <c r="B330" s="82"/>
      <c r="C330" s="82" t="s">
        <v>424</v>
      </c>
      <c r="D330" s="82"/>
      <c r="E330" s="82" t="s">
        <v>463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6"/>
      <c r="W330" s="86"/>
      <c r="X330" s="86"/>
      <c r="Y330" s="86"/>
      <c r="Z330" s="57" t="s">
        <v>462</v>
      </c>
      <c r="AA330" s="58">
        <v>40</v>
      </c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>
        <v>40</v>
      </c>
      <c r="AQ330" s="58"/>
      <c r="AR330" s="57" t="s">
        <v>462</v>
      </c>
    </row>
    <row r="331" spans="1:44" ht="66.75" customHeight="1">
      <c r="A331" s="57" t="s">
        <v>464</v>
      </c>
      <c r="B331" s="82"/>
      <c r="C331" s="82" t="s">
        <v>424</v>
      </c>
      <c r="D331" s="82"/>
      <c r="E331" s="82" t="s">
        <v>465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6"/>
      <c r="W331" s="86"/>
      <c r="X331" s="86"/>
      <c r="Y331" s="86"/>
      <c r="Z331" s="57" t="s">
        <v>464</v>
      </c>
      <c r="AA331" s="58">
        <v>40</v>
      </c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>
        <v>40</v>
      </c>
      <c r="AQ331" s="58"/>
      <c r="AR331" s="57" t="s">
        <v>464</v>
      </c>
    </row>
    <row r="332" spans="1:44" ht="66.75" customHeight="1">
      <c r="A332" s="57" t="s">
        <v>206</v>
      </c>
      <c r="B332" s="82"/>
      <c r="C332" s="82" t="s">
        <v>424</v>
      </c>
      <c r="D332" s="82"/>
      <c r="E332" s="82" t="s">
        <v>465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 t="s">
        <v>207</v>
      </c>
      <c r="U332" s="82"/>
      <c r="V332" s="86"/>
      <c r="W332" s="86"/>
      <c r="X332" s="86"/>
      <c r="Y332" s="86"/>
      <c r="Z332" s="57" t="s">
        <v>206</v>
      </c>
      <c r="AA332" s="58">
        <v>40</v>
      </c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>
        <v>40</v>
      </c>
      <c r="AQ332" s="58"/>
      <c r="AR332" s="57" t="s">
        <v>206</v>
      </c>
    </row>
    <row r="333" spans="1:44" ht="32.25" customHeight="1">
      <c r="A333" s="57"/>
      <c r="B333" s="82"/>
      <c r="C333" s="82" t="s">
        <v>561</v>
      </c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6"/>
      <c r="W333" s="86"/>
      <c r="X333" s="86"/>
      <c r="Y333" s="86"/>
      <c r="Z333" s="57" t="s">
        <v>560</v>
      </c>
      <c r="AA333" s="58">
        <v>692.54</v>
      </c>
      <c r="AB333" s="58"/>
      <c r="AC333" s="58"/>
      <c r="AD333" s="58">
        <v>692.54</v>
      </c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>
        <f>AP334</f>
        <v>1000</v>
      </c>
      <c r="AQ333" s="58"/>
      <c r="AR333" s="57"/>
    </row>
    <row r="334" spans="1:44" ht="66.75" customHeight="1">
      <c r="A334" s="57"/>
      <c r="B334" s="82"/>
      <c r="C334" s="82" t="s">
        <v>561</v>
      </c>
      <c r="D334" s="82"/>
      <c r="E334" s="82" t="s">
        <v>426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6"/>
      <c r="W334" s="86"/>
      <c r="X334" s="86"/>
      <c r="Y334" s="86"/>
      <c r="Z334" s="57" t="s">
        <v>425</v>
      </c>
      <c r="AA334" s="58">
        <v>692.54</v>
      </c>
      <c r="AB334" s="58"/>
      <c r="AC334" s="58"/>
      <c r="AD334" s="58">
        <v>692.54</v>
      </c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>
        <f>AP335</f>
        <v>1000</v>
      </c>
      <c r="AQ334" s="58"/>
      <c r="AR334" s="57"/>
    </row>
    <row r="335" spans="1:44" ht="42" customHeight="1">
      <c r="A335" s="57"/>
      <c r="B335" s="82"/>
      <c r="C335" s="82" t="s">
        <v>561</v>
      </c>
      <c r="D335" s="82"/>
      <c r="E335" s="82" t="s">
        <v>428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6"/>
      <c r="W335" s="86"/>
      <c r="X335" s="86"/>
      <c r="Y335" s="86"/>
      <c r="Z335" s="57" t="s">
        <v>427</v>
      </c>
      <c r="AA335" s="58">
        <v>692.54</v>
      </c>
      <c r="AB335" s="58"/>
      <c r="AC335" s="58"/>
      <c r="AD335" s="58">
        <v>692.54</v>
      </c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>
        <f>AP336</f>
        <v>1000</v>
      </c>
      <c r="AQ335" s="58"/>
      <c r="AR335" s="57"/>
    </row>
    <row r="336" spans="1:44" ht="95.25" customHeight="1">
      <c r="A336" s="57"/>
      <c r="B336" s="82"/>
      <c r="C336" s="82" t="s">
        <v>561</v>
      </c>
      <c r="D336" s="82"/>
      <c r="E336" s="82" t="s">
        <v>439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6"/>
      <c r="W336" s="86"/>
      <c r="X336" s="86"/>
      <c r="Y336" s="86"/>
      <c r="Z336" s="57" t="s">
        <v>438</v>
      </c>
      <c r="AA336" s="58">
        <v>692.54</v>
      </c>
      <c r="AB336" s="58"/>
      <c r="AC336" s="58"/>
      <c r="AD336" s="58">
        <v>692.54</v>
      </c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>
        <f>AP337</f>
        <v>1000</v>
      </c>
      <c r="AQ336" s="58"/>
      <c r="AR336" s="57"/>
    </row>
    <row r="337" spans="1:44" ht="66.75" customHeight="1">
      <c r="A337" s="57"/>
      <c r="B337" s="82"/>
      <c r="C337" s="82" t="s">
        <v>561</v>
      </c>
      <c r="D337" s="82"/>
      <c r="E337" s="82" t="s">
        <v>563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6"/>
      <c r="W337" s="86"/>
      <c r="X337" s="86"/>
      <c r="Y337" s="86"/>
      <c r="Z337" s="57" t="s">
        <v>562</v>
      </c>
      <c r="AA337" s="58">
        <v>692.54</v>
      </c>
      <c r="AB337" s="58"/>
      <c r="AC337" s="58"/>
      <c r="AD337" s="58">
        <v>692.54</v>
      </c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>
        <f>AP338</f>
        <v>1000</v>
      </c>
      <c r="AQ337" s="58"/>
      <c r="AR337" s="57"/>
    </row>
    <row r="338" spans="1:44" ht="66.75" customHeight="1">
      <c r="A338" s="57"/>
      <c r="B338" s="82"/>
      <c r="C338" s="82" t="s">
        <v>561</v>
      </c>
      <c r="D338" s="82"/>
      <c r="E338" s="82" t="s">
        <v>563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 t="s">
        <v>207</v>
      </c>
      <c r="U338" s="82"/>
      <c r="V338" s="86"/>
      <c r="W338" s="86"/>
      <c r="X338" s="86"/>
      <c r="Y338" s="86"/>
      <c r="Z338" s="57" t="s">
        <v>206</v>
      </c>
      <c r="AA338" s="58">
        <v>692.54</v>
      </c>
      <c r="AB338" s="58"/>
      <c r="AC338" s="58"/>
      <c r="AD338" s="58">
        <v>692.54</v>
      </c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>
        <v>1000</v>
      </c>
      <c r="AQ338" s="58"/>
      <c r="AR338" s="57"/>
    </row>
    <row r="339" spans="1:44" ht="49.5" customHeight="1">
      <c r="A339" s="55" t="s">
        <v>466</v>
      </c>
      <c r="B339" s="110" t="s">
        <v>467</v>
      </c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91"/>
      <c r="W339" s="91"/>
      <c r="X339" s="91"/>
      <c r="Y339" s="91"/>
      <c r="Z339" s="55" t="s">
        <v>466</v>
      </c>
      <c r="AA339" s="56">
        <v>337608.61</v>
      </c>
      <c r="AB339" s="56"/>
      <c r="AC339" s="56">
        <v>229599.5</v>
      </c>
      <c r="AD339" s="56">
        <v>4008.74</v>
      </c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>
        <f>AP340+AP351+AP413</f>
        <v>324915.32999999996</v>
      </c>
      <c r="AQ339" s="56">
        <f>AQ340+AQ351+AQ413</f>
        <v>344244</v>
      </c>
      <c r="AR339" s="55" t="s">
        <v>466</v>
      </c>
    </row>
    <row r="340" spans="1:44" ht="16.5" customHeight="1">
      <c r="A340" s="57" t="s">
        <v>330</v>
      </c>
      <c r="B340" s="82"/>
      <c r="C340" s="82" t="s">
        <v>331</v>
      </c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6"/>
      <c r="W340" s="86"/>
      <c r="X340" s="86"/>
      <c r="Y340" s="86"/>
      <c r="Z340" s="57" t="s">
        <v>330</v>
      </c>
      <c r="AA340" s="58">
        <v>30</v>
      </c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>
        <v>30</v>
      </c>
      <c r="AQ340" s="58"/>
      <c r="AR340" s="57" t="s">
        <v>330</v>
      </c>
    </row>
    <row r="341" spans="1:44" ht="49.5" customHeight="1">
      <c r="A341" s="57" t="s">
        <v>332</v>
      </c>
      <c r="B341" s="82"/>
      <c r="C341" s="82" t="s">
        <v>333</v>
      </c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6"/>
      <c r="W341" s="86"/>
      <c r="X341" s="86"/>
      <c r="Y341" s="86"/>
      <c r="Z341" s="57" t="s">
        <v>332</v>
      </c>
      <c r="AA341" s="58">
        <v>30</v>
      </c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>
        <v>30</v>
      </c>
      <c r="AQ341" s="58"/>
      <c r="AR341" s="57" t="s">
        <v>332</v>
      </c>
    </row>
    <row r="342" spans="1:44" ht="83.25" customHeight="1">
      <c r="A342" s="57" t="s">
        <v>6</v>
      </c>
      <c r="B342" s="82"/>
      <c r="C342" s="82" t="s">
        <v>333</v>
      </c>
      <c r="D342" s="82"/>
      <c r="E342" s="82" t="s">
        <v>122</v>
      </c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6"/>
      <c r="W342" s="86"/>
      <c r="X342" s="86"/>
      <c r="Y342" s="86"/>
      <c r="Z342" s="57" t="s">
        <v>6</v>
      </c>
      <c r="AA342" s="58">
        <v>30</v>
      </c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>
        <v>30</v>
      </c>
      <c r="AQ342" s="58"/>
      <c r="AR342" s="57" t="s">
        <v>6</v>
      </c>
    </row>
    <row r="343" spans="1:44" ht="33" customHeight="1">
      <c r="A343" s="57" t="s">
        <v>334</v>
      </c>
      <c r="B343" s="82"/>
      <c r="C343" s="82" t="s">
        <v>333</v>
      </c>
      <c r="D343" s="82"/>
      <c r="E343" s="82" t="s">
        <v>335</v>
      </c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6"/>
      <c r="W343" s="86"/>
      <c r="X343" s="86"/>
      <c r="Y343" s="86"/>
      <c r="Z343" s="57" t="s">
        <v>334</v>
      </c>
      <c r="AA343" s="58">
        <v>30</v>
      </c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>
        <v>30</v>
      </c>
      <c r="AQ343" s="58"/>
      <c r="AR343" s="57" t="s">
        <v>334</v>
      </c>
    </row>
    <row r="344" spans="1:44" ht="49.5" customHeight="1">
      <c r="A344" s="57" t="s">
        <v>468</v>
      </c>
      <c r="B344" s="82"/>
      <c r="C344" s="82" t="s">
        <v>333</v>
      </c>
      <c r="D344" s="82"/>
      <c r="E344" s="82" t="s">
        <v>469</v>
      </c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6"/>
      <c r="W344" s="86"/>
      <c r="X344" s="86"/>
      <c r="Y344" s="86"/>
      <c r="Z344" s="57" t="s">
        <v>468</v>
      </c>
      <c r="AA344" s="58">
        <v>30</v>
      </c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>
        <v>30</v>
      </c>
      <c r="AQ344" s="58"/>
      <c r="AR344" s="57" t="s">
        <v>468</v>
      </c>
    </row>
    <row r="345" spans="1:44" ht="49.5" customHeight="1">
      <c r="A345" s="57" t="s">
        <v>470</v>
      </c>
      <c r="B345" s="82"/>
      <c r="C345" s="82" t="s">
        <v>333</v>
      </c>
      <c r="D345" s="82"/>
      <c r="E345" s="82" t="s">
        <v>471</v>
      </c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6"/>
      <c r="W345" s="86"/>
      <c r="X345" s="86"/>
      <c r="Y345" s="86"/>
      <c r="Z345" s="57" t="s">
        <v>470</v>
      </c>
      <c r="AA345" s="58">
        <v>3</v>
      </c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>
        <v>3</v>
      </c>
      <c r="AQ345" s="58"/>
      <c r="AR345" s="57" t="s">
        <v>470</v>
      </c>
    </row>
    <row r="346" spans="1:44" ht="66.75" customHeight="1">
      <c r="A346" s="57" t="s">
        <v>206</v>
      </c>
      <c r="B346" s="82"/>
      <c r="C346" s="82" t="s">
        <v>333</v>
      </c>
      <c r="D346" s="82"/>
      <c r="E346" s="82" t="s">
        <v>471</v>
      </c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 t="s">
        <v>207</v>
      </c>
      <c r="U346" s="82"/>
      <c r="V346" s="86"/>
      <c r="W346" s="86"/>
      <c r="X346" s="86"/>
      <c r="Y346" s="86"/>
      <c r="Z346" s="57" t="s">
        <v>206</v>
      </c>
      <c r="AA346" s="58">
        <v>3</v>
      </c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>
        <v>3</v>
      </c>
      <c r="AQ346" s="58"/>
      <c r="AR346" s="57" t="s">
        <v>206</v>
      </c>
    </row>
    <row r="347" spans="1:44" ht="99.75" customHeight="1">
      <c r="A347" s="57" t="s">
        <v>472</v>
      </c>
      <c r="B347" s="82"/>
      <c r="C347" s="82" t="s">
        <v>333</v>
      </c>
      <c r="D347" s="82"/>
      <c r="E347" s="82" t="s">
        <v>473</v>
      </c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6"/>
      <c r="W347" s="86"/>
      <c r="X347" s="86"/>
      <c r="Y347" s="86"/>
      <c r="Z347" s="57" t="s">
        <v>472</v>
      </c>
      <c r="AA347" s="58">
        <v>22</v>
      </c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>
        <v>22</v>
      </c>
      <c r="AQ347" s="58"/>
      <c r="AR347" s="57" t="s">
        <v>472</v>
      </c>
    </row>
    <row r="348" spans="1:44" ht="66.75" customHeight="1">
      <c r="A348" s="57" t="s">
        <v>206</v>
      </c>
      <c r="B348" s="82"/>
      <c r="C348" s="82" t="s">
        <v>333</v>
      </c>
      <c r="D348" s="82"/>
      <c r="E348" s="82" t="s">
        <v>473</v>
      </c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 t="s">
        <v>207</v>
      </c>
      <c r="U348" s="82"/>
      <c r="V348" s="86"/>
      <c r="W348" s="86"/>
      <c r="X348" s="86"/>
      <c r="Y348" s="86"/>
      <c r="Z348" s="57" t="s">
        <v>206</v>
      </c>
      <c r="AA348" s="58">
        <v>22</v>
      </c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>
        <v>22</v>
      </c>
      <c r="AQ348" s="58"/>
      <c r="AR348" s="57" t="s">
        <v>206</v>
      </c>
    </row>
    <row r="349" spans="1:44" ht="49.5" customHeight="1">
      <c r="A349" s="57" t="s">
        <v>474</v>
      </c>
      <c r="B349" s="82"/>
      <c r="C349" s="82" t="s">
        <v>333</v>
      </c>
      <c r="D349" s="82"/>
      <c r="E349" s="82" t="s">
        <v>475</v>
      </c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6"/>
      <c r="W349" s="86"/>
      <c r="X349" s="86"/>
      <c r="Y349" s="86"/>
      <c r="Z349" s="57" t="s">
        <v>474</v>
      </c>
      <c r="AA349" s="58">
        <v>5</v>
      </c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>
        <v>5</v>
      </c>
      <c r="AQ349" s="58"/>
      <c r="AR349" s="57" t="s">
        <v>474</v>
      </c>
    </row>
    <row r="350" spans="1:44" ht="66.75" customHeight="1">
      <c r="A350" s="57" t="s">
        <v>206</v>
      </c>
      <c r="B350" s="82"/>
      <c r="C350" s="82" t="s">
        <v>333</v>
      </c>
      <c r="D350" s="82"/>
      <c r="E350" s="82" t="s">
        <v>475</v>
      </c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 t="s">
        <v>207</v>
      </c>
      <c r="U350" s="82"/>
      <c r="V350" s="86"/>
      <c r="W350" s="86"/>
      <c r="X350" s="86"/>
      <c r="Y350" s="86"/>
      <c r="Z350" s="57" t="s">
        <v>206</v>
      </c>
      <c r="AA350" s="58">
        <v>5</v>
      </c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>
        <v>5</v>
      </c>
      <c r="AQ350" s="58"/>
      <c r="AR350" s="57" t="s">
        <v>206</v>
      </c>
    </row>
    <row r="351" spans="1:44" ht="16.5" customHeight="1">
      <c r="A351" s="57" t="s">
        <v>340</v>
      </c>
      <c r="B351" s="82"/>
      <c r="C351" s="82" t="s">
        <v>341</v>
      </c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6"/>
      <c r="W351" s="86"/>
      <c r="X351" s="86"/>
      <c r="Y351" s="86"/>
      <c r="Z351" s="57" t="s">
        <v>340</v>
      </c>
      <c r="AA351" s="58">
        <v>308310.67</v>
      </c>
      <c r="AB351" s="58"/>
      <c r="AC351" s="58">
        <v>201219.3</v>
      </c>
      <c r="AD351" s="58">
        <v>3316.2</v>
      </c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>
        <f>AP352++AP361++AP378+AP384+AP391</f>
        <v>296145.52999999997</v>
      </c>
      <c r="AQ351" s="58">
        <v>314090.5</v>
      </c>
      <c r="AR351" s="57" t="s">
        <v>340</v>
      </c>
    </row>
    <row r="352" spans="1:44" ht="16.5" customHeight="1">
      <c r="A352" s="57" t="s">
        <v>342</v>
      </c>
      <c r="B352" s="82"/>
      <c r="C352" s="82" t="s">
        <v>343</v>
      </c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6"/>
      <c r="W352" s="86"/>
      <c r="X352" s="86"/>
      <c r="Y352" s="86"/>
      <c r="Z352" s="57" t="s">
        <v>342</v>
      </c>
      <c r="AA352" s="58">
        <v>100138.28</v>
      </c>
      <c r="AB352" s="58"/>
      <c r="AC352" s="58">
        <v>63431.7</v>
      </c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>
        <f>AP353</f>
        <v>96699.7</v>
      </c>
      <c r="AQ352" s="58">
        <v>100856.7</v>
      </c>
      <c r="AR352" s="57" t="s">
        <v>342</v>
      </c>
    </row>
    <row r="353" spans="1:44" ht="33" customHeight="1">
      <c r="A353" s="57" t="s">
        <v>476</v>
      </c>
      <c r="B353" s="82"/>
      <c r="C353" s="82" t="s">
        <v>343</v>
      </c>
      <c r="D353" s="82"/>
      <c r="E353" s="82" t="s">
        <v>477</v>
      </c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6"/>
      <c r="W353" s="86"/>
      <c r="X353" s="86"/>
      <c r="Y353" s="86"/>
      <c r="Z353" s="57" t="s">
        <v>476</v>
      </c>
      <c r="AA353" s="58">
        <v>100138.28</v>
      </c>
      <c r="AB353" s="58"/>
      <c r="AC353" s="58">
        <v>63431.7</v>
      </c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>
        <f>AP354</f>
        <v>96699.7</v>
      </c>
      <c r="AQ353" s="58">
        <v>100856.7</v>
      </c>
      <c r="AR353" s="57" t="s">
        <v>476</v>
      </c>
    </row>
    <row r="354" spans="1:44" ht="66.75" customHeight="1">
      <c r="A354" s="57" t="s">
        <v>478</v>
      </c>
      <c r="B354" s="82"/>
      <c r="C354" s="82" t="s">
        <v>343</v>
      </c>
      <c r="D354" s="82"/>
      <c r="E354" s="82" t="s">
        <v>479</v>
      </c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6"/>
      <c r="W354" s="86"/>
      <c r="X354" s="86"/>
      <c r="Y354" s="86"/>
      <c r="Z354" s="57" t="s">
        <v>478</v>
      </c>
      <c r="AA354" s="58">
        <v>100138.28</v>
      </c>
      <c r="AB354" s="58"/>
      <c r="AC354" s="58">
        <v>63431.7</v>
      </c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>
        <f>AP355+AP358</f>
        <v>96699.7</v>
      </c>
      <c r="AQ354" s="58">
        <v>100856.7</v>
      </c>
      <c r="AR354" s="57" t="s">
        <v>478</v>
      </c>
    </row>
    <row r="355" spans="1:44" ht="83.25" customHeight="1">
      <c r="A355" s="57" t="s">
        <v>480</v>
      </c>
      <c r="B355" s="82"/>
      <c r="C355" s="82" t="s">
        <v>343</v>
      </c>
      <c r="D355" s="82"/>
      <c r="E355" s="82" t="s">
        <v>481</v>
      </c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6"/>
      <c r="W355" s="86"/>
      <c r="X355" s="86"/>
      <c r="Y355" s="86"/>
      <c r="Z355" s="57" t="s">
        <v>480</v>
      </c>
      <c r="AA355" s="58">
        <v>36446.58</v>
      </c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>
        <v>34846</v>
      </c>
      <c r="AQ355" s="58">
        <v>34151.8</v>
      </c>
      <c r="AR355" s="57" t="s">
        <v>480</v>
      </c>
    </row>
    <row r="356" spans="1:44" ht="66.75" customHeight="1">
      <c r="A356" s="57" t="s">
        <v>279</v>
      </c>
      <c r="B356" s="82"/>
      <c r="C356" s="82" t="s">
        <v>343</v>
      </c>
      <c r="D356" s="82"/>
      <c r="E356" s="82" t="s">
        <v>482</v>
      </c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6"/>
      <c r="W356" s="86"/>
      <c r="X356" s="86"/>
      <c r="Y356" s="86"/>
      <c r="Z356" s="57" t="s">
        <v>279</v>
      </c>
      <c r="AA356" s="58">
        <v>36446.58</v>
      </c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>
        <v>34846</v>
      </c>
      <c r="AQ356" s="58">
        <v>34151.8</v>
      </c>
      <c r="AR356" s="57" t="s">
        <v>279</v>
      </c>
    </row>
    <row r="357" spans="1:44" ht="66.75" customHeight="1">
      <c r="A357" s="57" t="s">
        <v>206</v>
      </c>
      <c r="B357" s="82"/>
      <c r="C357" s="82" t="s">
        <v>343</v>
      </c>
      <c r="D357" s="82"/>
      <c r="E357" s="82" t="s">
        <v>482</v>
      </c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 t="s">
        <v>207</v>
      </c>
      <c r="U357" s="82"/>
      <c r="V357" s="86"/>
      <c r="W357" s="86"/>
      <c r="X357" s="86"/>
      <c r="Y357" s="86"/>
      <c r="Z357" s="57" t="s">
        <v>206</v>
      </c>
      <c r="AA357" s="58">
        <v>36446.58</v>
      </c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>
        <v>34846</v>
      </c>
      <c r="AQ357" s="58">
        <v>34151.8</v>
      </c>
      <c r="AR357" s="57" t="s">
        <v>206</v>
      </c>
    </row>
    <row r="358" spans="1:44" ht="83.25" customHeight="1">
      <c r="A358" s="57" t="s">
        <v>485</v>
      </c>
      <c r="B358" s="82"/>
      <c r="C358" s="82" t="s">
        <v>343</v>
      </c>
      <c r="D358" s="82"/>
      <c r="E358" s="82" t="s">
        <v>486</v>
      </c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6"/>
      <c r="W358" s="86"/>
      <c r="X358" s="86"/>
      <c r="Y358" s="86"/>
      <c r="Z358" s="57" t="s">
        <v>485</v>
      </c>
      <c r="AA358" s="58">
        <v>63431.7</v>
      </c>
      <c r="AB358" s="58"/>
      <c r="AC358" s="58">
        <v>63431.7</v>
      </c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>
        <f>AP359</f>
        <v>61853.7</v>
      </c>
      <c r="AQ358" s="58">
        <v>66704.9</v>
      </c>
      <c r="AR358" s="57" t="s">
        <v>485</v>
      </c>
    </row>
    <row r="359" spans="1:44" ht="66.75" customHeight="1">
      <c r="A359" s="57" t="s">
        <v>487</v>
      </c>
      <c r="B359" s="82"/>
      <c r="C359" s="82" t="s">
        <v>343</v>
      </c>
      <c r="D359" s="82"/>
      <c r="E359" s="82" t="s">
        <v>488</v>
      </c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6"/>
      <c r="W359" s="86"/>
      <c r="X359" s="86"/>
      <c r="Y359" s="86"/>
      <c r="Z359" s="57" t="s">
        <v>487</v>
      </c>
      <c r="AA359" s="58">
        <v>63431.7</v>
      </c>
      <c r="AB359" s="58"/>
      <c r="AC359" s="58">
        <v>63431.7</v>
      </c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>
        <f>AP360</f>
        <v>61853.7</v>
      </c>
      <c r="AQ359" s="58">
        <v>66704.9</v>
      </c>
      <c r="AR359" s="57" t="s">
        <v>487</v>
      </c>
    </row>
    <row r="360" spans="1:44" ht="66.75" customHeight="1">
      <c r="A360" s="57" t="s">
        <v>206</v>
      </c>
      <c r="B360" s="82"/>
      <c r="C360" s="82" t="s">
        <v>343</v>
      </c>
      <c r="D360" s="82"/>
      <c r="E360" s="82" t="s">
        <v>488</v>
      </c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 t="s">
        <v>207</v>
      </c>
      <c r="U360" s="82"/>
      <c r="V360" s="86"/>
      <c r="W360" s="86"/>
      <c r="X360" s="86"/>
      <c r="Y360" s="86"/>
      <c r="Z360" s="57" t="s">
        <v>206</v>
      </c>
      <c r="AA360" s="58">
        <v>63431.7</v>
      </c>
      <c r="AB360" s="58"/>
      <c r="AC360" s="58">
        <v>63431.7</v>
      </c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>
        <f>67670.4-5816.7</f>
        <v>61853.7</v>
      </c>
      <c r="AQ360" s="58">
        <v>66704.9</v>
      </c>
      <c r="AR360" s="57" t="s">
        <v>206</v>
      </c>
    </row>
    <row r="361" spans="1:44" ht="16.5" customHeight="1">
      <c r="A361" s="57" t="s">
        <v>489</v>
      </c>
      <c r="B361" s="82"/>
      <c r="C361" s="82" t="s">
        <v>490</v>
      </c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6"/>
      <c r="W361" s="86"/>
      <c r="X361" s="86"/>
      <c r="Y361" s="86"/>
      <c r="Z361" s="57" t="s">
        <v>489</v>
      </c>
      <c r="AA361" s="58">
        <v>176363.09</v>
      </c>
      <c r="AB361" s="58"/>
      <c r="AC361" s="58">
        <v>133512.4</v>
      </c>
      <c r="AD361" s="58">
        <v>3316.2</v>
      </c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>
        <f>AP362+AP373</f>
        <v>168428.63</v>
      </c>
      <c r="AQ361" s="58">
        <v>182041.5</v>
      </c>
      <c r="AR361" s="57" t="s">
        <v>489</v>
      </c>
    </row>
    <row r="362" spans="1:44" ht="33" customHeight="1">
      <c r="A362" s="57" t="s">
        <v>476</v>
      </c>
      <c r="B362" s="82"/>
      <c r="C362" s="82" t="s">
        <v>490</v>
      </c>
      <c r="D362" s="82"/>
      <c r="E362" s="82" t="s">
        <v>477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6"/>
      <c r="W362" s="86"/>
      <c r="X362" s="86"/>
      <c r="Y362" s="86"/>
      <c r="Z362" s="57" t="s">
        <v>476</v>
      </c>
      <c r="AA362" s="58">
        <v>176273.09</v>
      </c>
      <c r="AB362" s="58"/>
      <c r="AC362" s="58">
        <v>133512.4</v>
      </c>
      <c r="AD362" s="58">
        <v>3276.2</v>
      </c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>
        <f>AP363</f>
        <v>168378.63</v>
      </c>
      <c r="AQ362" s="58">
        <v>181991.5</v>
      </c>
      <c r="AR362" s="57" t="s">
        <v>476</v>
      </c>
    </row>
    <row r="363" spans="1:44" ht="83.25" customHeight="1">
      <c r="A363" s="57" t="s">
        <v>497</v>
      </c>
      <c r="B363" s="82"/>
      <c r="C363" s="82" t="s">
        <v>490</v>
      </c>
      <c r="D363" s="82"/>
      <c r="E363" s="82" t="s">
        <v>498</v>
      </c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6"/>
      <c r="W363" s="86"/>
      <c r="X363" s="86"/>
      <c r="Y363" s="86"/>
      <c r="Z363" s="57" t="s">
        <v>497</v>
      </c>
      <c r="AA363" s="58">
        <v>176273.09</v>
      </c>
      <c r="AB363" s="58"/>
      <c r="AC363" s="58">
        <v>133512.4</v>
      </c>
      <c r="AD363" s="58">
        <v>3276.2</v>
      </c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>
        <f>AP364+AP367+AP370</f>
        <v>168378.63</v>
      </c>
      <c r="AQ363" s="58">
        <v>181991.5</v>
      </c>
      <c r="AR363" s="57" t="s">
        <v>497</v>
      </c>
    </row>
    <row r="364" spans="1:44" ht="150" customHeight="1">
      <c r="A364" s="57" t="s">
        <v>499</v>
      </c>
      <c r="B364" s="82"/>
      <c r="C364" s="82" t="s">
        <v>490</v>
      </c>
      <c r="D364" s="82"/>
      <c r="E364" s="82" t="s">
        <v>500</v>
      </c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6"/>
      <c r="W364" s="86"/>
      <c r="X364" s="86"/>
      <c r="Y364" s="86"/>
      <c r="Z364" s="57" t="s">
        <v>499</v>
      </c>
      <c r="AA364" s="58">
        <v>38464.49</v>
      </c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>
        <v>36185.78</v>
      </c>
      <c r="AQ364" s="58">
        <v>36488.26</v>
      </c>
      <c r="AR364" s="57" t="s">
        <v>499</v>
      </c>
    </row>
    <row r="365" spans="1:44" ht="66.75" customHeight="1">
      <c r="A365" s="57" t="s">
        <v>279</v>
      </c>
      <c r="B365" s="82"/>
      <c r="C365" s="82" t="s">
        <v>490</v>
      </c>
      <c r="D365" s="82"/>
      <c r="E365" s="82" t="s">
        <v>501</v>
      </c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6"/>
      <c r="W365" s="86"/>
      <c r="X365" s="86"/>
      <c r="Y365" s="86"/>
      <c r="Z365" s="57" t="s">
        <v>279</v>
      </c>
      <c r="AA365" s="58">
        <v>38464.49</v>
      </c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>
        <v>36185.78</v>
      </c>
      <c r="AQ365" s="58">
        <v>36488.26</v>
      </c>
      <c r="AR365" s="57" t="s">
        <v>279</v>
      </c>
    </row>
    <row r="366" spans="1:44" ht="66.75" customHeight="1">
      <c r="A366" s="57" t="s">
        <v>206</v>
      </c>
      <c r="B366" s="82"/>
      <c r="C366" s="82" t="s">
        <v>490</v>
      </c>
      <c r="D366" s="82"/>
      <c r="E366" s="82" t="s">
        <v>501</v>
      </c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 t="s">
        <v>207</v>
      </c>
      <c r="U366" s="82"/>
      <c r="V366" s="86"/>
      <c r="W366" s="86"/>
      <c r="X366" s="86"/>
      <c r="Y366" s="86"/>
      <c r="Z366" s="57" t="s">
        <v>206</v>
      </c>
      <c r="AA366" s="58">
        <v>38464.49</v>
      </c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>
        <v>36185.78</v>
      </c>
      <c r="AQ366" s="58">
        <v>36488.26</v>
      </c>
      <c r="AR366" s="57" t="s">
        <v>206</v>
      </c>
    </row>
    <row r="367" spans="1:44" ht="83.25" customHeight="1">
      <c r="A367" s="57" t="s">
        <v>485</v>
      </c>
      <c r="B367" s="82"/>
      <c r="C367" s="82" t="s">
        <v>490</v>
      </c>
      <c r="D367" s="82"/>
      <c r="E367" s="82" t="s">
        <v>508</v>
      </c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6"/>
      <c r="W367" s="86"/>
      <c r="X367" s="86"/>
      <c r="Y367" s="86"/>
      <c r="Z367" s="57" t="s">
        <v>485</v>
      </c>
      <c r="AA367" s="58">
        <v>128070.8</v>
      </c>
      <c r="AB367" s="58"/>
      <c r="AC367" s="58">
        <v>128070.8</v>
      </c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>
        <f>AP368</f>
        <v>126332.1</v>
      </c>
      <c r="AQ367" s="58">
        <v>139649.2</v>
      </c>
      <c r="AR367" s="57" t="s">
        <v>485</v>
      </c>
    </row>
    <row r="368" spans="1:44" ht="66.75" customHeight="1">
      <c r="A368" s="57" t="s">
        <v>487</v>
      </c>
      <c r="B368" s="82"/>
      <c r="C368" s="82" t="s">
        <v>490</v>
      </c>
      <c r="D368" s="82"/>
      <c r="E368" s="82" t="s">
        <v>509</v>
      </c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6"/>
      <c r="W368" s="86"/>
      <c r="X368" s="86"/>
      <c r="Y368" s="86"/>
      <c r="Z368" s="57" t="s">
        <v>487</v>
      </c>
      <c r="AA368" s="58">
        <v>128070.8</v>
      </c>
      <c r="AB368" s="58"/>
      <c r="AC368" s="58">
        <v>128070.8</v>
      </c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>
        <f>AP369</f>
        <v>126332.1</v>
      </c>
      <c r="AQ368" s="58">
        <v>139649.2</v>
      </c>
      <c r="AR368" s="57" t="s">
        <v>487</v>
      </c>
    </row>
    <row r="369" spans="1:44" ht="66.75" customHeight="1">
      <c r="A369" s="57" t="s">
        <v>206</v>
      </c>
      <c r="B369" s="82"/>
      <c r="C369" s="82" t="s">
        <v>490</v>
      </c>
      <c r="D369" s="82"/>
      <c r="E369" s="82" t="s">
        <v>509</v>
      </c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 t="s">
        <v>207</v>
      </c>
      <c r="U369" s="82"/>
      <c r="V369" s="86"/>
      <c r="W369" s="86"/>
      <c r="X369" s="86"/>
      <c r="Y369" s="86"/>
      <c r="Z369" s="57" t="s">
        <v>206</v>
      </c>
      <c r="AA369" s="58">
        <v>128070.8</v>
      </c>
      <c r="AB369" s="58"/>
      <c r="AC369" s="58">
        <v>128070.8</v>
      </c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>
        <f>136780.6-10448.5</f>
        <v>126332.1</v>
      </c>
      <c r="AQ369" s="58">
        <v>139649.2</v>
      </c>
      <c r="AR369" s="57" t="s">
        <v>206</v>
      </c>
    </row>
    <row r="370" spans="1:44" ht="400.5" customHeight="1">
      <c r="A370" s="43" t="s">
        <v>510</v>
      </c>
      <c r="B370" s="82"/>
      <c r="C370" s="82" t="s">
        <v>490</v>
      </c>
      <c r="D370" s="82"/>
      <c r="E370" s="82" t="s">
        <v>511</v>
      </c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6"/>
      <c r="W370" s="86"/>
      <c r="X370" s="86"/>
      <c r="Y370" s="86"/>
      <c r="Z370" s="43" t="s">
        <v>510</v>
      </c>
      <c r="AA370" s="58">
        <v>5882.81</v>
      </c>
      <c r="AB370" s="58"/>
      <c r="AC370" s="58">
        <v>5441.6</v>
      </c>
      <c r="AD370" s="58">
        <v>441.21</v>
      </c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>
        <v>5860.75</v>
      </c>
      <c r="AQ370" s="58">
        <v>5854.04</v>
      </c>
      <c r="AR370" s="43" t="s">
        <v>510</v>
      </c>
    </row>
    <row r="371" spans="1:44" ht="384" customHeight="1">
      <c r="A371" s="43" t="s">
        <v>512</v>
      </c>
      <c r="B371" s="82"/>
      <c r="C371" s="82" t="s">
        <v>490</v>
      </c>
      <c r="D371" s="82"/>
      <c r="E371" s="82" t="s">
        <v>513</v>
      </c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6"/>
      <c r="W371" s="86"/>
      <c r="X371" s="86"/>
      <c r="Y371" s="86"/>
      <c r="Z371" s="43" t="s">
        <v>512</v>
      </c>
      <c r="AA371" s="58">
        <v>5882.81</v>
      </c>
      <c r="AB371" s="58"/>
      <c r="AC371" s="58">
        <v>5441.6</v>
      </c>
      <c r="AD371" s="58">
        <v>441.21</v>
      </c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>
        <v>5860.75</v>
      </c>
      <c r="AQ371" s="58">
        <v>5854.04</v>
      </c>
      <c r="AR371" s="43" t="s">
        <v>512</v>
      </c>
    </row>
    <row r="372" spans="1:44" ht="66.75" customHeight="1">
      <c r="A372" s="57" t="s">
        <v>206</v>
      </c>
      <c r="B372" s="82"/>
      <c r="C372" s="82" t="s">
        <v>490</v>
      </c>
      <c r="D372" s="82"/>
      <c r="E372" s="82" t="s">
        <v>513</v>
      </c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 t="s">
        <v>207</v>
      </c>
      <c r="U372" s="82"/>
      <c r="V372" s="86"/>
      <c r="W372" s="86"/>
      <c r="X372" s="86"/>
      <c r="Y372" s="86"/>
      <c r="Z372" s="57" t="s">
        <v>206</v>
      </c>
      <c r="AA372" s="58">
        <v>5882.81</v>
      </c>
      <c r="AB372" s="58"/>
      <c r="AC372" s="58">
        <v>5441.6</v>
      </c>
      <c r="AD372" s="58">
        <v>441.21</v>
      </c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>
        <v>5860.75</v>
      </c>
      <c r="AQ372" s="58">
        <v>5854.04</v>
      </c>
      <c r="AR372" s="57" t="s">
        <v>206</v>
      </c>
    </row>
    <row r="373" spans="1:44" ht="83.25" customHeight="1">
      <c r="A373" s="57" t="s">
        <v>289</v>
      </c>
      <c r="B373" s="82"/>
      <c r="C373" s="82" t="s">
        <v>490</v>
      </c>
      <c r="D373" s="82"/>
      <c r="E373" s="82" t="s">
        <v>290</v>
      </c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6"/>
      <c r="W373" s="86"/>
      <c r="X373" s="86"/>
      <c r="Y373" s="86"/>
      <c r="Z373" s="57" t="s">
        <v>289</v>
      </c>
      <c r="AA373" s="58">
        <v>50</v>
      </c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>
        <v>50</v>
      </c>
      <c r="AQ373" s="58">
        <v>50</v>
      </c>
      <c r="AR373" s="57" t="s">
        <v>289</v>
      </c>
    </row>
    <row r="374" spans="1:44" ht="33" customHeight="1">
      <c r="A374" s="57" t="s">
        <v>514</v>
      </c>
      <c r="B374" s="82"/>
      <c r="C374" s="82" t="s">
        <v>490</v>
      </c>
      <c r="D374" s="82"/>
      <c r="E374" s="82" t="s">
        <v>515</v>
      </c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6"/>
      <c r="W374" s="86"/>
      <c r="X374" s="86"/>
      <c r="Y374" s="86"/>
      <c r="Z374" s="60" t="s">
        <v>660</v>
      </c>
      <c r="AA374" s="58">
        <v>50</v>
      </c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>
        <v>50</v>
      </c>
      <c r="AQ374" s="58">
        <v>50</v>
      </c>
      <c r="AR374" s="57" t="s">
        <v>514</v>
      </c>
    </row>
    <row r="375" spans="1:44" ht="72" customHeight="1">
      <c r="A375" s="57" t="s">
        <v>516</v>
      </c>
      <c r="B375" s="82"/>
      <c r="C375" s="82" t="s">
        <v>490</v>
      </c>
      <c r="D375" s="82"/>
      <c r="E375" s="82" t="s">
        <v>517</v>
      </c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6"/>
      <c r="W375" s="86"/>
      <c r="X375" s="86"/>
      <c r="Y375" s="86"/>
      <c r="Z375" s="60" t="s">
        <v>661</v>
      </c>
      <c r="AA375" s="58">
        <v>50</v>
      </c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>
        <v>50</v>
      </c>
      <c r="AQ375" s="58">
        <v>50</v>
      </c>
      <c r="AR375" s="57" t="s">
        <v>516</v>
      </c>
    </row>
    <row r="376" spans="1:44" ht="83.25" customHeight="1">
      <c r="A376" s="57" t="s">
        <v>518</v>
      </c>
      <c r="B376" s="82"/>
      <c r="C376" s="82" t="s">
        <v>490</v>
      </c>
      <c r="D376" s="82"/>
      <c r="E376" s="82" t="s">
        <v>519</v>
      </c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6"/>
      <c r="W376" s="86"/>
      <c r="X376" s="86"/>
      <c r="Y376" s="86"/>
      <c r="Z376" s="57" t="s">
        <v>518</v>
      </c>
      <c r="AA376" s="58">
        <v>50</v>
      </c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>
        <v>50</v>
      </c>
      <c r="AQ376" s="58">
        <v>50</v>
      </c>
      <c r="AR376" s="57" t="s">
        <v>518</v>
      </c>
    </row>
    <row r="377" spans="1:44" ht="66.75" customHeight="1">
      <c r="A377" s="57" t="s">
        <v>206</v>
      </c>
      <c r="B377" s="82"/>
      <c r="C377" s="82" t="s">
        <v>490</v>
      </c>
      <c r="D377" s="82"/>
      <c r="E377" s="82" t="s">
        <v>519</v>
      </c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 t="s">
        <v>207</v>
      </c>
      <c r="U377" s="82"/>
      <c r="V377" s="86"/>
      <c r="W377" s="86"/>
      <c r="X377" s="86"/>
      <c r="Y377" s="86"/>
      <c r="Z377" s="57" t="s">
        <v>206</v>
      </c>
      <c r="AA377" s="58">
        <v>50</v>
      </c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>
        <v>50</v>
      </c>
      <c r="AQ377" s="58">
        <v>50</v>
      </c>
      <c r="AR377" s="57" t="s">
        <v>206</v>
      </c>
    </row>
    <row r="378" spans="1:44" ht="16.5" customHeight="1">
      <c r="A378" s="57" t="s">
        <v>520</v>
      </c>
      <c r="B378" s="82"/>
      <c r="C378" s="82" t="s">
        <v>521</v>
      </c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6"/>
      <c r="W378" s="86"/>
      <c r="X378" s="86"/>
      <c r="Y378" s="86"/>
      <c r="Z378" s="57" t="s">
        <v>520</v>
      </c>
      <c r="AA378" s="58">
        <v>19441</v>
      </c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>
        <v>18578</v>
      </c>
      <c r="AQ378" s="58">
        <v>18656.1</v>
      </c>
      <c r="AR378" s="57" t="s">
        <v>520</v>
      </c>
    </row>
    <row r="379" spans="1:44" ht="33" customHeight="1">
      <c r="A379" s="57" t="s">
        <v>476</v>
      </c>
      <c r="B379" s="82"/>
      <c r="C379" s="82" t="s">
        <v>521</v>
      </c>
      <c r="D379" s="82"/>
      <c r="E379" s="82" t="s">
        <v>477</v>
      </c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6"/>
      <c r="W379" s="86"/>
      <c r="X379" s="86"/>
      <c r="Y379" s="86"/>
      <c r="Z379" s="57" t="s">
        <v>476</v>
      </c>
      <c r="AA379" s="58">
        <v>19441</v>
      </c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>
        <v>18578</v>
      </c>
      <c r="AQ379" s="58">
        <v>18656.1</v>
      </c>
      <c r="AR379" s="57" t="s">
        <v>476</v>
      </c>
    </row>
    <row r="380" spans="1:44" ht="83.25" customHeight="1">
      <c r="A380" s="57" t="s">
        <v>522</v>
      </c>
      <c r="B380" s="82"/>
      <c r="C380" s="82" t="s">
        <v>521</v>
      </c>
      <c r="D380" s="82"/>
      <c r="E380" s="82" t="s">
        <v>523</v>
      </c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6"/>
      <c r="W380" s="86"/>
      <c r="X380" s="86"/>
      <c r="Y380" s="86"/>
      <c r="Z380" s="57" t="s">
        <v>522</v>
      </c>
      <c r="AA380" s="58">
        <v>19441</v>
      </c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>
        <v>18578</v>
      </c>
      <c r="AQ380" s="58">
        <v>18656.1</v>
      </c>
      <c r="AR380" s="57" t="s">
        <v>522</v>
      </c>
    </row>
    <row r="381" spans="1:44" ht="83.25" customHeight="1">
      <c r="A381" s="57" t="s">
        <v>524</v>
      </c>
      <c r="B381" s="82"/>
      <c r="C381" s="82" t="s">
        <v>521</v>
      </c>
      <c r="D381" s="82"/>
      <c r="E381" s="82" t="s">
        <v>525</v>
      </c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6"/>
      <c r="W381" s="86"/>
      <c r="X381" s="86"/>
      <c r="Y381" s="86"/>
      <c r="Z381" s="57" t="s">
        <v>524</v>
      </c>
      <c r="AA381" s="58">
        <v>19401</v>
      </c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>
        <v>18578</v>
      </c>
      <c r="AQ381" s="58">
        <v>18656.1</v>
      </c>
      <c r="AR381" s="57" t="s">
        <v>524</v>
      </c>
    </row>
    <row r="382" spans="1:44" ht="66.75" customHeight="1">
      <c r="A382" s="57" t="s">
        <v>279</v>
      </c>
      <c r="B382" s="82"/>
      <c r="C382" s="82" t="s">
        <v>521</v>
      </c>
      <c r="D382" s="82"/>
      <c r="E382" s="82" t="s">
        <v>526</v>
      </c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6"/>
      <c r="W382" s="86"/>
      <c r="X382" s="86"/>
      <c r="Y382" s="86"/>
      <c r="Z382" s="57" t="s">
        <v>279</v>
      </c>
      <c r="AA382" s="58">
        <v>19401</v>
      </c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>
        <v>18578</v>
      </c>
      <c r="AQ382" s="58">
        <v>18656.1</v>
      </c>
      <c r="AR382" s="57" t="s">
        <v>279</v>
      </c>
    </row>
    <row r="383" spans="1:44" ht="66.75" customHeight="1">
      <c r="A383" s="57" t="s">
        <v>206</v>
      </c>
      <c r="B383" s="82"/>
      <c r="C383" s="82" t="s">
        <v>521</v>
      </c>
      <c r="D383" s="82"/>
      <c r="E383" s="82" t="s">
        <v>526</v>
      </c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 t="s">
        <v>207</v>
      </c>
      <c r="U383" s="82"/>
      <c r="V383" s="86"/>
      <c r="W383" s="86"/>
      <c r="X383" s="86"/>
      <c r="Y383" s="86"/>
      <c r="Z383" s="57" t="s">
        <v>206</v>
      </c>
      <c r="AA383" s="58">
        <v>19401</v>
      </c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>
        <v>18578</v>
      </c>
      <c r="AQ383" s="58">
        <v>18656.1</v>
      </c>
      <c r="AR383" s="57" t="s">
        <v>206</v>
      </c>
    </row>
    <row r="384" spans="1:44" ht="16.5" customHeight="1">
      <c r="A384" s="57" t="s">
        <v>348</v>
      </c>
      <c r="B384" s="82"/>
      <c r="C384" s="82" t="s">
        <v>349</v>
      </c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6"/>
      <c r="W384" s="86"/>
      <c r="X384" s="86"/>
      <c r="Y384" s="86"/>
      <c r="Z384" s="57" t="s">
        <v>348</v>
      </c>
      <c r="AA384" s="58">
        <v>6064.6</v>
      </c>
      <c r="AB384" s="58"/>
      <c r="AC384" s="58">
        <v>4014.6</v>
      </c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>
        <v>6134.6</v>
      </c>
      <c r="AQ384" s="58">
        <v>6214.6</v>
      </c>
      <c r="AR384" s="57" t="s">
        <v>348</v>
      </c>
    </row>
    <row r="385" spans="1:44" ht="49.5" customHeight="1">
      <c r="A385" s="57" t="s">
        <v>106</v>
      </c>
      <c r="B385" s="82"/>
      <c r="C385" s="82" t="s">
        <v>349</v>
      </c>
      <c r="D385" s="82"/>
      <c r="E385" s="82" t="s">
        <v>107</v>
      </c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6"/>
      <c r="W385" s="86"/>
      <c r="X385" s="86"/>
      <c r="Y385" s="86"/>
      <c r="Z385" s="57" t="s">
        <v>106</v>
      </c>
      <c r="AA385" s="58">
        <v>6064.6</v>
      </c>
      <c r="AB385" s="58"/>
      <c r="AC385" s="58">
        <v>4014.6</v>
      </c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>
        <v>6134.6</v>
      </c>
      <c r="AQ385" s="58">
        <v>6214.6</v>
      </c>
      <c r="AR385" s="57" t="s">
        <v>106</v>
      </c>
    </row>
    <row r="386" spans="1:44" ht="33" customHeight="1">
      <c r="A386" s="57" t="s">
        <v>531</v>
      </c>
      <c r="B386" s="82"/>
      <c r="C386" s="82" t="s">
        <v>349</v>
      </c>
      <c r="D386" s="82"/>
      <c r="E386" s="82" t="s">
        <v>532</v>
      </c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6"/>
      <c r="W386" s="86"/>
      <c r="X386" s="86"/>
      <c r="Y386" s="86"/>
      <c r="Z386" s="57" t="s">
        <v>531</v>
      </c>
      <c r="AA386" s="58">
        <v>4014.6</v>
      </c>
      <c r="AB386" s="58"/>
      <c r="AC386" s="58">
        <v>4014.6</v>
      </c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>
        <v>4014.6</v>
      </c>
      <c r="AQ386" s="58">
        <v>4014.6</v>
      </c>
      <c r="AR386" s="57" t="s">
        <v>531</v>
      </c>
    </row>
    <row r="387" spans="1:44" ht="33" customHeight="1">
      <c r="A387" s="57" t="s">
        <v>196</v>
      </c>
      <c r="B387" s="82"/>
      <c r="C387" s="82" t="s">
        <v>349</v>
      </c>
      <c r="D387" s="82"/>
      <c r="E387" s="82" t="s">
        <v>532</v>
      </c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 t="s">
        <v>197</v>
      </c>
      <c r="U387" s="82"/>
      <c r="V387" s="86"/>
      <c r="W387" s="86"/>
      <c r="X387" s="86"/>
      <c r="Y387" s="86"/>
      <c r="Z387" s="57" t="s">
        <v>196</v>
      </c>
      <c r="AA387" s="58">
        <v>588</v>
      </c>
      <c r="AB387" s="58"/>
      <c r="AC387" s="58">
        <v>588</v>
      </c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>
        <v>588</v>
      </c>
      <c r="AQ387" s="58">
        <v>588</v>
      </c>
      <c r="AR387" s="57" t="s">
        <v>196</v>
      </c>
    </row>
    <row r="388" spans="1:44" ht="66.75" customHeight="1">
      <c r="A388" s="57" t="s">
        <v>206</v>
      </c>
      <c r="B388" s="82"/>
      <c r="C388" s="82" t="s">
        <v>349</v>
      </c>
      <c r="D388" s="82"/>
      <c r="E388" s="82" t="s">
        <v>532</v>
      </c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 t="s">
        <v>207</v>
      </c>
      <c r="U388" s="82"/>
      <c r="V388" s="86"/>
      <c r="W388" s="86"/>
      <c r="X388" s="86"/>
      <c r="Y388" s="86"/>
      <c r="Z388" s="57" t="s">
        <v>206</v>
      </c>
      <c r="AA388" s="58">
        <v>3426.6</v>
      </c>
      <c r="AB388" s="58"/>
      <c r="AC388" s="58">
        <v>3426.6</v>
      </c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>
        <v>3426.6</v>
      </c>
      <c r="AQ388" s="58">
        <v>3426.6</v>
      </c>
      <c r="AR388" s="57" t="s">
        <v>206</v>
      </c>
    </row>
    <row r="389" spans="1:44" ht="33" customHeight="1">
      <c r="A389" s="57" t="s">
        <v>533</v>
      </c>
      <c r="B389" s="82"/>
      <c r="C389" s="82" t="s">
        <v>349</v>
      </c>
      <c r="D389" s="82"/>
      <c r="E389" s="82" t="s">
        <v>534</v>
      </c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6"/>
      <c r="W389" s="86"/>
      <c r="X389" s="86"/>
      <c r="Y389" s="86"/>
      <c r="Z389" s="57" t="s">
        <v>533</v>
      </c>
      <c r="AA389" s="58">
        <v>2050</v>
      </c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>
        <v>2120</v>
      </c>
      <c r="AQ389" s="58">
        <v>2200</v>
      </c>
      <c r="AR389" s="57" t="s">
        <v>533</v>
      </c>
    </row>
    <row r="390" spans="1:44" ht="66.75" customHeight="1">
      <c r="A390" s="57" t="s">
        <v>206</v>
      </c>
      <c r="B390" s="82"/>
      <c r="C390" s="82" t="s">
        <v>349</v>
      </c>
      <c r="D390" s="82"/>
      <c r="E390" s="82" t="s">
        <v>534</v>
      </c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 t="s">
        <v>207</v>
      </c>
      <c r="U390" s="82"/>
      <c r="V390" s="86"/>
      <c r="W390" s="86"/>
      <c r="X390" s="86"/>
      <c r="Y390" s="86"/>
      <c r="Z390" s="57" t="s">
        <v>206</v>
      </c>
      <c r="AA390" s="58">
        <v>2050</v>
      </c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>
        <v>2120</v>
      </c>
      <c r="AQ390" s="58">
        <v>2200</v>
      </c>
      <c r="AR390" s="57" t="s">
        <v>206</v>
      </c>
    </row>
    <row r="391" spans="1:44" ht="33" customHeight="1">
      <c r="A391" s="57" t="s">
        <v>535</v>
      </c>
      <c r="B391" s="82"/>
      <c r="C391" s="82" t="s">
        <v>536</v>
      </c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6"/>
      <c r="W391" s="86"/>
      <c r="X391" s="86"/>
      <c r="Y391" s="86"/>
      <c r="Z391" s="57" t="s">
        <v>535</v>
      </c>
      <c r="AA391" s="58">
        <v>6303.7</v>
      </c>
      <c r="AB391" s="58"/>
      <c r="AC391" s="58">
        <v>260.6</v>
      </c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>
        <v>6304.6</v>
      </c>
      <c r="AQ391" s="58">
        <v>6321.6</v>
      </c>
      <c r="AR391" s="57" t="s">
        <v>535</v>
      </c>
    </row>
    <row r="392" spans="1:44" ht="33" customHeight="1">
      <c r="A392" s="57" t="s">
        <v>476</v>
      </c>
      <c r="B392" s="82"/>
      <c r="C392" s="82" t="s">
        <v>536</v>
      </c>
      <c r="D392" s="82"/>
      <c r="E392" s="82" t="s">
        <v>477</v>
      </c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6"/>
      <c r="W392" s="86"/>
      <c r="X392" s="86"/>
      <c r="Y392" s="86"/>
      <c r="Z392" s="57" t="s">
        <v>476</v>
      </c>
      <c r="AA392" s="58">
        <v>6240.7</v>
      </c>
      <c r="AB392" s="58"/>
      <c r="AC392" s="58">
        <v>197.6</v>
      </c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>
        <v>6241.6</v>
      </c>
      <c r="AQ392" s="58">
        <v>6258.6</v>
      </c>
      <c r="AR392" s="57" t="s">
        <v>476</v>
      </c>
    </row>
    <row r="393" spans="1:44" ht="49.5" customHeight="1">
      <c r="A393" s="57" t="s">
        <v>537</v>
      </c>
      <c r="B393" s="82"/>
      <c r="C393" s="82" t="s">
        <v>536</v>
      </c>
      <c r="D393" s="82"/>
      <c r="E393" s="82" t="s">
        <v>538</v>
      </c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6"/>
      <c r="W393" s="86"/>
      <c r="X393" s="86"/>
      <c r="Y393" s="86"/>
      <c r="Z393" s="57" t="s">
        <v>537</v>
      </c>
      <c r="AA393" s="58">
        <v>153</v>
      </c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>
        <v>153</v>
      </c>
      <c r="AQ393" s="58">
        <v>153</v>
      </c>
      <c r="AR393" s="57" t="s">
        <v>537</v>
      </c>
    </row>
    <row r="394" spans="1:44" ht="66.75" customHeight="1">
      <c r="A394" s="57" t="s">
        <v>539</v>
      </c>
      <c r="B394" s="82"/>
      <c r="C394" s="82" t="s">
        <v>536</v>
      </c>
      <c r="D394" s="82"/>
      <c r="E394" s="82" t="s">
        <v>540</v>
      </c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6"/>
      <c r="W394" s="86"/>
      <c r="X394" s="86"/>
      <c r="Y394" s="86"/>
      <c r="Z394" s="57" t="s">
        <v>539</v>
      </c>
      <c r="AA394" s="58">
        <v>45</v>
      </c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>
        <v>45</v>
      </c>
      <c r="AQ394" s="58">
        <v>45</v>
      </c>
      <c r="AR394" s="57" t="s">
        <v>539</v>
      </c>
    </row>
    <row r="395" spans="1:44" ht="33" customHeight="1">
      <c r="A395" s="57" t="s">
        <v>541</v>
      </c>
      <c r="B395" s="82"/>
      <c r="C395" s="82" t="s">
        <v>536</v>
      </c>
      <c r="D395" s="82"/>
      <c r="E395" s="82" t="s">
        <v>542</v>
      </c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6"/>
      <c r="W395" s="86"/>
      <c r="X395" s="86"/>
      <c r="Y395" s="86"/>
      <c r="Z395" s="57" t="s">
        <v>541</v>
      </c>
      <c r="AA395" s="58">
        <v>45</v>
      </c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>
        <v>45</v>
      </c>
      <c r="AQ395" s="58">
        <v>45</v>
      </c>
      <c r="AR395" s="57" t="s">
        <v>541</v>
      </c>
    </row>
    <row r="396" spans="1:44" ht="49.5" customHeight="1">
      <c r="A396" s="57" t="s">
        <v>102</v>
      </c>
      <c r="B396" s="82"/>
      <c r="C396" s="82" t="s">
        <v>536</v>
      </c>
      <c r="D396" s="82"/>
      <c r="E396" s="82" t="s">
        <v>542</v>
      </c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 t="s">
        <v>103</v>
      </c>
      <c r="U396" s="82"/>
      <c r="V396" s="86"/>
      <c r="W396" s="86"/>
      <c r="X396" s="86"/>
      <c r="Y396" s="86"/>
      <c r="Z396" s="57" t="s">
        <v>102</v>
      </c>
      <c r="AA396" s="58">
        <v>45</v>
      </c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>
        <v>45</v>
      </c>
      <c r="AQ396" s="58">
        <v>45</v>
      </c>
      <c r="AR396" s="57" t="s">
        <v>102</v>
      </c>
    </row>
    <row r="397" spans="1:44" ht="66.75" customHeight="1">
      <c r="A397" s="57" t="s">
        <v>543</v>
      </c>
      <c r="B397" s="82"/>
      <c r="C397" s="82" t="s">
        <v>536</v>
      </c>
      <c r="D397" s="82"/>
      <c r="E397" s="82" t="s">
        <v>544</v>
      </c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6"/>
      <c r="W397" s="86"/>
      <c r="X397" s="86"/>
      <c r="Y397" s="86"/>
      <c r="Z397" s="57" t="s">
        <v>543</v>
      </c>
      <c r="AA397" s="58">
        <v>108</v>
      </c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>
        <v>108</v>
      </c>
      <c r="AQ397" s="58">
        <v>108</v>
      </c>
      <c r="AR397" s="57" t="s">
        <v>543</v>
      </c>
    </row>
    <row r="398" spans="1:44" ht="49.5" customHeight="1">
      <c r="A398" s="57" t="s">
        <v>545</v>
      </c>
      <c r="B398" s="82"/>
      <c r="C398" s="82" t="s">
        <v>536</v>
      </c>
      <c r="D398" s="82"/>
      <c r="E398" s="82" t="s">
        <v>546</v>
      </c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6"/>
      <c r="W398" s="86"/>
      <c r="X398" s="86"/>
      <c r="Y398" s="86"/>
      <c r="Z398" s="57" t="s">
        <v>545</v>
      </c>
      <c r="AA398" s="58">
        <v>108</v>
      </c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>
        <v>108</v>
      </c>
      <c r="AQ398" s="58">
        <v>108</v>
      </c>
      <c r="AR398" s="57" t="s">
        <v>545</v>
      </c>
    </row>
    <row r="399" spans="1:44" ht="66.75" customHeight="1">
      <c r="A399" s="57" t="s">
        <v>206</v>
      </c>
      <c r="B399" s="82"/>
      <c r="C399" s="82" t="s">
        <v>536</v>
      </c>
      <c r="D399" s="82"/>
      <c r="E399" s="82" t="s">
        <v>546</v>
      </c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 t="s">
        <v>207</v>
      </c>
      <c r="U399" s="82"/>
      <c r="V399" s="86"/>
      <c r="W399" s="86"/>
      <c r="X399" s="86"/>
      <c r="Y399" s="86"/>
      <c r="Z399" s="57" t="s">
        <v>206</v>
      </c>
      <c r="AA399" s="58">
        <v>108</v>
      </c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>
        <v>108</v>
      </c>
      <c r="AQ399" s="58">
        <v>108</v>
      </c>
      <c r="AR399" s="57" t="s">
        <v>206</v>
      </c>
    </row>
    <row r="400" spans="1:44" ht="66.75" customHeight="1">
      <c r="A400" s="57" t="s">
        <v>547</v>
      </c>
      <c r="B400" s="82"/>
      <c r="C400" s="82" t="s">
        <v>536</v>
      </c>
      <c r="D400" s="82"/>
      <c r="E400" s="82" t="s">
        <v>548</v>
      </c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6"/>
      <c r="W400" s="86"/>
      <c r="X400" s="86"/>
      <c r="Y400" s="86"/>
      <c r="Z400" s="57" t="s">
        <v>547</v>
      </c>
      <c r="AA400" s="58">
        <v>6087.7</v>
      </c>
      <c r="AB400" s="58"/>
      <c r="AC400" s="58">
        <v>197.6</v>
      </c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>
        <v>6088.6</v>
      </c>
      <c r="AQ400" s="58">
        <v>6105.6</v>
      </c>
      <c r="AR400" s="57" t="s">
        <v>547</v>
      </c>
    </row>
    <row r="401" spans="1:44" ht="49.5" customHeight="1">
      <c r="A401" s="57" t="s">
        <v>549</v>
      </c>
      <c r="B401" s="82"/>
      <c r="C401" s="82" t="s">
        <v>536</v>
      </c>
      <c r="D401" s="82"/>
      <c r="E401" s="82" t="s">
        <v>550</v>
      </c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6"/>
      <c r="W401" s="86"/>
      <c r="X401" s="86"/>
      <c r="Y401" s="86"/>
      <c r="Z401" s="57" t="s">
        <v>549</v>
      </c>
      <c r="AA401" s="58">
        <v>5890.1</v>
      </c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>
        <v>5890.1</v>
      </c>
      <c r="AQ401" s="58">
        <v>5890.1</v>
      </c>
      <c r="AR401" s="57" t="s">
        <v>549</v>
      </c>
    </row>
    <row r="402" spans="1:44" ht="33" customHeight="1">
      <c r="A402" s="57" t="s">
        <v>100</v>
      </c>
      <c r="B402" s="82"/>
      <c r="C402" s="82" t="s">
        <v>536</v>
      </c>
      <c r="D402" s="82"/>
      <c r="E402" s="82" t="s">
        <v>551</v>
      </c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6"/>
      <c r="W402" s="86"/>
      <c r="X402" s="86"/>
      <c r="Y402" s="86"/>
      <c r="Z402" s="57" t="s">
        <v>100</v>
      </c>
      <c r="AA402" s="58">
        <v>5890.1</v>
      </c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>
        <v>5890.1</v>
      </c>
      <c r="AQ402" s="58">
        <v>5890.1</v>
      </c>
      <c r="AR402" s="57" t="s">
        <v>100</v>
      </c>
    </row>
    <row r="403" spans="1:44" ht="133.5" customHeight="1">
      <c r="A403" s="57" t="s">
        <v>98</v>
      </c>
      <c r="B403" s="82"/>
      <c r="C403" s="82" t="s">
        <v>536</v>
      </c>
      <c r="D403" s="82"/>
      <c r="E403" s="82" t="s">
        <v>551</v>
      </c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 t="s">
        <v>99</v>
      </c>
      <c r="U403" s="82"/>
      <c r="V403" s="86"/>
      <c r="W403" s="86"/>
      <c r="X403" s="86"/>
      <c r="Y403" s="86"/>
      <c r="Z403" s="57" t="s">
        <v>98</v>
      </c>
      <c r="AA403" s="58">
        <v>5335.66</v>
      </c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>
        <v>5335.66</v>
      </c>
      <c r="AQ403" s="58">
        <v>5335.66</v>
      </c>
      <c r="AR403" s="57" t="s">
        <v>98</v>
      </c>
    </row>
    <row r="404" spans="1:44" ht="49.5" customHeight="1">
      <c r="A404" s="57" t="s">
        <v>102</v>
      </c>
      <c r="B404" s="82"/>
      <c r="C404" s="82" t="s">
        <v>536</v>
      </c>
      <c r="D404" s="82"/>
      <c r="E404" s="82" t="s">
        <v>551</v>
      </c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 t="s">
        <v>103</v>
      </c>
      <c r="U404" s="82"/>
      <c r="V404" s="86"/>
      <c r="W404" s="86"/>
      <c r="X404" s="86"/>
      <c r="Y404" s="86"/>
      <c r="Z404" s="57" t="s">
        <v>102</v>
      </c>
      <c r="AA404" s="58">
        <v>552.84</v>
      </c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>
        <v>552.84</v>
      </c>
      <c r="AQ404" s="58">
        <v>552.84</v>
      </c>
      <c r="AR404" s="57" t="s">
        <v>102</v>
      </c>
    </row>
    <row r="405" spans="1:44" ht="33" customHeight="1">
      <c r="A405" s="57" t="s">
        <v>160</v>
      </c>
      <c r="B405" s="82"/>
      <c r="C405" s="82" t="s">
        <v>536</v>
      </c>
      <c r="D405" s="82"/>
      <c r="E405" s="82" t="s">
        <v>551</v>
      </c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 t="s">
        <v>161</v>
      </c>
      <c r="U405" s="82"/>
      <c r="V405" s="86"/>
      <c r="W405" s="86"/>
      <c r="X405" s="86"/>
      <c r="Y405" s="86"/>
      <c r="Z405" s="57" t="s">
        <v>160</v>
      </c>
      <c r="AA405" s="58">
        <v>1.6</v>
      </c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>
        <v>1.6</v>
      </c>
      <c r="AQ405" s="58">
        <v>1.6</v>
      </c>
      <c r="AR405" s="57" t="s">
        <v>160</v>
      </c>
    </row>
    <row r="406" spans="1:44" ht="83.25" customHeight="1">
      <c r="A406" s="57" t="s">
        <v>485</v>
      </c>
      <c r="B406" s="82"/>
      <c r="C406" s="82" t="s">
        <v>536</v>
      </c>
      <c r="D406" s="82"/>
      <c r="E406" s="82" t="s">
        <v>552</v>
      </c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6"/>
      <c r="W406" s="86"/>
      <c r="X406" s="86"/>
      <c r="Y406" s="86"/>
      <c r="Z406" s="57" t="s">
        <v>485</v>
      </c>
      <c r="AA406" s="58">
        <v>197.6</v>
      </c>
      <c r="AB406" s="58"/>
      <c r="AC406" s="58">
        <v>197.6</v>
      </c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>
        <v>198.5</v>
      </c>
      <c r="AQ406" s="58">
        <v>215.5</v>
      </c>
      <c r="AR406" s="57" t="s">
        <v>485</v>
      </c>
    </row>
    <row r="407" spans="1:44" ht="66.75" customHeight="1">
      <c r="A407" s="57" t="s">
        <v>487</v>
      </c>
      <c r="B407" s="82"/>
      <c r="C407" s="82" t="s">
        <v>536</v>
      </c>
      <c r="D407" s="82"/>
      <c r="E407" s="82" t="s">
        <v>553</v>
      </c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6"/>
      <c r="W407" s="86"/>
      <c r="X407" s="86"/>
      <c r="Y407" s="86"/>
      <c r="Z407" s="57" t="s">
        <v>487</v>
      </c>
      <c r="AA407" s="58">
        <v>197.6</v>
      </c>
      <c r="AB407" s="58"/>
      <c r="AC407" s="58">
        <v>197.6</v>
      </c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>
        <v>198.5</v>
      </c>
      <c r="AQ407" s="58">
        <v>215.5</v>
      </c>
      <c r="AR407" s="57" t="s">
        <v>487</v>
      </c>
    </row>
    <row r="408" spans="1:44" ht="133.5" customHeight="1">
      <c r="A408" s="57" t="s">
        <v>98</v>
      </c>
      <c r="B408" s="82"/>
      <c r="C408" s="82" t="s">
        <v>536</v>
      </c>
      <c r="D408" s="82"/>
      <c r="E408" s="82" t="s">
        <v>553</v>
      </c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 t="s">
        <v>99</v>
      </c>
      <c r="U408" s="82"/>
      <c r="V408" s="86"/>
      <c r="W408" s="86"/>
      <c r="X408" s="86"/>
      <c r="Y408" s="86"/>
      <c r="Z408" s="57" t="s">
        <v>98</v>
      </c>
      <c r="AA408" s="58">
        <v>125.5</v>
      </c>
      <c r="AB408" s="58"/>
      <c r="AC408" s="58">
        <v>125.5</v>
      </c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>
        <v>127.8</v>
      </c>
      <c r="AQ408" s="58">
        <v>130.5</v>
      </c>
      <c r="AR408" s="57" t="s">
        <v>98</v>
      </c>
    </row>
    <row r="409" spans="1:44" ht="49.5" customHeight="1">
      <c r="A409" s="57" t="s">
        <v>102</v>
      </c>
      <c r="B409" s="82"/>
      <c r="C409" s="82" t="s">
        <v>536</v>
      </c>
      <c r="D409" s="82"/>
      <c r="E409" s="82" t="s">
        <v>553</v>
      </c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 t="s">
        <v>103</v>
      </c>
      <c r="U409" s="82"/>
      <c r="V409" s="86"/>
      <c r="W409" s="86"/>
      <c r="X409" s="86"/>
      <c r="Y409" s="86"/>
      <c r="Z409" s="57" t="s">
        <v>102</v>
      </c>
      <c r="AA409" s="58">
        <v>72.1</v>
      </c>
      <c r="AB409" s="58"/>
      <c r="AC409" s="58">
        <v>72.1</v>
      </c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>
        <v>70.7</v>
      </c>
      <c r="AQ409" s="58">
        <v>85</v>
      </c>
      <c r="AR409" s="57" t="s">
        <v>102</v>
      </c>
    </row>
    <row r="410" spans="1:44" ht="49.5" customHeight="1">
      <c r="A410" s="57" t="s">
        <v>106</v>
      </c>
      <c r="B410" s="82"/>
      <c r="C410" s="82" t="s">
        <v>536</v>
      </c>
      <c r="D410" s="82"/>
      <c r="E410" s="82" t="s">
        <v>107</v>
      </c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6"/>
      <c r="W410" s="86"/>
      <c r="X410" s="86"/>
      <c r="Y410" s="86"/>
      <c r="Z410" s="57" t="s">
        <v>106</v>
      </c>
      <c r="AA410" s="58">
        <v>63</v>
      </c>
      <c r="AB410" s="58"/>
      <c r="AC410" s="58">
        <v>63</v>
      </c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>
        <v>63</v>
      </c>
      <c r="AQ410" s="58">
        <v>63</v>
      </c>
      <c r="AR410" s="57" t="s">
        <v>106</v>
      </c>
    </row>
    <row r="411" spans="1:44" ht="33" customHeight="1">
      <c r="A411" s="57" t="s">
        <v>531</v>
      </c>
      <c r="B411" s="82"/>
      <c r="C411" s="82" t="s">
        <v>536</v>
      </c>
      <c r="D411" s="82"/>
      <c r="E411" s="82" t="s">
        <v>532</v>
      </c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6"/>
      <c r="W411" s="86"/>
      <c r="X411" s="86"/>
      <c r="Y411" s="86"/>
      <c r="Z411" s="57" t="s">
        <v>531</v>
      </c>
      <c r="AA411" s="58">
        <v>63</v>
      </c>
      <c r="AB411" s="58"/>
      <c r="AC411" s="58">
        <v>63</v>
      </c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>
        <v>63</v>
      </c>
      <c r="AQ411" s="58">
        <v>63</v>
      </c>
      <c r="AR411" s="57" t="s">
        <v>531</v>
      </c>
    </row>
    <row r="412" spans="1:44" ht="49.5" customHeight="1">
      <c r="A412" s="57" t="s">
        <v>102</v>
      </c>
      <c r="B412" s="82"/>
      <c r="C412" s="82" t="s">
        <v>536</v>
      </c>
      <c r="D412" s="82"/>
      <c r="E412" s="82" t="s">
        <v>532</v>
      </c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 t="s">
        <v>103</v>
      </c>
      <c r="U412" s="82"/>
      <c r="V412" s="86"/>
      <c r="W412" s="86"/>
      <c r="X412" s="86"/>
      <c r="Y412" s="86"/>
      <c r="Z412" s="57" t="s">
        <v>102</v>
      </c>
      <c r="AA412" s="58">
        <v>63</v>
      </c>
      <c r="AB412" s="58"/>
      <c r="AC412" s="58">
        <v>63</v>
      </c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>
        <v>63</v>
      </c>
      <c r="AQ412" s="58">
        <v>63</v>
      </c>
      <c r="AR412" s="57" t="s">
        <v>102</v>
      </c>
    </row>
    <row r="413" spans="1:44" ht="16.5" customHeight="1">
      <c r="A413" s="57" t="s">
        <v>401</v>
      </c>
      <c r="B413" s="82"/>
      <c r="C413" s="82" t="s">
        <v>402</v>
      </c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6"/>
      <c r="W413" s="86"/>
      <c r="X413" s="86"/>
      <c r="Y413" s="86"/>
      <c r="Z413" s="57" t="s">
        <v>401</v>
      </c>
      <c r="AA413" s="58">
        <v>28575.4</v>
      </c>
      <c r="AB413" s="58"/>
      <c r="AC413" s="58">
        <v>28380.2</v>
      </c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>
        <v>28739.8</v>
      </c>
      <c r="AQ413" s="58">
        <v>30153.5</v>
      </c>
      <c r="AR413" s="57" t="s">
        <v>401</v>
      </c>
    </row>
    <row r="414" spans="1:44" ht="16.5" customHeight="1">
      <c r="A414" s="57" t="s">
        <v>407</v>
      </c>
      <c r="B414" s="82"/>
      <c r="C414" s="82" t="s">
        <v>408</v>
      </c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6"/>
      <c r="W414" s="86"/>
      <c r="X414" s="86"/>
      <c r="Y414" s="86"/>
      <c r="Z414" s="57" t="s">
        <v>407</v>
      </c>
      <c r="AA414" s="58">
        <v>25438.7</v>
      </c>
      <c r="AB414" s="58"/>
      <c r="AC414" s="58">
        <v>25243.5</v>
      </c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>
        <v>25557.7</v>
      </c>
      <c r="AQ414" s="58">
        <v>26587.8</v>
      </c>
      <c r="AR414" s="57" t="s">
        <v>407</v>
      </c>
    </row>
    <row r="415" spans="1:44" ht="33" customHeight="1">
      <c r="A415" s="57" t="s">
        <v>476</v>
      </c>
      <c r="B415" s="82"/>
      <c r="C415" s="82" t="s">
        <v>408</v>
      </c>
      <c r="D415" s="82"/>
      <c r="E415" s="82" t="s">
        <v>477</v>
      </c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6"/>
      <c r="W415" s="86"/>
      <c r="X415" s="86"/>
      <c r="Y415" s="86"/>
      <c r="Z415" s="57" t="s">
        <v>476</v>
      </c>
      <c r="AA415" s="58">
        <v>25243.5</v>
      </c>
      <c r="AB415" s="58"/>
      <c r="AC415" s="58">
        <v>25243.5</v>
      </c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>
        <v>25435.7</v>
      </c>
      <c r="AQ415" s="58">
        <v>26587.8</v>
      </c>
      <c r="AR415" s="57" t="s">
        <v>476</v>
      </c>
    </row>
    <row r="416" spans="1:44" ht="66.75" customHeight="1">
      <c r="A416" s="57" t="s">
        <v>478</v>
      </c>
      <c r="B416" s="82"/>
      <c r="C416" s="82" t="s">
        <v>408</v>
      </c>
      <c r="D416" s="82"/>
      <c r="E416" s="82" t="s">
        <v>479</v>
      </c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6"/>
      <c r="W416" s="86"/>
      <c r="X416" s="86"/>
      <c r="Y416" s="86"/>
      <c r="Z416" s="57" t="s">
        <v>478</v>
      </c>
      <c r="AA416" s="58">
        <v>103.9</v>
      </c>
      <c r="AB416" s="58"/>
      <c r="AC416" s="58">
        <v>103.9</v>
      </c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>
        <v>103.9</v>
      </c>
      <c r="AQ416" s="58">
        <v>103.9</v>
      </c>
      <c r="AR416" s="57" t="s">
        <v>478</v>
      </c>
    </row>
    <row r="417" spans="1:44" ht="83.25" customHeight="1">
      <c r="A417" s="57" t="s">
        <v>485</v>
      </c>
      <c r="B417" s="82"/>
      <c r="C417" s="82" t="s">
        <v>408</v>
      </c>
      <c r="D417" s="82"/>
      <c r="E417" s="82" t="s">
        <v>486</v>
      </c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6"/>
      <c r="W417" s="86"/>
      <c r="X417" s="86"/>
      <c r="Y417" s="86"/>
      <c r="Z417" s="57" t="s">
        <v>485</v>
      </c>
      <c r="AA417" s="58">
        <v>103.9</v>
      </c>
      <c r="AB417" s="58"/>
      <c r="AC417" s="58">
        <v>103.9</v>
      </c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>
        <v>103.9</v>
      </c>
      <c r="AQ417" s="58">
        <v>103.9</v>
      </c>
      <c r="AR417" s="57" t="s">
        <v>485</v>
      </c>
    </row>
    <row r="418" spans="1:44" ht="66.75" customHeight="1">
      <c r="A418" s="57" t="s">
        <v>487</v>
      </c>
      <c r="B418" s="82"/>
      <c r="C418" s="82" t="s">
        <v>408</v>
      </c>
      <c r="D418" s="82"/>
      <c r="E418" s="82" t="s">
        <v>488</v>
      </c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6"/>
      <c r="W418" s="86"/>
      <c r="X418" s="86"/>
      <c r="Y418" s="86"/>
      <c r="Z418" s="57" t="s">
        <v>487</v>
      </c>
      <c r="AA418" s="58">
        <v>103.9</v>
      </c>
      <c r="AB418" s="58"/>
      <c r="AC418" s="58">
        <v>103.9</v>
      </c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>
        <v>103.9</v>
      </c>
      <c r="AQ418" s="58">
        <v>103.9</v>
      </c>
      <c r="AR418" s="57" t="s">
        <v>487</v>
      </c>
    </row>
    <row r="419" spans="1:44" ht="66.75" customHeight="1">
      <c r="A419" s="57" t="s">
        <v>206</v>
      </c>
      <c r="B419" s="82"/>
      <c r="C419" s="82" t="s">
        <v>408</v>
      </c>
      <c r="D419" s="82"/>
      <c r="E419" s="82" t="s">
        <v>488</v>
      </c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 t="s">
        <v>207</v>
      </c>
      <c r="U419" s="82"/>
      <c r="V419" s="86"/>
      <c r="W419" s="86"/>
      <c r="X419" s="86"/>
      <c r="Y419" s="86"/>
      <c r="Z419" s="57" t="s">
        <v>206</v>
      </c>
      <c r="AA419" s="58">
        <v>103.9</v>
      </c>
      <c r="AB419" s="58"/>
      <c r="AC419" s="58">
        <v>103.9</v>
      </c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>
        <v>103.9</v>
      </c>
      <c r="AQ419" s="58">
        <v>103.9</v>
      </c>
      <c r="AR419" s="57" t="s">
        <v>206</v>
      </c>
    </row>
    <row r="420" spans="1:44" ht="83.25" customHeight="1">
      <c r="A420" s="57" t="s">
        <v>497</v>
      </c>
      <c r="B420" s="82"/>
      <c r="C420" s="82" t="s">
        <v>408</v>
      </c>
      <c r="D420" s="82"/>
      <c r="E420" s="82" t="s">
        <v>498</v>
      </c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6"/>
      <c r="W420" s="86"/>
      <c r="X420" s="86"/>
      <c r="Y420" s="86"/>
      <c r="Z420" s="57" t="s">
        <v>497</v>
      </c>
      <c r="AA420" s="58">
        <v>17455.6</v>
      </c>
      <c r="AB420" s="58"/>
      <c r="AC420" s="58">
        <v>17455.6</v>
      </c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>
        <v>17660.4</v>
      </c>
      <c r="AQ420" s="58">
        <v>18812.5</v>
      </c>
      <c r="AR420" s="57" t="s">
        <v>497</v>
      </c>
    </row>
    <row r="421" spans="1:44" ht="83.25" customHeight="1">
      <c r="A421" s="57" t="s">
        <v>485</v>
      </c>
      <c r="B421" s="82"/>
      <c r="C421" s="82" t="s">
        <v>408</v>
      </c>
      <c r="D421" s="82"/>
      <c r="E421" s="82" t="s">
        <v>508</v>
      </c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6"/>
      <c r="W421" s="86"/>
      <c r="X421" s="86"/>
      <c r="Y421" s="86"/>
      <c r="Z421" s="57" t="s">
        <v>485</v>
      </c>
      <c r="AA421" s="58">
        <v>17455.6</v>
      </c>
      <c r="AB421" s="58"/>
      <c r="AC421" s="58">
        <v>17455.6</v>
      </c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>
        <v>17660.4</v>
      </c>
      <c r="AQ421" s="58">
        <v>18812.5</v>
      </c>
      <c r="AR421" s="57" t="s">
        <v>485</v>
      </c>
    </row>
    <row r="422" spans="1:44" ht="66.75" customHeight="1">
      <c r="A422" s="57" t="s">
        <v>487</v>
      </c>
      <c r="B422" s="82"/>
      <c r="C422" s="82" t="s">
        <v>408</v>
      </c>
      <c r="D422" s="82"/>
      <c r="E422" s="82" t="s">
        <v>509</v>
      </c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6"/>
      <c r="W422" s="86"/>
      <c r="X422" s="86"/>
      <c r="Y422" s="86"/>
      <c r="Z422" s="57" t="s">
        <v>487</v>
      </c>
      <c r="AA422" s="58">
        <v>17455.6</v>
      </c>
      <c r="AB422" s="58"/>
      <c r="AC422" s="58">
        <v>17455.6</v>
      </c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>
        <v>17660.4</v>
      </c>
      <c r="AQ422" s="58">
        <v>18812.5</v>
      </c>
      <c r="AR422" s="57" t="s">
        <v>487</v>
      </c>
    </row>
    <row r="423" spans="1:44" ht="66.75" customHeight="1">
      <c r="A423" s="57" t="s">
        <v>206</v>
      </c>
      <c r="B423" s="82"/>
      <c r="C423" s="82" t="s">
        <v>408</v>
      </c>
      <c r="D423" s="82"/>
      <c r="E423" s="82" t="s">
        <v>509</v>
      </c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 t="s">
        <v>207</v>
      </c>
      <c r="U423" s="82"/>
      <c r="V423" s="86"/>
      <c r="W423" s="86"/>
      <c r="X423" s="86"/>
      <c r="Y423" s="86"/>
      <c r="Z423" s="57" t="s">
        <v>206</v>
      </c>
      <c r="AA423" s="58">
        <v>17455.6</v>
      </c>
      <c r="AB423" s="58"/>
      <c r="AC423" s="58">
        <v>17455.6</v>
      </c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>
        <v>17660.4</v>
      </c>
      <c r="AQ423" s="58">
        <v>18812.5</v>
      </c>
      <c r="AR423" s="57" t="s">
        <v>206</v>
      </c>
    </row>
    <row r="424" spans="1:44" ht="66.75" customHeight="1">
      <c r="A424" s="57" t="s">
        <v>547</v>
      </c>
      <c r="B424" s="82"/>
      <c r="C424" s="82" t="s">
        <v>408</v>
      </c>
      <c r="D424" s="82"/>
      <c r="E424" s="82" t="s">
        <v>548</v>
      </c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6"/>
      <c r="W424" s="86"/>
      <c r="X424" s="86"/>
      <c r="Y424" s="86"/>
      <c r="Z424" s="57" t="s">
        <v>547</v>
      </c>
      <c r="AA424" s="58">
        <v>7684</v>
      </c>
      <c r="AB424" s="58"/>
      <c r="AC424" s="58">
        <v>7684</v>
      </c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>
        <v>7671.4</v>
      </c>
      <c r="AQ424" s="58">
        <v>7671.4</v>
      </c>
      <c r="AR424" s="57" t="s">
        <v>547</v>
      </c>
    </row>
    <row r="425" spans="1:44" ht="83.25" customHeight="1">
      <c r="A425" s="57" t="s">
        <v>485</v>
      </c>
      <c r="B425" s="82"/>
      <c r="C425" s="82" t="s">
        <v>408</v>
      </c>
      <c r="D425" s="82"/>
      <c r="E425" s="82" t="s">
        <v>552</v>
      </c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6"/>
      <c r="W425" s="86"/>
      <c r="X425" s="86"/>
      <c r="Y425" s="86"/>
      <c r="Z425" s="57" t="s">
        <v>485</v>
      </c>
      <c r="AA425" s="58">
        <v>237.5</v>
      </c>
      <c r="AB425" s="58"/>
      <c r="AC425" s="58">
        <v>237.5</v>
      </c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>
        <v>224.9</v>
      </c>
      <c r="AQ425" s="58">
        <v>224.9</v>
      </c>
      <c r="AR425" s="57" t="s">
        <v>485</v>
      </c>
    </row>
    <row r="426" spans="1:44" ht="66.75" customHeight="1">
      <c r="A426" s="57" t="s">
        <v>487</v>
      </c>
      <c r="B426" s="82"/>
      <c r="C426" s="82" t="s">
        <v>408</v>
      </c>
      <c r="D426" s="82"/>
      <c r="E426" s="82" t="s">
        <v>553</v>
      </c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6"/>
      <c r="W426" s="86"/>
      <c r="X426" s="86"/>
      <c r="Y426" s="86"/>
      <c r="Z426" s="57" t="s">
        <v>487</v>
      </c>
      <c r="AA426" s="58">
        <v>237.5</v>
      </c>
      <c r="AB426" s="58"/>
      <c r="AC426" s="58">
        <v>237.5</v>
      </c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>
        <v>224.9</v>
      </c>
      <c r="AQ426" s="58">
        <v>224.9</v>
      </c>
      <c r="AR426" s="57" t="s">
        <v>487</v>
      </c>
    </row>
    <row r="427" spans="1:44" ht="66.75" customHeight="1">
      <c r="A427" s="57" t="s">
        <v>206</v>
      </c>
      <c r="B427" s="82"/>
      <c r="C427" s="82" t="s">
        <v>408</v>
      </c>
      <c r="D427" s="82"/>
      <c r="E427" s="82" t="s">
        <v>553</v>
      </c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 t="s">
        <v>207</v>
      </c>
      <c r="U427" s="82"/>
      <c r="V427" s="86"/>
      <c r="W427" s="86"/>
      <c r="X427" s="86"/>
      <c r="Y427" s="86"/>
      <c r="Z427" s="57" t="s">
        <v>206</v>
      </c>
      <c r="AA427" s="58">
        <v>237.5</v>
      </c>
      <c r="AB427" s="58"/>
      <c r="AC427" s="58">
        <v>237.5</v>
      </c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>
        <v>224.9</v>
      </c>
      <c r="AQ427" s="58">
        <v>224.9</v>
      </c>
      <c r="AR427" s="57" t="s">
        <v>206</v>
      </c>
    </row>
    <row r="428" spans="1:44" ht="183.75" customHeight="1">
      <c r="A428" s="43" t="s">
        <v>554</v>
      </c>
      <c r="B428" s="82"/>
      <c r="C428" s="82" t="s">
        <v>408</v>
      </c>
      <c r="D428" s="82"/>
      <c r="E428" s="82" t="s">
        <v>555</v>
      </c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6"/>
      <c r="W428" s="86"/>
      <c r="X428" s="86"/>
      <c r="Y428" s="86"/>
      <c r="Z428" s="43" t="s">
        <v>554</v>
      </c>
      <c r="AA428" s="58">
        <v>7446.5</v>
      </c>
      <c r="AB428" s="58"/>
      <c r="AC428" s="58">
        <v>7446.5</v>
      </c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>
        <v>7446.5</v>
      </c>
      <c r="AQ428" s="58">
        <v>7446.5</v>
      </c>
      <c r="AR428" s="43" t="s">
        <v>554</v>
      </c>
    </row>
    <row r="429" spans="1:44" ht="166.5" customHeight="1">
      <c r="A429" s="43" t="s">
        <v>556</v>
      </c>
      <c r="B429" s="82"/>
      <c r="C429" s="82" t="s">
        <v>408</v>
      </c>
      <c r="D429" s="82"/>
      <c r="E429" s="82" t="s">
        <v>557</v>
      </c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6"/>
      <c r="W429" s="86"/>
      <c r="X429" s="86"/>
      <c r="Y429" s="86"/>
      <c r="Z429" s="43" t="s">
        <v>556</v>
      </c>
      <c r="AA429" s="58">
        <v>7446.5</v>
      </c>
      <c r="AB429" s="58"/>
      <c r="AC429" s="58">
        <v>7446.5</v>
      </c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>
        <v>7446.5</v>
      </c>
      <c r="AQ429" s="58">
        <v>7446.5</v>
      </c>
      <c r="AR429" s="43" t="s">
        <v>556</v>
      </c>
    </row>
    <row r="430" spans="1:44" ht="33" customHeight="1">
      <c r="A430" s="57" t="s">
        <v>196</v>
      </c>
      <c r="B430" s="82"/>
      <c r="C430" s="82" t="s">
        <v>408</v>
      </c>
      <c r="D430" s="82"/>
      <c r="E430" s="82" t="s">
        <v>557</v>
      </c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 t="s">
        <v>197</v>
      </c>
      <c r="U430" s="82"/>
      <c r="V430" s="86"/>
      <c r="W430" s="86"/>
      <c r="X430" s="86"/>
      <c r="Y430" s="86"/>
      <c r="Z430" s="57" t="s">
        <v>196</v>
      </c>
      <c r="AA430" s="58">
        <v>2000</v>
      </c>
      <c r="AB430" s="58"/>
      <c r="AC430" s="58">
        <v>2000</v>
      </c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>
        <v>2000</v>
      </c>
      <c r="AQ430" s="58">
        <v>2000</v>
      </c>
      <c r="AR430" s="57" t="s">
        <v>196</v>
      </c>
    </row>
    <row r="431" spans="1:44" ht="66.75" customHeight="1">
      <c r="A431" s="57" t="s">
        <v>206</v>
      </c>
      <c r="B431" s="82"/>
      <c r="C431" s="82" t="s">
        <v>408</v>
      </c>
      <c r="D431" s="82"/>
      <c r="E431" s="82" t="s">
        <v>557</v>
      </c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 t="s">
        <v>207</v>
      </c>
      <c r="U431" s="82"/>
      <c r="V431" s="86"/>
      <c r="W431" s="86"/>
      <c r="X431" s="86"/>
      <c r="Y431" s="86"/>
      <c r="Z431" s="57" t="s">
        <v>206</v>
      </c>
      <c r="AA431" s="58">
        <v>5446.5</v>
      </c>
      <c r="AB431" s="58"/>
      <c r="AC431" s="58">
        <v>5446.5</v>
      </c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>
        <v>5446.5</v>
      </c>
      <c r="AQ431" s="58">
        <v>5446.5</v>
      </c>
      <c r="AR431" s="57" t="s">
        <v>206</v>
      </c>
    </row>
    <row r="432" spans="1:44" ht="49.5" customHeight="1">
      <c r="A432" s="57" t="s">
        <v>106</v>
      </c>
      <c r="B432" s="82"/>
      <c r="C432" s="82" t="s">
        <v>408</v>
      </c>
      <c r="D432" s="82"/>
      <c r="E432" s="82" t="s">
        <v>107</v>
      </c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6"/>
      <c r="W432" s="86"/>
      <c r="X432" s="86"/>
      <c r="Y432" s="86"/>
      <c r="Z432" s="57" t="s">
        <v>106</v>
      </c>
      <c r="AA432" s="58">
        <v>195.2</v>
      </c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>
        <v>122</v>
      </c>
      <c r="AQ432" s="58"/>
      <c r="AR432" s="57" t="s">
        <v>106</v>
      </c>
    </row>
    <row r="433" spans="1:44" ht="83.25" customHeight="1">
      <c r="A433" s="57" t="s">
        <v>558</v>
      </c>
      <c r="B433" s="82"/>
      <c r="C433" s="82" t="s">
        <v>408</v>
      </c>
      <c r="D433" s="82"/>
      <c r="E433" s="82" t="s">
        <v>559</v>
      </c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6"/>
      <c r="W433" s="86"/>
      <c r="X433" s="86"/>
      <c r="Y433" s="86"/>
      <c r="Z433" s="57" t="s">
        <v>558</v>
      </c>
      <c r="AA433" s="58">
        <v>195.2</v>
      </c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>
        <v>122</v>
      </c>
      <c r="AQ433" s="58"/>
      <c r="AR433" s="57" t="s">
        <v>558</v>
      </c>
    </row>
    <row r="434" spans="1:44" ht="49.5" customHeight="1">
      <c r="A434" s="57" t="s">
        <v>102</v>
      </c>
      <c r="B434" s="82"/>
      <c r="C434" s="82" t="s">
        <v>408</v>
      </c>
      <c r="D434" s="82"/>
      <c r="E434" s="82" t="s">
        <v>559</v>
      </c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 t="s">
        <v>103</v>
      </c>
      <c r="U434" s="82"/>
      <c r="V434" s="86"/>
      <c r="W434" s="86"/>
      <c r="X434" s="86"/>
      <c r="Y434" s="86"/>
      <c r="Z434" s="57" t="s">
        <v>102</v>
      </c>
      <c r="AA434" s="58">
        <v>195.2</v>
      </c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>
        <v>122</v>
      </c>
      <c r="AQ434" s="58"/>
      <c r="AR434" s="57" t="s">
        <v>102</v>
      </c>
    </row>
    <row r="435" spans="1:44" ht="16.5" customHeight="1">
      <c r="A435" s="57" t="s">
        <v>417</v>
      </c>
      <c r="B435" s="82"/>
      <c r="C435" s="82" t="s">
        <v>418</v>
      </c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6"/>
      <c r="W435" s="86"/>
      <c r="X435" s="86"/>
      <c r="Y435" s="86"/>
      <c r="Z435" s="57" t="s">
        <v>417</v>
      </c>
      <c r="AA435" s="58">
        <v>3136.7</v>
      </c>
      <c r="AB435" s="58"/>
      <c r="AC435" s="58">
        <v>3136.7</v>
      </c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>
        <v>3182.1</v>
      </c>
      <c r="AQ435" s="58">
        <v>3565.7</v>
      </c>
      <c r="AR435" s="57" t="s">
        <v>417</v>
      </c>
    </row>
    <row r="436" spans="1:44" ht="33" customHeight="1">
      <c r="A436" s="57" t="s">
        <v>476</v>
      </c>
      <c r="B436" s="82"/>
      <c r="C436" s="82" t="s">
        <v>418</v>
      </c>
      <c r="D436" s="82"/>
      <c r="E436" s="82" t="s">
        <v>477</v>
      </c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6"/>
      <c r="W436" s="86"/>
      <c r="X436" s="86"/>
      <c r="Y436" s="86"/>
      <c r="Z436" s="57" t="s">
        <v>476</v>
      </c>
      <c r="AA436" s="58">
        <v>3136.7</v>
      </c>
      <c r="AB436" s="58"/>
      <c r="AC436" s="58">
        <v>3136.7</v>
      </c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>
        <v>3182.1</v>
      </c>
      <c r="AQ436" s="58">
        <v>3565.7</v>
      </c>
      <c r="AR436" s="57" t="s">
        <v>476</v>
      </c>
    </row>
    <row r="437" spans="1:44" ht="66.75" customHeight="1">
      <c r="A437" s="57" t="s">
        <v>478</v>
      </c>
      <c r="B437" s="82"/>
      <c r="C437" s="82" t="s">
        <v>418</v>
      </c>
      <c r="D437" s="82"/>
      <c r="E437" s="82" t="s">
        <v>479</v>
      </c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6"/>
      <c r="W437" s="86"/>
      <c r="X437" s="86"/>
      <c r="Y437" s="86"/>
      <c r="Z437" s="57" t="s">
        <v>478</v>
      </c>
      <c r="AA437" s="58">
        <v>3136.7</v>
      </c>
      <c r="AB437" s="58"/>
      <c r="AC437" s="58">
        <v>3136.7</v>
      </c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>
        <v>3182.1</v>
      </c>
      <c r="AQ437" s="58">
        <v>3565.7</v>
      </c>
      <c r="AR437" s="57" t="s">
        <v>478</v>
      </c>
    </row>
    <row r="438" spans="1:44" ht="83.25" customHeight="1">
      <c r="A438" s="57" t="s">
        <v>485</v>
      </c>
      <c r="B438" s="82"/>
      <c r="C438" s="82" t="s">
        <v>418</v>
      </c>
      <c r="D438" s="82"/>
      <c r="E438" s="82" t="s">
        <v>486</v>
      </c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6"/>
      <c r="W438" s="86"/>
      <c r="X438" s="86"/>
      <c r="Y438" s="86"/>
      <c r="Z438" s="57" t="s">
        <v>485</v>
      </c>
      <c r="AA438" s="58">
        <v>3136.7</v>
      </c>
      <c r="AB438" s="58"/>
      <c r="AC438" s="58">
        <v>3136.7</v>
      </c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>
        <v>3182.1</v>
      </c>
      <c r="AQ438" s="58">
        <v>3565.7</v>
      </c>
      <c r="AR438" s="57" t="s">
        <v>485</v>
      </c>
    </row>
    <row r="439" spans="1:44" ht="66.75" customHeight="1">
      <c r="A439" s="57" t="s">
        <v>487</v>
      </c>
      <c r="B439" s="82"/>
      <c r="C439" s="82" t="s">
        <v>418</v>
      </c>
      <c r="D439" s="82"/>
      <c r="E439" s="82" t="s">
        <v>488</v>
      </c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6"/>
      <c r="W439" s="86"/>
      <c r="X439" s="86"/>
      <c r="Y439" s="86"/>
      <c r="Z439" s="57" t="s">
        <v>487</v>
      </c>
      <c r="AA439" s="58">
        <v>3136.7</v>
      </c>
      <c r="AB439" s="58"/>
      <c r="AC439" s="58">
        <v>3136.7</v>
      </c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>
        <v>3182.1</v>
      </c>
      <c r="AQ439" s="58">
        <v>3565.7</v>
      </c>
      <c r="AR439" s="57" t="s">
        <v>487</v>
      </c>
    </row>
    <row r="440" spans="1:44" ht="33" customHeight="1">
      <c r="A440" s="57" t="s">
        <v>196</v>
      </c>
      <c r="B440" s="82"/>
      <c r="C440" s="82" t="s">
        <v>418</v>
      </c>
      <c r="D440" s="82"/>
      <c r="E440" s="82" t="s">
        <v>488</v>
      </c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 t="s">
        <v>197</v>
      </c>
      <c r="U440" s="82"/>
      <c r="V440" s="86"/>
      <c r="W440" s="86"/>
      <c r="X440" s="86"/>
      <c r="Y440" s="86"/>
      <c r="Z440" s="57" t="s">
        <v>196</v>
      </c>
      <c r="AA440" s="58">
        <v>244.7</v>
      </c>
      <c r="AB440" s="58"/>
      <c r="AC440" s="58">
        <v>244.7</v>
      </c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>
        <v>290.1</v>
      </c>
      <c r="AQ440" s="58">
        <v>673.7</v>
      </c>
      <c r="AR440" s="57" t="s">
        <v>196</v>
      </c>
    </row>
    <row r="441" spans="1:44" ht="66.75" customHeight="1">
      <c r="A441" s="57" t="s">
        <v>206</v>
      </c>
      <c r="B441" s="82"/>
      <c r="C441" s="82" t="s">
        <v>418</v>
      </c>
      <c r="D441" s="82"/>
      <c r="E441" s="82" t="s">
        <v>488</v>
      </c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 t="s">
        <v>207</v>
      </c>
      <c r="U441" s="82"/>
      <c r="V441" s="86"/>
      <c r="W441" s="86"/>
      <c r="X441" s="86"/>
      <c r="Y441" s="86"/>
      <c r="Z441" s="57" t="s">
        <v>206</v>
      </c>
      <c r="AA441" s="58">
        <v>2892</v>
      </c>
      <c r="AB441" s="58"/>
      <c r="AC441" s="58">
        <v>2892</v>
      </c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>
        <v>2892</v>
      </c>
      <c r="AQ441" s="58">
        <v>2892</v>
      </c>
      <c r="AR441" s="57" t="s">
        <v>206</v>
      </c>
    </row>
    <row r="442" spans="1:44" ht="49.5" customHeight="1">
      <c r="A442" s="55" t="s">
        <v>564</v>
      </c>
      <c r="B442" s="110" t="s">
        <v>565</v>
      </c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91"/>
      <c r="W442" s="91"/>
      <c r="X442" s="91"/>
      <c r="Y442" s="91"/>
      <c r="Z442" s="55" t="s">
        <v>564</v>
      </c>
      <c r="AA442" s="56">
        <v>1628.9</v>
      </c>
      <c r="AB442" s="56"/>
      <c r="AC442" s="56"/>
      <c r="AD442" s="56"/>
      <c r="AE442" s="56">
        <v>401.6</v>
      </c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>
        <v>1227.3</v>
      </c>
      <c r="AQ442" s="56">
        <v>1227.3</v>
      </c>
      <c r="AR442" s="55" t="s">
        <v>564</v>
      </c>
    </row>
    <row r="443" spans="1:44" ht="16.5" customHeight="1">
      <c r="A443" s="57" t="s">
        <v>90</v>
      </c>
      <c r="B443" s="82"/>
      <c r="C443" s="82" t="s">
        <v>91</v>
      </c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6"/>
      <c r="W443" s="86"/>
      <c r="X443" s="86"/>
      <c r="Y443" s="86"/>
      <c r="Z443" s="57" t="s">
        <v>90</v>
      </c>
      <c r="AA443" s="58">
        <v>1628.9</v>
      </c>
      <c r="AB443" s="58"/>
      <c r="AC443" s="58"/>
      <c r="AD443" s="58"/>
      <c r="AE443" s="58">
        <v>401.6</v>
      </c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>
        <v>1227.3</v>
      </c>
      <c r="AQ443" s="58">
        <v>1227.3</v>
      </c>
      <c r="AR443" s="57" t="s">
        <v>90</v>
      </c>
    </row>
    <row r="444" spans="1:44" ht="83.25" customHeight="1">
      <c r="A444" s="57" t="s">
        <v>566</v>
      </c>
      <c r="B444" s="82"/>
      <c r="C444" s="82" t="s">
        <v>567</v>
      </c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6"/>
      <c r="W444" s="86"/>
      <c r="X444" s="86"/>
      <c r="Y444" s="86"/>
      <c r="Z444" s="57" t="s">
        <v>566</v>
      </c>
      <c r="AA444" s="58">
        <v>1628.9</v>
      </c>
      <c r="AB444" s="58"/>
      <c r="AC444" s="58"/>
      <c r="AD444" s="58"/>
      <c r="AE444" s="58">
        <v>401.6</v>
      </c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>
        <v>1227.3</v>
      </c>
      <c r="AQ444" s="58">
        <v>1227.3</v>
      </c>
      <c r="AR444" s="57" t="s">
        <v>566</v>
      </c>
    </row>
    <row r="445" spans="1:44" ht="66.75" customHeight="1">
      <c r="A445" s="57" t="s">
        <v>94</v>
      </c>
      <c r="B445" s="82"/>
      <c r="C445" s="82" t="s">
        <v>567</v>
      </c>
      <c r="D445" s="82"/>
      <c r="E445" s="82" t="s">
        <v>95</v>
      </c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6"/>
      <c r="W445" s="86"/>
      <c r="X445" s="86"/>
      <c r="Y445" s="86"/>
      <c r="Z445" s="57" t="s">
        <v>94</v>
      </c>
      <c r="AA445" s="58">
        <v>1628.9</v>
      </c>
      <c r="AB445" s="58"/>
      <c r="AC445" s="58"/>
      <c r="AD445" s="58"/>
      <c r="AE445" s="58">
        <v>401.6</v>
      </c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>
        <v>1227.3</v>
      </c>
      <c r="AQ445" s="58">
        <v>1227.3</v>
      </c>
      <c r="AR445" s="57" t="s">
        <v>94</v>
      </c>
    </row>
    <row r="446" spans="1:44" ht="49.5" customHeight="1">
      <c r="A446" s="57" t="s">
        <v>568</v>
      </c>
      <c r="B446" s="82"/>
      <c r="C446" s="82" t="s">
        <v>567</v>
      </c>
      <c r="D446" s="82"/>
      <c r="E446" s="82" t="s">
        <v>569</v>
      </c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6"/>
      <c r="W446" s="86"/>
      <c r="X446" s="86"/>
      <c r="Y446" s="86"/>
      <c r="Z446" s="57" t="s">
        <v>568</v>
      </c>
      <c r="AA446" s="58">
        <v>754.8</v>
      </c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>
        <v>754.8</v>
      </c>
      <c r="AQ446" s="58">
        <v>754.8</v>
      </c>
      <c r="AR446" s="57" t="s">
        <v>568</v>
      </c>
    </row>
    <row r="447" spans="1:44" ht="110.25" customHeight="1">
      <c r="A447" s="57" t="s">
        <v>98</v>
      </c>
      <c r="B447" s="82"/>
      <c r="C447" s="82" t="s">
        <v>567</v>
      </c>
      <c r="D447" s="82"/>
      <c r="E447" s="82" t="s">
        <v>569</v>
      </c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 t="s">
        <v>99</v>
      </c>
      <c r="U447" s="82"/>
      <c r="V447" s="86"/>
      <c r="W447" s="86"/>
      <c r="X447" s="86"/>
      <c r="Y447" s="86"/>
      <c r="Z447" s="57" t="s">
        <v>98</v>
      </c>
      <c r="AA447" s="58">
        <v>754.8</v>
      </c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>
        <v>754.8</v>
      </c>
      <c r="AQ447" s="58">
        <v>754.8</v>
      </c>
      <c r="AR447" s="57" t="s">
        <v>98</v>
      </c>
    </row>
    <row r="448" spans="1:44" ht="33" customHeight="1">
      <c r="A448" s="57" t="s">
        <v>100</v>
      </c>
      <c r="B448" s="82"/>
      <c r="C448" s="82" t="s">
        <v>567</v>
      </c>
      <c r="D448" s="82"/>
      <c r="E448" s="82" t="s">
        <v>101</v>
      </c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6"/>
      <c r="W448" s="86"/>
      <c r="X448" s="86"/>
      <c r="Y448" s="86"/>
      <c r="Z448" s="57" t="s">
        <v>100</v>
      </c>
      <c r="AA448" s="58">
        <v>472.5</v>
      </c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>
        <v>472.5</v>
      </c>
      <c r="AQ448" s="58">
        <v>472.5</v>
      </c>
      <c r="AR448" s="57" t="s">
        <v>100</v>
      </c>
    </row>
    <row r="449" spans="1:44" ht="133.5" customHeight="1">
      <c r="A449" s="57" t="s">
        <v>98</v>
      </c>
      <c r="B449" s="82"/>
      <c r="C449" s="82" t="s">
        <v>567</v>
      </c>
      <c r="D449" s="82"/>
      <c r="E449" s="82" t="s">
        <v>101</v>
      </c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 t="s">
        <v>99</v>
      </c>
      <c r="U449" s="82"/>
      <c r="V449" s="86"/>
      <c r="W449" s="86"/>
      <c r="X449" s="86"/>
      <c r="Y449" s="86"/>
      <c r="Z449" s="57" t="s">
        <v>98</v>
      </c>
      <c r="AA449" s="58">
        <v>382.5</v>
      </c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>
        <v>382.5</v>
      </c>
      <c r="AQ449" s="58">
        <v>382.5</v>
      </c>
      <c r="AR449" s="57" t="s">
        <v>98</v>
      </c>
    </row>
    <row r="450" spans="1:44" ht="49.5" customHeight="1">
      <c r="A450" s="57" t="s">
        <v>102</v>
      </c>
      <c r="B450" s="82"/>
      <c r="C450" s="82" t="s">
        <v>567</v>
      </c>
      <c r="D450" s="82"/>
      <c r="E450" s="82" t="s">
        <v>101</v>
      </c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 t="s">
        <v>103</v>
      </c>
      <c r="U450" s="82"/>
      <c r="V450" s="86"/>
      <c r="W450" s="86"/>
      <c r="X450" s="86"/>
      <c r="Y450" s="86"/>
      <c r="Z450" s="57" t="s">
        <v>102</v>
      </c>
      <c r="AA450" s="58">
        <v>90</v>
      </c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>
        <v>90</v>
      </c>
      <c r="AQ450" s="58">
        <v>90</v>
      </c>
      <c r="AR450" s="57" t="s">
        <v>102</v>
      </c>
    </row>
    <row r="451" spans="1:44" ht="49.5" customHeight="1">
      <c r="A451" s="55" t="s">
        <v>572</v>
      </c>
      <c r="B451" s="110" t="s">
        <v>573</v>
      </c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91"/>
      <c r="W451" s="91"/>
      <c r="X451" s="91"/>
      <c r="Y451" s="91"/>
      <c r="Z451" s="55" t="s">
        <v>572</v>
      </c>
      <c r="AA451" s="56">
        <v>51571.9</v>
      </c>
      <c r="AB451" s="56"/>
      <c r="AC451" s="56"/>
      <c r="AD451" s="56"/>
      <c r="AE451" s="56">
        <v>154</v>
      </c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>
        <v>45341.4</v>
      </c>
      <c r="AQ451" s="56">
        <v>43767.2</v>
      </c>
      <c r="AR451" s="55" t="s">
        <v>572</v>
      </c>
    </row>
    <row r="452" spans="1:44" ht="16.5" customHeight="1">
      <c r="A452" s="57" t="s">
        <v>90</v>
      </c>
      <c r="B452" s="82"/>
      <c r="C452" s="82" t="s">
        <v>91</v>
      </c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6"/>
      <c r="W452" s="86"/>
      <c r="X452" s="86"/>
      <c r="Y452" s="86"/>
      <c r="Z452" s="57" t="s">
        <v>90</v>
      </c>
      <c r="AA452" s="58">
        <v>6670.3</v>
      </c>
      <c r="AB452" s="58"/>
      <c r="AC452" s="58"/>
      <c r="AD452" s="58"/>
      <c r="AE452" s="58">
        <v>154</v>
      </c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>
        <v>6770.3</v>
      </c>
      <c r="AQ452" s="58">
        <v>6770.3</v>
      </c>
      <c r="AR452" s="57" t="s">
        <v>90</v>
      </c>
    </row>
    <row r="453" spans="1:44" ht="83.25" customHeight="1">
      <c r="A453" s="57" t="s">
        <v>566</v>
      </c>
      <c r="B453" s="82"/>
      <c r="C453" s="82" t="s">
        <v>567</v>
      </c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6"/>
      <c r="W453" s="86"/>
      <c r="X453" s="86"/>
      <c r="Y453" s="86"/>
      <c r="Z453" s="57" t="s">
        <v>566</v>
      </c>
      <c r="AA453" s="58">
        <v>5970.3</v>
      </c>
      <c r="AB453" s="58"/>
      <c r="AC453" s="58"/>
      <c r="AD453" s="58"/>
      <c r="AE453" s="58">
        <v>154</v>
      </c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>
        <v>5970.3</v>
      </c>
      <c r="AQ453" s="58">
        <v>5970.3</v>
      </c>
      <c r="AR453" s="57" t="s">
        <v>566</v>
      </c>
    </row>
    <row r="454" spans="1:44" ht="83.25" customHeight="1">
      <c r="A454" s="57" t="s">
        <v>574</v>
      </c>
      <c r="B454" s="82"/>
      <c r="C454" s="82" t="s">
        <v>567</v>
      </c>
      <c r="D454" s="82"/>
      <c r="E454" s="82" t="s">
        <v>575</v>
      </c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6"/>
      <c r="W454" s="86"/>
      <c r="X454" s="86"/>
      <c r="Y454" s="86"/>
      <c r="Z454" s="57" t="s">
        <v>574</v>
      </c>
      <c r="AA454" s="58">
        <v>5970.3</v>
      </c>
      <c r="AB454" s="58"/>
      <c r="AC454" s="58"/>
      <c r="AD454" s="58"/>
      <c r="AE454" s="58">
        <v>154</v>
      </c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>
        <v>5970.3</v>
      </c>
      <c r="AQ454" s="58">
        <v>5970.3</v>
      </c>
      <c r="AR454" s="57" t="s">
        <v>574</v>
      </c>
    </row>
    <row r="455" spans="1:44" ht="33" customHeight="1">
      <c r="A455" s="57" t="s">
        <v>576</v>
      </c>
      <c r="B455" s="82"/>
      <c r="C455" s="82" t="s">
        <v>567</v>
      </c>
      <c r="D455" s="82"/>
      <c r="E455" s="82" t="s">
        <v>577</v>
      </c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6"/>
      <c r="W455" s="86"/>
      <c r="X455" s="86"/>
      <c r="Y455" s="86"/>
      <c r="Z455" s="57" t="s">
        <v>576</v>
      </c>
      <c r="AA455" s="58">
        <v>5970.3</v>
      </c>
      <c r="AB455" s="58"/>
      <c r="AC455" s="58"/>
      <c r="AD455" s="58"/>
      <c r="AE455" s="58">
        <v>154</v>
      </c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>
        <v>5970.3</v>
      </c>
      <c r="AQ455" s="58">
        <v>5970.3</v>
      </c>
      <c r="AR455" s="57" t="s">
        <v>576</v>
      </c>
    </row>
    <row r="456" spans="1:44" ht="66.75" customHeight="1">
      <c r="A456" s="57" t="s">
        <v>578</v>
      </c>
      <c r="B456" s="82"/>
      <c r="C456" s="82" t="s">
        <v>567</v>
      </c>
      <c r="D456" s="82"/>
      <c r="E456" s="82" t="s">
        <v>579</v>
      </c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6"/>
      <c r="W456" s="86"/>
      <c r="X456" s="86"/>
      <c r="Y456" s="86"/>
      <c r="Z456" s="57" t="s">
        <v>578</v>
      </c>
      <c r="AA456" s="58">
        <v>5970.3</v>
      </c>
      <c r="AB456" s="58"/>
      <c r="AC456" s="58"/>
      <c r="AD456" s="58"/>
      <c r="AE456" s="58">
        <v>154</v>
      </c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>
        <v>5970.3</v>
      </c>
      <c r="AQ456" s="58">
        <v>5970.3</v>
      </c>
      <c r="AR456" s="57" t="s">
        <v>578</v>
      </c>
    </row>
    <row r="457" spans="1:44" ht="33" customHeight="1">
      <c r="A457" s="57" t="s">
        <v>100</v>
      </c>
      <c r="B457" s="82"/>
      <c r="C457" s="82" t="s">
        <v>567</v>
      </c>
      <c r="D457" s="82"/>
      <c r="E457" s="82" t="s">
        <v>580</v>
      </c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6"/>
      <c r="W457" s="86"/>
      <c r="X457" s="86"/>
      <c r="Y457" s="86"/>
      <c r="Z457" s="57" t="s">
        <v>100</v>
      </c>
      <c r="AA457" s="58">
        <v>5816.3</v>
      </c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>
        <v>5816.3</v>
      </c>
      <c r="AQ457" s="58">
        <v>5816.3</v>
      </c>
      <c r="AR457" s="57" t="s">
        <v>100</v>
      </c>
    </row>
    <row r="458" spans="1:44" ht="133.5" customHeight="1">
      <c r="A458" s="57" t="s">
        <v>98</v>
      </c>
      <c r="B458" s="82"/>
      <c r="C458" s="82" t="s">
        <v>567</v>
      </c>
      <c r="D458" s="82"/>
      <c r="E458" s="82" t="s">
        <v>580</v>
      </c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 t="s">
        <v>99</v>
      </c>
      <c r="U458" s="82"/>
      <c r="V458" s="86"/>
      <c r="W458" s="86"/>
      <c r="X458" s="86"/>
      <c r="Y458" s="86"/>
      <c r="Z458" s="57" t="s">
        <v>98</v>
      </c>
      <c r="AA458" s="58">
        <v>5416.3</v>
      </c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>
        <v>5416.3</v>
      </c>
      <c r="AQ458" s="58">
        <v>5416.3</v>
      </c>
      <c r="AR458" s="57" t="s">
        <v>98</v>
      </c>
    </row>
    <row r="459" spans="1:44" ht="49.5" customHeight="1">
      <c r="A459" s="57" t="s">
        <v>102</v>
      </c>
      <c r="B459" s="82"/>
      <c r="C459" s="82" t="s">
        <v>567</v>
      </c>
      <c r="D459" s="82"/>
      <c r="E459" s="82" t="s">
        <v>580</v>
      </c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 t="s">
        <v>103</v>
      </c>
      <c r="U459" s="82"/>
      <c r="V459" s="86"/>
      <c r="W459" s="86"/>
      <c r="X459" s="86"/>
      <c r="Y459" s="86"/>
      <c r="Z459" s="57" t="s">
        <v>102</v>
      </c>
      <c r="AA459" s="58">
        <v>400</v>
      </c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>
        <v>400</v>
      </c>
      <c r="AQ459" s="58">
        <v>400</v>
      </c>
      <c r="AR459" s="57" t="s">
        <v>102</v>
      </c>
    </row>
    <row r="460" spans="1:44" ht="33" customHeight="1">
      <c r="A460" s="57" t="s">
        <v>581</v>
      </c>
      <c r="B460" s="82"/>
      <c r="C460" s="82" t="s">
        <v>567</v>
      </c>
      <c r="D460" s="82"/>
      <c r="E460" s="82" t="s">
        <v>582</v>
      </c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6"/>
      <c r="W460" s="86"/>
      <c r="X460" s="86"/>
      <c r="Y460" s="86"/>
      <c r="Z460" s="57" t="s">
        <v>581</v>
      </c>
      <c r="AA460" s="58">
        <v>154</v>
      </c>
      <c r="AB460" s="58"/>
      <c r="AC460" s="58"/>
      <c r="AD460" s="58"/>
      <c r="AE460" s="58">
        <v>154</v>
      </c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>
        <v>154</v>
      </c>
      <c r="AQ460" s="58">
        <v>154</v>
      </c>
      <c r="AR460" s="57" t="s">
        <v>581</v>
      </c>
    </row>
    <row r="461" spans="1:44" ht="133.5" customHeight="1">
      <c r="A461" s="57" t="s">
        <v>98</v>
      </c>
      <c r="B461" s="82"/>
      <c r="C461" s="82" t="s">
        <v>567</v>
      </c>
      <c r="D461" s="82"/>
      <c r="E461" s="82" t="s">
        <v>582</v>
      </c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 t="s">
        <v>99</v>
      </c>
      <c r="U461" s="82"/>
      <c r="V461" s="86"/>
      <c r="W461" s="86"/>
      <c r="X461" s="86"/>
      <c r="Y461" s="86"/>
      <c r="Z461" s="57" t="s">
        <v>98</v>
      </c>
      <c r="AA461" s="58">
        <v>124.3</v>
      </c>
      <c r="AB461" s="58"/>
      <c r="AC461" s="58"/>
      <c r="AD461" s="58"/>
      <c r="AE461" s="58">
        <v>124.3</v>
      </c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>
        <v>124.3</v>
      </c>
      <c r="AQ461" s="58">
        <v>124.3</v>
      </c>
      <c r="AR461" s="57" t="s">
        <v>98</v>
      </c>
    </row>
    <row r="462" spans="1:44" ht="49.5" customHeight="1">
      <c r="A462" s="57" t="s">
        <v>102</v>
      </c>
      <c r="B462" s="82"/>
      <c r="C462" s="82" t="s">
        <v>567</v>
      </c>
      <c r="D462" s="82"/>
      <c r="E462" s="82" t="s">
        <v>582</v>
      </c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 t="s">
        <v>103</v>
      </c>
      <c r="U462" s="82"/>
      <c r="V462" s="86"/>
      <c r="W462" s="86"/>
      <c r="X462" s="86"/>
      <c r="Y462" s="86"/>
      <c r="Z462" s="57" t="s">
        <v>102</v>
      </c>
      <c r="AA462" s="58">
        <v>29.7</v>
      </c>
      <c r="AB462" s="58"/>
      <c r="AC462" s="58"/>
      <c r="AD462" s="58"/>
      <c r="AE462" s="58">
        <v>29.7</v>
      </c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>
        <v>29.7</v>
      </c>
      <c r="AQ462" s="58">
        <v>29.7</v>
      </c>
      <c r="AR462" s="57" t="s">
        <v>102</v>
      </c>
    </row>
    <row r="463" spans="1:44" ht="16.5" customHeight="1">
      <c r="A463" s="57" t="s">
        <v>583</v>
      </c>
      <c r="B463" s="82"/>
      <c r="C463" s="82" t="s">
        <v>584</v>
      </c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6"/>
      <c r="W463" s="86"/>
      <c r="X463" s="86"/>
      <c r="Y463" s="86"/>
      <c r="Z463" s="57" t="s">
        <v>583</v>
      </c>
      <c r="AA463" s="58">
        <v>700</v>
      </c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>
        <v>800</v>
      </c>
      <c r="AQ463" s="58">
        <v>800</v>
      </c>
      <c r="AR463" s="57" t="s">
        <v>583</v>
      </c>
    </row>
    <row r="464" spans="1:44" ht="83.25" customHeight="1">
      <c r="A464" s="57" t="s">
        <v>574</v>
      </c>
      <c r="B464" s="82"/>
      <c r="C464" s="82" t="s">
        <v>584</v>
      </c>
      <c r="D464" s="82"/>
      <c r="E464" s="82" t="s">
        <v>575</v>
      </c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6"/>
      <c r="W464" s="86"/>
      <c r="X464" s="86"/>
      <c r="Y464" s="86"/>
      <c r="Z464" s="57" t="s">
        <v>574</v>
      </c>
      <c r="AA464" s="58">
        <v>700</v>
      </c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>
        <v>800</v>
      </c>
      <c r="AQ464" s="58">
        <v>800</v>
      </c>
      <c r="AR464" s="57" t="s">
        <v>574</v>
      </c>
    </row>
    <row r="465" spans="1:44" ht="49.5" customHeight="1">
      <c r="A465" s="57" t="s">
        <v>585</v>
      </c>
      <c r="B465" s="82"/>
      <c r="C465" s="82" t="s">
        <v>584</v>
      </c>
      <c r="D465" s="82"/>
      <c r="E465" s="82" t="s">
        <v>586</v>
      </c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6"/>
      <c r="W465" s="86"/>
      <c r="X465" s="86"/>
      <c r="Y465" s="86"/>
      <c r="Z465" s="57" t="s">
        <v>585</v>
      </c>
      <c r="AA465" s="58">
        <v>700</v>
      </c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>
        <v>800</v>
      </c>
      <c r="AQ465" s="58">
        <v>800</v>
      </c>
      <c r="AR465" s="57" t="s">
        <v>585</v>
      </c>
    </row>
    <row r="466" spans="1:44" ht="99.75" customHeight="1">
      <c r="A466" s="57" t="s">
        <v>587</v>
      </c>
      <c r="B466" s="82"/>
      <c r="C466" s="82" t="s">
        <v>584</v>
      </c>
      <c r="D466" s="82"/>
      <c r="E466" s="82" t="s">
        <v>588</v>
      </c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6"/>
      <c r="W466" s="86"/>
      <c r="X466" s="86"/>
      <c r="Y466" s="86"/>
      <c r="Z466" s="57" t="s">
        <v>587</v>
      </c>
      <c r="AA466" s="58">
        <v>700</v>
      </c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>
        <v>800</v>
      </c>
      <c r="AQ466" s="58">
        <v>800</v>
      </c>
      <c r="AR466" s="57" t="s">
        <v>587</v>
      </c>
    </row>
    <row r="467" spans="1:44" ht="33" customHeight="1">
      <c r="A467" s="57" t="s">
        <v>589</v>
      </c>
      <c r="B467" s="82"/>
      <c r="C467" s="82" t="s">
        <v>584</v>
      </c>
      <c r="D467" s="82"/>
      <c r="E467" s="82" t="s">
        <v>590</v>
      </c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6"/>
      <c r="W467" s="86"/>
      <c r="X467" s="86"/>
      <c r="Y467" s="86"/>
      <c r="Z467" s="57" t="s">
        <v>589</v>
      </c>
      <c r="AA467" s="58">
        <v>700</v>
      </c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>
        <v>800</v>
      </c>
      <c r="AQ467" s="58">
        <v>800</v>
      </c>
      <c r="AR467" s="57" t="s">
        <v>589</v>
      </c>
    </row>
    <row r="468" spans="1:44" ht="33" customHeight="1">
      <c r="A468" s="57" t="s">
        <v>160</v>
      </c>
      <c r="B468" s="82"/>
      <c r="C468" s="82" t="s">
        <v>584</v>
      </c>
      <c r="D468" s="82"/>
      <c r="E468" s="82" t="s">
        <v>590</v>
      </c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 t="s">
        <v>161</v>
      </c>
      <c r="U468" s="82"/>
      <c r="V468" s="86"/>
      <c r="W468" s="86"/>
      <c r="X468" s="86"/>
      <c r="Y468" s="86"/>
      <c r="Z468" s="57" t="s">
        <v>160</v>
      </c>
      <c r="AA468" s="58">
        <v>700</v>
      </c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>
        <v>800</v>
      </c>
      <c r="AQ468" s="58">
        <v>800</v>
      </c>
      <c r="AR468" s="57" t="s">
        <v>160</v>
      </c>
    </row>
    <row r="469" spans="1:44" ht="66.75" customHeight="1">
      <c r="A469" s="57" t="s">
        <v>591</v>
      </c>
      <c r="B469" s="82"/>
      <c r="C469" s="82" t="s">
        <v>592</v>
      </c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6"/>
      <c r="W469" s="86"/>
      <c r="X469" s="86"/>
      <c r="Y469" s="86"/>
      <c r="Z469" s="57" t="s">
        <v>591</v>
      </c>
      <c r="AA469" s="58">
        <v>44901.6</v>
      </c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>
        <v>38571.1</v>
      </c>
      <c r="AQ469" s="58">
        <v>36996.9</v>
      </c>
      <c r="AR469" s="57" t="s">
        <v>591</v>
      </c>
    </row>
    <row r="470" spans="1:44" ht="66.75" customHeight="1">
      <c r="A470" s="57" t="s">
        <v>593</v>
      </c>
      <c r="B470" s="82"/>
      <c r="C470" s="82" t="s">
        <v>594</v>
      </c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6"/>
      <c r="W470" s="86"/>
      <c r="X470" s="86"/>
      <c r="Y470" s="86"/>
      <c r="Z470" s="57" t="s">
        <v>593</v>
      </c>
      <c r="AA470" s="58">
        <v>44901.6</v>
      </c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>
        <v>38571.1</v>
      </c>
      <c r="AQ470" s="58">
        <v>36996.9</v>
      </c>
      <c r="AR470" s="57" t="s">
        <v>593</v>
      </c>
    </row>
    <row r="471" spans="1:44" ht="83.25" customHeight="1">
      <c r="A471" s="57" t="s">
        <v>574</v>
      </c>
      <c r="B471" s="82"/>
      <c r="C471" s="82" t="s">
        <v>594</v>
      </c>
      <c r="D471" s="82"/>
      <c r="E471" s="82" t="s">
        <v>575</v>
      </c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6"/>
      <c r="W471" s="86"/>
      <c r="X471" s="86"/>
      <c r="Y471" s="86"/>
      <c r="Z471" s="57" t="s">
        <v>574</v>
      </c>
      <c r="AA471" s="58">
        <v>44901.6</v>
      </c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>
        <v>38571.1</v>
      </c>
      <c r="AQ471" s="58">
        <v>36996.9</v>
      </c>
      <c r="AR471" s="57" t="s">
        <v>574</v>
      </c>
    </row>
    <row r="472" spans="1:44" ht="49.5" customHeight="1">
      <c r="A472" s="57" t="s">
        <v>595</v>
      </c>
      <c r="B472" s="82"/>
      <c r="C472" s="82" t="s">
        <v>594</v>
      </c>
      <c r="D472" s="82"/>
      <c r="E472" s="82" t="s">
        <v>596</v>
      </c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6"/>
      <c r="W472" s="86"/>
      <c r="X472" s="86"/>
      <c r="Y472" s="86"/>
      <c r="Z472" s="57" t="s">
        <v>595</v>
      </c>
      <c r="AA472" s="58">
        <v>44901.6</v>
      </c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>
        <v>38571.1</v>
      </c>
      <c r="AQ472" s="58">
        <v>36996.9</v>
      </c>
      <c r="AR472" s="57" t="s">
        <v>595</v>
      </c>
    </row>
    <row r="473" spans="1:44" ht="49.5" customHeight="1">
      <c r="A473" s="57" t="s">
        <v>597</v>
      </c>
      <c r="B473" s="82"/>
      <c r="C473" s="82" t="s">
        <v>594</v>
      </c>
      <c r="D473" s="82"/>
      <c r="E473" s="82" t="s">
        <v>598</v>
      </c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6"/>
      <c r="W473" s="86"/>
      <c r="X473" s="86"/>
      <c r="Y473" s="86"/>
      <c r="Z473" s="57" t="s">
        <v>597</v>
      </c>
      <c r="AA473" s="58">
        <v>44901.6</v>
      </c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>
        <v>38571.1</v>
      </c>
      <c r="AQ473" s="58">
        <v>36996.9</v>
      </c>
      <c r="AR473" s="57" t="s">
        <v>597</v>
      </c>
    </row>
    <row r="474" spans="1:44" ht="66.75" customHeight="1">
      <c r="A474" s="57" t="s">
        <v>599</v>
      </c>
      <c r="B474" s="82"/>
      <c r="C474" s="82" t="s">
        <v>594</v>
      </c>
      <c r="D474" s="82"/>
      <c r="E474" s="82" t="s">
        <v>600</v>
      </c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6"/>
      <c r="W474" s="86"/>
      <c r="X474" s="86"/>
      <c r="Y474" s="86"/>
      <c r="Z474" s="57" t="s">
        <v>599</v>
      </c>
      <c r="AA474" s="58">
        <v>38527.6</v>
      </c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>
        <v>32197.1</v>
      </c>
      <c r="AQ474" s="58">
        <v>30622.9</v>
      </c>
      <c r="AR474" s="57" t="s">
        <v>599</v>
      </c>
    </row>
    <row r="475" spans="1:44" ht="33" customHeight="1">
      <c r="A475" s="57" t="s">
        <v>140</v>
      </c>
      <c r="B475" s="82"/>
      <c r="C475" s="82" t="s">
        <v>594</v>
      </c>
      <c r="D475" s="82"/>
      <c r="E475" s="82" t="s">
        <v>600</v>
      </c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 t="s">
        <v>141</v>
      </c>
      <c r="U475" s="82"/>
      <c r="V475" s="86"/>
      <c r="W475" s="86"/>
      <c r="X475" s="86"/>
      <c r="Y475" s="86"/>
      <c r="Z475" s="57" t="s">
        <v>140</v>
      </c>
      <c r="AA475" s="58">
        <v>38527.6</v>
      </c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>
        <v>32197.1</v>
      </c>
      <c r="AQ475" s="58">
        <v>30622.9</v>
      </c>
      <c r="AR475" s="57" t="s">
        <v>140</v>
      </c>
    </row>
    <row r="476" spans="1:44" ht="83.25" customHeight="1">
      <c r="A476" s="57" t="s">
        <v>601</v>
      </c>
      <c r="B476" s="82"/>
      <c r="C476" s="82" t="s">
        <v>594</v>
      </c>
      <c r="D476" s="82"/>
      <c r="E476" s="82" t="s">
        <v>602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6"/>
      <c r="W476" s="86"/>
      <c r="X476" s="86"/>
      <c r="Y476" s="86"/>
      <c r="Z476" s="57" t="s">
        <v>601</v>
      </c>
      <c r="AA476" s="58">
        <v>6374</v>
      </c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>
        <v>6374</v>
      </c>
      <c r="AQ476" s="58">
        <v>6374</v>
      </c>
      <c r="AR476" s="57" t="s">
        <v>601</v>
      </c>
    </row>
    <row r="477" spans="1:44" ht="33" customHeight="1">
      <c r="A477" s="57" t="s">
        <v>140</v>
      </c>
      <c r="B477" s="82"/>
      <c r="C477" s="82" t="s">
        <v>594</v>
      </c>
      <c r="D477" s="82"/>
      <c r="E477" s="82" t="s">
        <v>602</v>
      </c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 t="s">
        <v>141</v>
      </c>
      <c r="U477" s="82"/>
      <c r="V477" s="86"/>
      <c r="W477" s="86"/>
      <c r="X477" s="86"/>
      <c r="Y477" s="86"/>
      <c r="Z477" s="57" t="s">
        <v>140</v>
      </c>
      <c r="AA477" s="58">
        <v>6374</v>
      </c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>
        <v>6374</v>
      </c>
      <c r="AQ477" s="58">
        <v>6374</v>
      </c>
      <c r="AR477" s="57" t="s">
        <v>140</v>
      </c>
    </row>
    <row r="478" spans="2:45" ht="24" customHeight="1"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3" t="s">
        <v>603</v>
      </c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4">
        <f>AP18+AP31+AP64+AP339+AP442+AP451</f>
        <v>576841.71435</v>
      </c>
      <c r="AQ478" s="94">
        <f>AQ18+AQ31+AQ64+AQ339+AQ442+AQ451</f>
        <v>518438.7866</v>
      </c>
      <c r="AS478" s="45" t="s">
        <v>16</v>
      </c>
    </row>
    <row r="479" ht="16.5" customHeight="1"/>
    <row r="480" spans="42:43" ht="14.25" customHeight="1">
      <c r="AP480" s="59"/>
      <c r="AQ480" s="59"/>
    </row>
    <row r="482" spans="42:43" ht="19.5" customHeight="1">
      <c r="AP482" s="103"/>
      <c r="AQ482" s="103"/>
    </row>
    <row r="487" spans="42:43" ht="19.5" customHeight="1">
      <c r="AP487" s="59"/>
      <c r="AQ487" s="59"/>
    </row>
  </sheetData>
  <sheetProtection/>
  <mergeCells count="31">
    <mergeCell ref="AP15:AP16"/>
    <mergeCell ref="AC15:AC16"/>
    <mergeCell ref="AR15:AR16"/>
    <mergeCell ref="AJ15:AJ16"/>
    <mergeCell ref="AK15:AK16"/>
    <mergeCell ref="AL15:AL16"/>
    <mergeCell ref="AM15:AM16"/>
    <mergeCell ref="AE15:AE16"/>
    <mergeCell ref="AO15:AO16"/>
    <mergeCell ref="AG15:AG16"/>
    <mergeCell ref="AH15:AH16"/>
    <mergeCell ref="T15:T16"/>
    <mergeCell ref="AQ15:AQ16"/>
    <mergeCell ref="V15:V16"/>
    <mergeCell ref="AN15:AN16"/>
    <mergeCell ref="AI15:AI16"/>
    <mergeCell ref="X15:X16"/>
    <mergeCell ref="Y15:Y16"/>
    <mergeCell ref="Z15:Z16"/>
    <mergeCell ref="AA15:AA16"/>
    <mergeCell ref="AB15:AB16"/>
    <mergeCell ref="U15:U16"/>
    <mergeCell ref="AD15:AD16"/>
    <mergeCell ref="W15:W16"/>
    <mergeCell ref="AF15:AF16"/>
    <mergeCell ref="B13:AR13"/>
    <mergeCell ref="A15:A16"/>
    <mergeCell ref="B15:B16"/>
    <mergeCell ref="C15:C16"/>
    <mergeCell ref="D15:D16"/>
    <mergeCell ref="E15:S16"/>
  </mergeCells>
  <printOptions/>
  <pageMargins left="0.42" right="0.33" top="0.38" bottom="0.17" header="0.3937007874015748" footer="0.19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1" customWidth="1"/>
    <col min="2" max="2" width="57.421875" style="158" customWidth="1"/>
    <col min="3" max="3" width="11.421875" style="1" customWidth="1"/>
    <col min="4" max="4" width="12.421875" style="1" customWidth="1"/>
    <col min="5" max="5" width="3.28125" style="1" customWidth="1"/>
    <col min="6" max="16384" width="9.140625" style="1" customWidth="1"/>
  </cols>
  <sheetData>
    <row r="1" spans="2:4" ht="15">
      <c r="B1" s="14"/>
      <c r="C1" s="15"/>
      <c r="D1" s="41" t="s">
        <v>703</v>
      </c>
    </row>
    <row r="2" spans="2:4" ht="15">
      <c r="B2" s="14"/>
      <c r="C2" s="15"/>
      <c r="D2" s="41" t="s">
        <v>59</v>
      </c>
    </row>
    <row r="3" spans="2:4" ht="15">
      <c r="B3" s="14"/>
      <c r="C3" s="15"/>
      <c r="D3" s="41" t="s">
        <v>1</v>
      </c>
    </row>
    <row r="4" spans="2:4" ht="15">
      <c r="B4" s="14"/>
      <c r="C4" s="15"/>
      <c r="D4" s="41" t="s">
        <v>1019</v>
      </c>
    </row>
    <row r="5" spans="2:4" ht="12.75">
      <c r="B5" s="14"/>
      <c r="C5" s="15"/>
      <c r="D5" s="14"/>
    </row>
    <row r="6" spans="2:4" ht="12.75">
      <c r="B6" s="14"/>
      <c r="C6" s="15"/>
      <c r="D6" s="14"/>
    </row>
    <row r="7" spans="2:4" ht="12.75">
      <c r="B7" s="14"/>
      <c r="C7" s="14"/>
      <c r="D7" s="12" t="s">
        <v>1010</v>
      </c>
    </row>
    <row r="8" spans="2:4" ht="12.75">
      <c r="B8" s="14"/>
      <c r="C8" s="14"/>
      <c r="D8" s="12" t="s">
        <v>0</v>
      </c>
    </row>
    <row r="9" spans="2:4" ht="12.75">
      <c r="B9" s="191" t="s">
        <v>1</v>
      </c>
      <c r="C9" s="192"/>
      <c r="D9" s="192"/>
    </row>
    <row r="10" spans="2:4" ht="12.75">
      <c r="B10" s="14"/>
      <c r="C10" s="14"/>
      <c r="D10" s="12" t="s">
        <v>2</v>
      </c>
    </row>
    <row r="13" spans="1:4" ht="44.25" customHeight="1">
      <c r="A13" s="193" t="s">
        <v>1011</v>
      </c>
      <c r="B13" s="193"/>
      <c r="C13" s="193"/>
      <c r="D13" s="194"/>
    </row>
    <row r="14" spans="1:3" ht="15">
      <c r="A14" s="159"/>
      <c r="B14" s="159"/>
      <c r="C14" s="159"/>
    </row>
    <row r="15" spans="1:4" ht="39" customHeight="1">
      <c r="A15" s="2" t="s">
        <v>3</v>
      </c>
      <c r="B15" s="2" t="s">
        <v>4</v>
      </c>
      <c r="C15" s="3" t="s">
        <v>676</v>
      </c>
      <c r="D15" s="3" t="s">
        <v>677</v>
      </c>
    </row>
    <row r="16" spans="1:4" ht="45" customHeight="1">
      <c r="A16" s="4" t="s">
        <v>5</v>
      </c>
      <c r="B16" s="5" t="s">
        <v>6</v>
      </c>
      <c r="C16" s="160">
        <f>C18+C20+C22+C21+C19</f>
        <v>84074.14795</v>
      </c>
      <c r="D16" s="160">
        <f>D18+D20+D22+D21+D19</f>
        <v>34827.8</v>
      </c>
    </row>
    <row r="17" spans="1:4" ht="14.25" customHeight="1">
      <c r="A17" s="4"/>
      <c r="B17" s="6" t="s">
        <v>7</v>
      </c>
      <c r="C17" s="161"/>
      <c r="D17" s="162"/>
    </row>
    <row r="18" spans="1:4" ht="18.75" customHeight="1">
      <c r="A18" s="4" t="s">
        <v>8</v>
      </c>
      <c r="B18" s="7" t="s">
        <v>1012</v>
      </c>
      <c r="C18" s="8">
        <f>18637.4+385.3</f>
        <v>19022.7</v>
      </c>
      <c r="D18" s="8">
        <f>19457.5+535.3</f>
        <v>19992.8</v>
      </c>
    </row>
    <row r="19" spans="1:6" ht="35.25" customHeight="1">
      <c r="A19" s="4" t="s">
        <v>9</v>
      </c>
      <c r="B19" s="7" t="s">
        <v>1014</v>
      </c>
      <c r="C19" s="8">
        <v>14114.7</v>
      </c>
      <c r="D19" s="8">
        <v>14835</v>
      </c>
      <c r="F19" s="113"/>
    </row>
    <row r="20" spans="1:4" ht="46.5" customHeight="1">
      <c r="A20" s="4" t="s">
        <v>10</v>
      </c>
      <c r="B20" s="9" t="s">
        <v>1015</v>
      </c>
      <c r="C20" s="8">
        <f>1661.56</f>
        <v>1661.56</v>
      </c>
      <c r="D20" s="8"/>
    </row>
    <row r="21" spans="1:4" ht="34.5" customHeight="1">
      <c r="A21" s="4" t="s">
        <v>14</v>
      </c>
      <c r="B21" s="9" t="s">
        <v>621</v>
      </c>
      <c r="C21" s="8">
        <v>47117.09045</v>
      </c>
      <c r="D21" s="8"/>
    </row>
    <row r="22" spans="1:4" ht="45.75" customHeight="1">
      <c r="A22" s="4" t="s">
        <v>1018</v>
      </c>
      <c r="B22" s="7" t="s">
        <v>1013</v>
      </c>
      <c r="C22" s="8">
        <v>2158.0975</v>
      </c>
      <c r="D22" s="8"/>
    </row>
    <row r="23" spans="1:5" ht="19.5" customHeight="1">
      <c r="A23" s="163"/>
      <c r="B23" s="10" t="s">
        <v>11</v>
      </c>
      <c r="C23" s="11">
        <f>C16</f>
        <v>84074.14795</v>
      </c>
      <c r="D23" s="11">
        <f>D16</f>
        <v>34827.8</v>
      </c>
      <c r="E23" s="164" t="s">
        <v>16</v>
      </c>
    </row>
    <row r="25" ht="12.75">
      <c r="D25" s="165"/>
    </row>
  </sheetData>
  <sheetProtection/>
  <mergeCells count="2">
    <mergeCell ref="B9:D9"/>
    <mergeCell ref="A13:D13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H37"/>
  <sheetViews>
    <sheetView view="pageBreakPreview" zoomScaleSheetLayoutView="100" zoomScalePageLayoutView="0" workbookViewId="0" topLeftCell="A1">
      <selection activeCell="B2" sqref="B2:D2"/>
    </sheetView>
  </sheetViews>
  <sheetFormatPr defaultColWidth="9.140625" defaultRowHeight="15"/>
  <cols>
    <col min="1" max="1" width="7.140625" style="1" customWidth="1"/>
    <col min="2" max="2" width="36.140625" style="1" customWidth="1"/>
    <col min="3" max="3" width="45.7109375" style="1" customWidth="1"/>
    <col min="4" max="4" width="21.421875" style="1" customWidth="1"/>
    <col min="5" max="5" width="2.8515625" style="1" customWidth="1"/>
    <col min="6" max="16384" width="9.140625" style="1" customWidth="1"/>
  </cols>
  <sheetData>
    <row r="1" spans="2:4" ht="15">
      <c r="B1" s="187" t="s">
        <v>1016</v>
      </c>
      <c r="C1" s="176"/>
      <c r="D1" s="176"/>
    </row>
    <row r="2" spans="2:4" ht="15" customHeight="1">
      <c r="B2" s="197" t="s">
        <v>672</v>
      </c>
      <c r="C2" s="198"/>
      <c r="D2" s="198"/>
    </row>
    <row r="3" spans="2:4" ht="12.75">
      <c r="B3" s="197" t="s">
        <v>673</v>
      </c>
      <c r="C3" s="198"/>
      <c r="D3" s="198"/>
    </row>
    <row r="4" spans="2:4" ht="15">
      <c r="B4" s="187" t="s">
        <v>1019</v>
      </c>
      <c r="C4" s="176"/>
      <c r="D4" s="176"/>
    </row>
    <row r="6" ht="12.75">
      <c r="H6" s="19"/>
    </row>
    <row r="7" spans="4:5" ht="12.75">
      <c r="D7" s="12" t="s">
        <v>58</v>
      </c>
      <c r="E7" s="13"/>
    </row>
    <row r="8" spans="4:5" ht="12.75">
      <c r="D8" s="12" t="s">
        <v>0</v>
      </c>
      <c r="E8" s="13"/>
    </row>
    <row r="9" spans="4:5" ht="12.75">
      <c r="D9" s="12" t="s">
        <v>1</v>
      </c>
      <c r="E9" s="13"/>
    </row>
    <row r="10" spans="4:5" ht="12.75">
      <c r="D10" s="12" t="s">
        <v>2</v>
      </c>
      <c r="E10" s="13"/>
    </row>
    <row r="11" spans="4:5" ht="12.75">
      <c r="D11" s="12"/>
      <c r="E11" s="13"/>
    </row>
    <row r="12" spans="2:5" ht="19.5" customHeight="1">
      <c r="B12" s="195" t="s">
        <v>17</v>
      </c>
      <c r="C12" s="195"/>
      <c r="D12" s="196"/>
      <c r="E12" s="13"/>
    </row>
    <row r="13" spans="4:5" ht="12.75">
      <c r="D13" s="12"/>
      <c r="E13" s="13"/>
    </row>
    <row r="14" spans="2:6" ht="30.75" customHeight="1">
      <c r="B14" s="17" t="s">
        <v>18</v>
      </c>
      <c r="C14" s="18" t="s">
        <v>19</v>
      </c>
      <c r="D14" s="17" t="s">
        <v>20</v>
      </c>
      <c r="F14" s="19"/>
    </row>
    <row r="15" spans="2:6" ht="14.25" customHeight="1">
      <c r="B15" s="17">
        <v>1</v>
      </c>
      <c r="C15" s="17">
        <v>2</v>
      </c>
      <c r="D15" s="17">
        <v>3</v>
      </c>
      <c r="F15" s="19"/>
    </row>
    <row r="16" spans="2:4" ht="48" customHeight="1">
      <c r="B16" s="20" t="s">
        <v>21</v>
      </c>
      <c r="C16" s="20" t="s">
        <v>22</v>
      </c>
      <c r="D16" s="21">
        <f>D17+D26</f>
        <v>27930.6</v>
      </c>
    </row>
    <row r="17" spans="2:4" ht="38.25" customHeight="1">
      <c r="B17" s="3" t="s">
        <v>23</v>
      </c>
      <c r="C17" s="22" t="s">
        <v>24</v>
      </c>
      <c r="D17" s="23">
        <f>D19+D22</f>
        <v>0</v>
      </c>
    </row>
    <row r="18" spans="2:4" ht="34.5" customHeight="1">
      <c r="B18" s="24" t="s">
        <v>25</v>
      </c>
      <c r="C18" s="25" t="s">
        <v>26</v>
      </c>
      <c r="D18" s="26">
        <f>D19</f>
        <v>-3217</v>
      </c>
    </row>
    <row r="19" spans="2:4" ht="36.75" customHeight="1">
      <c r="B19" s="24" t="s">
        <v>27</v>
      </c>
      <c r="C19" s="25" t="s">
        <v>28</v>
      </c>
      <c r="D19" s="26">
        <v>-3217</v>
      </c>
    </row>
    <row r="20" spans="2:4" ht="93.75" customHeight="1">
      <c r="B20" s="24" t="s">
        <v>29</v>
      </c>
      <c r="C20" s="27" t="s">
        <v>30</v>
      </c>
      <c r="D20" s="28">
        <v>3217</v>
      </c>
    </row>
    <row r="21" spans="2:4" ht="81.75" customHeight="1">
      <c r="B21" s="24" t="s">
        <v>31</v>
      </c>
      <c r="C21" s="25" t="s">
        <v>32</v>
      </c>
      <c r="D21" s="28">
        <v>3217</v>
      </c>
    </row>
    <row r="22" spans="2:4" ht="18" customHeight="1">
      <c r="B22" s="29" t="s">
        <v>33</v>
      </c>
      <c r="C22" s="27" t="s">
        <v>34</v>
      </c>
      <c r="D22" s="28">
        <f>D23</f>
        <v>3217</v>
      </c>
    </row>
    <row r="23" spans="2:4" ht="34.5" customHeight="1">
      <c r="B23" s="30" t="s">
        <v>35</v>
      </c>
      <c r="C23" s="27" t="s">
        <v>36</v>
      </c>
      <c r="D23" s="26">
        <f>D25</f>
        <v>3217</v>
      </c>
    </row>
    <row r="24" spans="2:4" ht="27" customHeight="1">
      <c r="B24" s="31" t="s">
        <v>37</v>
      </c>
      <c r="C24" s="27" t="s">
        <v>38</v>
      </c>
      <c r="D24" s="26">
        <f>D25</f>
        <v>3217</v>
      </c>
    </row>
    <row r="25" spans="2:4" ht="57.75" customHeight="1">
      <c r="B25" s="30" t="s">
        <v>39</v>
      </c>
      <c r="C25" s="25" t="s">
        <v>40</v>
      </c>
      <c r="D25" s="28">
        <v>3217</v>
      </c>
    </row>
    <row r="26" spans="2:4" ht="31.5" customHeight="1">
      <c r="B26" s="32" t="s">
        <v>41</v>
      </c>
      <c r="C26" s="33" t="s">
        <v>42</v>
      </c>
      <c r="D26" s="34">
        <f>D31</f>
        <v>27930.6</v>
      </c>
    </row>
    <row r="27" spans="2:4" ht="18" customHeight="1">
      <c r="B27" s="30" t="s">
        <v>43</v>
      </c>
      <c r="C27" s="35" t="s">
        <v>44</v>
      </c>
      <c r="D27" s="36">
        <v>0</v>
      </c>
    </row>
    <row r="28" spans="2:4" ht="19.5" customHeight="1">
      <c r="B28" s="30" t="s">
        <v>45</v>
      </c>
      <c r="C28" s="35" t="s">
        <v>46</v>
      </c>
      <c r="D28" s="36">
        <v>0</v>
      </c>
    </row>
    <row r="29" spans="2:4" ht="16.5" customHeight="1">
      <c r="B29" s="30" t="s">
        <v>47</v>
      </c>
      <c r="C29" s="35" t="s">
        <v>46</v>
      </c>
      <c r="D29" s="36">
        <v>0</v>
      </c>
    </row>
    <row r="30" spans="2:4" ht="31.5" customHeight="1">
      <c r="B30" s="37" t="s">
        <v>48</v>
      </c>
      <c r="C30" s="38" t="s">
        <v>49</v>
      </c>
      <c r="D30" s="36">
        <v>0</v>
      </c>
    </row>
    <row r="31" spans="2:4" ht="15">
      <c r="B31" s="30" t="s">
        <v>50</v>
      </c>
      <c r="C31" s="35" t="s">
        <v>51</v>
      </c>
      <c r="D31" s="39">
        <f>D32</f>
        <v>27930.6</v>
      </c>
    </row>
    <row r="32" spans="2:4" ht="19.5" customHeight="1">
      <c r="B32" s="30" t="s">
        <v>52</v>
      </c>
      <c r="C32" s="35" t="s">
        <v>53</v>
      </c>
      <c r="D32" s="39">
        <f>D33</f>
        <v>27930.6</v>
      </c>
    </row>
    <row r="33" spans="2:4" ht="27" customHeight="1">
      <c r="B33" s="30" t="s">
        <v>54</v>
      </c>
      <c r="C33" s="35" t="s">
        <v>55</v>
      </c>
      <c r="D33" s="39">
        <f>D34</f>
        <v>27930.6</v>
      </c>
    </row>
    <row r="34" spans="2:5" ht="31.5" customHeight="1">
      <c r="B34" s="30" t="s">
        <v>56</v>
      </c>
      <c r="C34" s="35" t="s">
        <v>57</v>
      </c>
      <c r="D34" s="39">
        <v>27930.6</v>
      </c>
      <c r="E34" s="16" t="s">
        <v>16</v>
      </c>
    </row>
    <row r="35" ht="15.75">
      <c r="D35" s="40"/>
    </row>
    <row r="37" ht="12.75">
      <c r="D37" s="113"/>
    </row>
  </sheetData>
  <sheetProtection/>
  <mergeCells count="5">
    <mergeCell ref="B12:D12"/>
    <mergeCell ref="B1:D1"/>
    <mergeCell ref="B2:D2"/>
    <mergeCell ref="B3:D3"/>
    <mergeCell ref="B4:D4"/>
  </mergeCells>
  <printOptions/>
  <pageMargins left="0.4330708661417323" right="0.2362204724409449" top="0.2755905511811024" bottom="0.4724409448818898" header="0.2755905511811024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Пользователь</cp:lastModifiedBy>
  <cp:lastPrinted>2019-12-03T10:28:15Z</cp:lastPrinted>
  <dcterms:created xsi:type="dcterms:W3CDTF">2019-03-13T09:11:00Z</dcterms:created>
  <dcterms:modified xsi:type="dcterms:W3CDTF">2019-12-13T08:44:18Z</dcterms:modified>
  <cp:category/>
  <cp:version/>
  <cp:contentType/>
  <cp:contentStatus/>
</cp:coreProperties>
</file>