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9225" activeTab="3"/>
  </bookViews>
  <sheets>
    <sheet name="приложение 3" sheetId="1" r:id="rId1"/>
    <sheet name="прил 4" sheetId="2" r:id="rId2"/>
    <sheet name="прил 5" sheetId="3" r:id="rId3"/>
    <sheet name="приложение 6" sheetId="4" r:id="rId4"/>
  </sheets>
  <definedNames>
    <definedName name="OLE_LINK1" localSheetId="1">'прил 4'!$A$20</definedName>
    <definedName name="_xlnm.Print_Area" localSheetId="0">'приложение 3'!$A$1:$F$22</definedName>
    <definedName name="_xlnm.Print_Area" localSheetId="3">'приложение 6'!$A$1:$H$36</definedName>
  </definedNames>
  <calcPr fullCalcOnLoad="1"/>
</workbook>
</file>

<file path=xl/comments2.xml><?xml version="1.0" encoding="utf-8"?>
<comments xmlns="http://schemas.openxmlformats.org/spreadsheetml/2006/main">
  <authors>
    <author>Админ</author>
    <author>Stakheeva_EV</author>
  </authors>
  <commentList>
    <comment ref="F51" authorId="0">
      <text>
        <r>
          <rPr>
            <b/>
            <sz val="9"/>
            <rFont val="Tahoma"/>
            <family val="2"/>
          </rPr>
          <t>Админ: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школы 1945,99; + коррекц.250
-143,342+88 резерв</t>
        </r>
      </text>
    </comment>
    <comment ref="F24" authorId="1">
      <text>
        <r>
          <rPr>
            <b/>
            <sz val="9"/>
            <rFont val="Tahoma"/>
            <family val="2"/>
          </rPr>
          <t>Stakheeva_EV:</t>
        </r>
        <r>
          <rPr>
            <sz val="1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 xml:space="preserve">-16 -продуктовые наборы;
-100,00 Теневой навес Торговище-16 продукт наборы 
-850,62 снято экономия за апрель
</t>
        </r>
        <r>
          <rPr>
            <sz val="9"/>
            <rFont val="Tahoma"/>
            <family val="2"/>
          </rPr>
          <t xml:space="preserve">
</t>
        </r>
      </text>
    </comment>
    <comment ref="F44" authorId="1">
      <text>
        <r>
          <rPr>
            <b/>
            <sz val="18"/>
            <rFont val="Tahoma"/>
            <family val="2"/>
          </rPr>
          <t>Stakheeva_EV:</t>
        </r>
        <r>
          <rPr>
            <sz val="18"/>
            <rFont val="Tahoma"/>
            <family val="2"/>
          </rPr>
          <t xml:space="preserve">
+25,99 - МРСК доп.соглашение по новому зданию сада;
-100,00 на теневой навес в С.Торговище
-547 снято экономия за апрель
</t>
        </r>
      </text>
    </comment>
    <comment ref="F49" authorId="1">
      <text>
        <r>
          <rPr>
            <sz val="14"/>
            <rFont val="Tahoma"/>
            <family val="2"/>
          </rPr>
          <t xml:space="preserve">
+103,3 Сызганка 
+80 СОШ № !
+155,232 СОШ № 1</t>
        </r>
      </text>
    </comment>
    <comment ref="F31" authorId="1">
      <text>
        <r>
          <rPr>
            <b/>
            <sz val="9"/>
            <rFont val="Tahoma"/>
            <family val="2"/>
          </rPr>
          <t>Stakheeva_EV:</t>
        </r>
        <r>
          <rPr>
            <sz val="9"/>
            <rFont val="Tahoma"/>
            <family val="2"/>
          </rPr>
          <t xml:space="preserve">
Экономия после конкурсных процедур
</t>
        </r>
      </text>
    </comment>
    <comment ref="F58" authorId="1">
      <text>
        <r>
          <rPr>
            <b/>
            <sz val="9"/>
            <rFont val="Tahoma"/>
            <family val="2"/>
          </rPr>
          <t>Stakheeva_EV:</t>
        </r>
        <r>
          <rPr>
            <sz val="9"/>
            <rFont val="Tahoma"/>
            <family val="2"/>
          </rPr>
          <t xml:space="preserve">
25 добавили
</t>
        </r>
      </text>
    </comment>
  </commentList>
</comments>
</file>

<file path=xl/comments3.xml><?xml version="1.0" encoding="utf-8"?>
<comments xmlns="http://schemas.openxmlformats.org/spreadsheetml/2006/main">
  <authors>
    <author>Stakheeva_EV</author>
  </authors>
  <commentList>
    <comment ref="F36" authorId="0">
      <text>
        <r>
          <rPr>
            <b/>
            <sz val="9"/>
            <rFont val="Tahoma"/>
            <family val="2"/>
          </rPr>
          <t>Stakheeva_EV:+</t>
        </r>
        <r>
          <rPr>
            <sz val="9"/>
            <rFont val="Tahoma"/>
            <family val="2"/>
          </rPr>
          <t xml:space="preserve">
558 Продукт наборы за май 2020
</t>
        </r>
      </text>
    </comment>
  </commentList>
</comments>
</file>

<file path=xl/sharedStrings.xml><?xml version="1.0" encoding="utf-8"?>
<sst xmlns="http://schemas.openxmlformats.org/spreadsheetml/2006/main" count="497" uniqueCount="221">
  <si>
    <t>Финансовое обеспечение реализации муниципальной программы</t>
  </si>
  <si>
    <t>«Развитие образования» за счет средств бюджета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</si>
  <si>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</si>
  <si>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соисполнители, участники (ГРБС)</t>
  </si>
  <si>
    <t>Код бюджетной классификации</t>
  </si>
  <si>
    <t>Расходы, тыс. руб.</t>
  </si>
  <si>
    <t>ГРБС</t>
  </si>
  <si>
    <t>Рз Пр</t>
  </si>
  <si>
    <t>ЦСР</t>
  </si>
  <si>
    <t>Муниципальная программа «Развитие образования»</t>
  </si>
  <si>
    <t>всего</t>
  </si>
  <si>
    <t>Основное мероприятие 1.1 Предоставление муниципальной услуги «Реализация образовательных программ дошкольного образования».</t>
  </si>
  <si>
    <t>Всего</t>
  </si>
  <si>
    <t>--------------------------------</t>
  </si>
  <si>
    <t>&lt;1&gt; Представленные расходы подлежат ежегодному уточнению при формировании бюджета на очередной финансовый год и плановый период.</t>
  </si>
  <si>
    <t>&lt;2&gt; Указывается только группа кода вида расходов, без разбивки по подгруппам и элементам.</t>
  </si>
  <si>
    <t>&lt;3&gt; В расходы по строке «Подпрограмма «Обеспечение реализации муниципальной программы» включаются расходы на содержание аппаратов управления органов власти муниципального образования, не включенные в расходы иных подпрограмм муниципальных программ.»</t>
  </si>
  <si>
    <t>Пермского края</t>
  </si>
  <si>
    <t>0700, 1000</t>
  </si>
  <si>
    <t>Предоставление мер социальной поддержки учащихся из малоимущих и многодетных малоимущих семей.</t>
  </si>
  <si>
    <t>Предоставление мер социальной      поддержки педагогическим работникам  образовательных организаций (ст.23 СОШ, коррекц.).</t>
  </si>
  <si>
    <t>финансирования</t>
  </si>
  <si>
    <t>Наименование муниципальной программы, подпрограммы</t>
  </si>
  <si>
    <t>&lt;3&gt; В расходы по строке «Подпрограмма «Обеспечение реализации муниципальной программы» включаются расходы на содержание аппаратов управления органов власти муниципального образования, не включенные в расходы иных подпрограмм муниципальных программ муниципального образования.»</t>
  </si>
  <si>
    <t>0701</t>
  </si>
  <si>
    <t>0702</t>
  </si>
  <si>
    <t>0709</t>
  </si>
  <si>
    <t>0700</t>
  </si>
  <si>
    <t>0702, 1003</t>
  </si>
  <si>
    <t>Основное мероприятие 4.2 Закрепление педагогического кадрового потенциала в территории.</t>
  </si>
  <si>
    <t>Подпрограмма 5  Обеспечение реализации Программы и прочие мероприятия в области образования»</t>
  </si>
  <si>
    <t>Подпрограмма 4 «Кадры системы образования»</t>
  </si>
  <si>
    <t>0703</t>
  </si>
  <si>
    <t>0701, 1003, 1004</t>
  </si>
  <si>
    <t>1003, 0709</t>
  </si>
  <si>
    <t xml:space="preserve"> 0703</t>
  </si>
  <si>
    <t>0709,1003</t>
  </si>
  <si>
    <t>0709, 1003</t>
  </si>
  <si>
    <t xml:space="preserve">Основное мероприятие 2.1 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 </t>
  </si>
  <si>
    <t xml:space="preserve">Мероприятие 2.1.1.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 </t>
  </si>
  <si>
    <t>Предоставление государственных гарантий на получение  общедоступного бесплатного дошкольного, начального общего, основного общего, среднего общего образования, а также дополнительного образования  в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</si>
  <si>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</si>
  <si>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родительской платы за присмотр и уход за ребёнком  в образовательных организациях, реализующих образовательную программу дошкольного образования.</t>
  </si>
  <si>
    <t xml:space="preserve">предоставление  мер социальной поддержки  педагогическим работникам образовательных организаций дошкольного образования </t>
  </si>
  <si>
    <t>0701, 1003</t>
  </si>
  <si>
    <t>0700,1000</t>
  </si>
  <si>
    <t>Предоставление мер социальной поддержки педагогическим работникам образовательных организаций дошкольного образования, общеобразовательных организаций</t>
  </si>
  <si>
    <t>Основное мероприятие 3.1 Предоставление муниципальной услуги "Реализация дополнительных общеразвивающих программ"</t>
  </si>
  <si>
    <t>0701, 1004</t>
  </si>
  <si>
    <t>Подпрограмма 1 «Развитие системы дошкольного образования Суксунского городского округа»</t>
  </si>
  <si>
    <t>Подпрограмма 2 «Развитие системы начального общего, основного общего, среднего общего образования Суксунского городского округа»</t>
  </si>
  <si>
    <t>Подпрограмма 3 «Развитие системы дополнительного образования, развитие одарённых детей Суксунского городского округа</t>
  </si>
  <si>
    <t>УОА Суксунского городского округа</t>
  </si>
  <si>
    <t>Суксунского городского округа</t>
  </si>
  <si>
    <t xml:space="preserve">к  муниципальной программе </t>
  </si>
  <si>
    <t>Ресурсное обеспечение муниципальной программы</t>
  </si>
  <si>
    <t>Объемы и источники финансирования программы</t>
  </si>
  <si>
    <t>Источники финансирования</t>
  </si>
  <si>
    <t>Расходы (тыс. руб.)</t>
  </si>
  <si>
    <t>Итого</t>
  </si>
  <si>
    <t>Всего, в том числе:</t>
  </si>
  <si>
    <t>Бюджет муниципального образования</t>
  </si>
  <si>
    <t>Краевой бюджет</t>
  </si>
  <si>
    <t>Федеральный бюджет</t>
  </si>
  <si>
    <t>Внебюджетные источники</t>
  </si>
  <si>
    <t>0710</t>
  </si>
  <si>
    <t>Мероприятие 1.1.1. "Обеспеченение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организациях».</t>
  </si>
  <si>
    <t>Мероприятие  4.2.1                            "Предоставления частичной денежной компенсации педагогическим работникам образовательных организаций Суксунского городского округа"</t>
  </si>
  <si>
    <t>0200000000</t>
  </si>
  <si>
    <t>0210000000</t>
  </si>
  <si>
    <t>0210100000</t>
  </si>
  <si>
    <t>0210100110</t>
  </si>
  <si>
    <t>021022Е020</t>
  </si>
  <si>
    <t>021022Е010</t>
  </si>
  <si>
    <t>0220000000</t>
  </si>
  <si>
    <t>Основное мероприятие 2.2. Обеспечение функционирования и содержания общеобразовательных учреждений</t>
  </si>
  <si>
    <t>0220100000</t>
  </si>
  <si>
    <t>0220100110</t>
  </si>
  <si>
    <t>0220200000</t>
  </si>
  <si>
    <t>Подпрограмма 2 «Развитие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организациях»</t>
  </si>
  <si>
    <t>022022E030</t>
  </si>
  <si>
    <t>022022Е040</t>
  </si>
  <si>
    <t>022022Е050</t>
  </si>
  <si>
    <t>02202SP040</t>
  </si>
  <si>
    <t>0220400000</t>
  </si>
  <si>
    <t>02204SH040</t>
  </si>
  <si>
    <t>0230000000</t>
  </si>
  <si>
    <t>0230100110</t>
  </si>
  <si>
    <t>023022Е060</t>
  </si>
  <si>
    <t>0230200000</t>
  </si>
  <si>
    <t>0240000000</t>
  </si>
  <si>
    <t>0240100000</t>
  </si>
  <si>
    <t>024022Е080</t>
  </si>
  <si>
    <t>024012Е070</t>
  </si>
  <si>
    <t>0240200000</t>
  </si>
  <si>
    <t>0250000000</t>
  </si>
  <si>
    <t>0250100000</t>
  </si>
  <si>
    <t>Мероприятие 3.1.1.                                                  Организация предоставления дополнительного образования детей</t>
  </si>
  <si>
    <t>Основное мероприятие 5.2. «Поддержка развития детско-юношеского патриотического движения»</t>
  </si>
  <si>
    <t>025012Е090</t>
  </si>
  <si>
    <t>Мероприятие 4.1.1  Обеспечение организации и проведения районных мероприятий.</t>
  </si>
  <si>
    <t>0250200000</t>
  </si>
  <si>
    <t>025022Е100</t>
  </si>
  <si>
    <t>Мероприятие 5.2.1.  Поддержка развития местного отделения Всероссийского детско-юношеского военно-патриотического движения "ЮНАРМИЯ"</t>
  </si>
  <si>
    <t>Основное мероприятие 5.1. Обеспечение выполнения полномочий в сфере образования</t>
  </si>
  <si>
    <t>Мероприятие 5.1.1 Содержание и обеспечение деятельности Управления образования Администрации Суксунского городского округа</t>
  </si>
  <si>
    <t xml:space="preserve">Подпрограмма 5 «Обеспечение реализации Программы и прочие мероприятия в области образования» </t>
  </si>
  <si>
    <t xml:space="preserve"> УОА Суксунского городского округа</t>
  </si>
  <si>
    <t>0230100000</t>
  </si>
  <si>
    <t>Подпрограмма 1 «Развитие системы дошкольного образования»</t>
  </si>
  <si>
    <t>Мероприятия 3.2.1. Подготовка учреждений дополнительного образвания к отопительному сезону</t>
  </si>
  <si>
    <t>Основное мероприятие 3.2 Обеспечение функционирования и содержания учреждений дополнительного образования</t>
  </si>
  <si>
    <t>Основное мероприятие 4.1 Кадровая политика</t>
  </si>
  <si>
    <t>Всего         УОА Суксунского городского округа</t>
  </si>
  <si>
    <t>всего         УОА Суксунского городского округа</t>
  </si>
  <si>
    <t xml:space="preserve"> Всего         УОА Суксунского городского округа </t>
  </si>
  <si>
    <t>Всего                    УОА Суксунского городского округа</t>
  </si>
  <si>
    <t>Всего                   УОА Суксунского городского округа</t>
  </si>
  <si>
    <t>Всего               Управление образования Администрации Суксунского городского округа</t>
  </si>
  <si>
    <t>Всего              Управление образования Администрации Суксунского городского округа</t>
  </si>
  <si>
    <t>Всего             Управление образования Администрации Суксунского городского округа</t>
  </si>
  <si>
    <t xml:space="preserve">Мероприятие 5.1.2. Подвоз экспертов предметных комиссий для проверки работ учащихся ГИА в пункт первичной обработки информации </t>
  </si>
  <si>
    <t>Основное мероприятие 2.2. «Обеспечение функционирования и содержания общеобразовательных учреждений»</t>
  </si>
  <si>
    <t>021032Н020</t>
  </si>
  <si>
    <t xml:space="preserve"> 021032Н020</t>
  </si>
  <si>
    <t>Основное мероприятие 2.3. «Выполнение отдельных государственных полномочий органов государственной власти в сфере образования»</t>
  </si>
  <si>
    <t>0220300000</t>
  </si>
  <si>
    <t>022032Н020</t>
  </si>
  <si>
    <t>022032Н020, 025022Н020</t>
  </si>
  <si>
    <t>Основное мероприятие 2.4.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учреждениях»</t>
  </si>
  <si>
    <t>Мероприятие 2.4.1.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учреждениях»</t>
  </si>
  <si>
    <t>Подпрограмма 5 «Обеспечение реализации Программы и прочие мероприятия в области образования»</t>
  </si>
  <si>
    <t>Основное мероприятие 5.3. «Выполнение отдельных государственных полномочий органов государственной власти в сфере образования»</t>
  </si>
  <si>
    <t xml:space="preserve">025032Н020 </t>
  </si>
  <si>
    <t>Основное мероприятие 5.4. «Предоставление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услуг»</t>
  </si>
  <si>
    <t>Мероприятие 5.4.1. Предоставление мер социальной поддержки  педагогических работников образовательных организаций, работающих и проживающих в сельской местности и поселках  городского типа(рабочих поселках), по оплате жилого помещения и коммунальных услуг.</t>
  </si>
  <si>
    <t>0250400000</t>
  </si>
  <si>
    <t>025042С170</t>
  </si>
  <si>
    <t>Основное мероприятие 5.5. «Единовременная премия обучающимся,награжденным знаком отличия Пермского края "Гордость Пермского края»</t>
  </si>
  <si>
    <t>0250500000</t>
  </si>
  <si>
    <t>02.5.05.70450</t>
  </si>
  <si>
    <t>0250300000</t>
  </si>
  <si>
    <t>02202SP180</t>
  </si>
  <si>
    <t>0210200000</t>
  </si>
  <si>
    <t xml:space="preserve">Подпрограмма 3 «Развитие системы дополнительного образования, развитие одарённых детей" </t>
  </si>
  <si>
    <t>0250100030</t>
  </si>
  <si>
    <t>610, 620</t>
  </si>
  <si>
    <t>610 ,620</t>
  </si>
  <si>
    <t>Администрирование отдельных государственных полномочий</t>
  </si>
  <si>
    <t>Всего                   УОА Суксунского городского округа, Администрация Суксунского городского округа</t>
  </si>
  <si>
    <t xml:space="preserve"> Администрация Суксунского городского округа</t>
  </si>
  <si>
    <t>Ремонт 2-х веранд в детском саду, ремонт входной зоны и ремонт ограждения территории МОУ "Поедугинская основная общеобразовательная школа-детский сад"</t>
  </si>
  <si>
    <t xml:space="preserve">Ремонт гаража и ремонт ограждения территории МАОУ "Суксунская средняя общеобразовательная школа №2" </t>
  </si>
  <si>
    <t xml:space="preserve">Ремонт крыши здании интерната МОУ "Киселевская общеобразовательная школа - интернат для обучающихся с ограниченными возможностями здоровья" </t>
  </si>
  <si>
    <t>Приобретение автотранспорта, предназначенного для подвоза детей к месту учебы и обратно,в том числе:</t>
  </si>
  <si>
    <t>Приобретение школьного автобуса ПАЗ МАОУ "Суксунская средняя общеобразовательная школа № 1"</t>
  </si>
  <si>
    <t>Приобретение школьного автобуса Газель МАОУ "Суксунская средняя общеобразовательная школа № 1"</t>
  </si>
  <si>
    <t>Ремонт окон с заменой на стеклопакеты в МДОУ "Суксунский детский сад "Колосок"</t>
  </si>
  <si>
    <t xml:space="preserve">Ремонт оргаждения территории, ремонт отмостки и цоколя здания МДОУ "Суксунский детский сад "Улыбка" </t>
  </si>
  <si>
    <t>Ремонт учебных кабинетов на 3-х этажах МАОУ  «Суксунская средняя общеобразовательная школа №1»</t>
  </si>
  <si>
    <t>Ремонт крыши и фасада МДОУ "Суксунский детский сад Улыбка"</t>
  </si>
  <si>
    <t xml:space="preserve">Ремонт лестничного марша, потолка в столовой, ремонт отмостки и ремонт здания школы МАОУ "Моргуновская основная общеобразовательная школа - детский сад" </t>
  </si>
  <si>
    <t xml:space="preserve">                                                                                                                                                 </t>
  </si>
  <si>
    <t>к муниципальной программе</t>
  </si>
  <si>
    <t xml:space="preserve">к Постановлению Администрации </t>
  </si>
  <si>
    <t>02102SP040</t>
  </si>
  <si>
    <t>02102SP180</t>
  </si>
  <si>
    <t>Основное мероприятие 2.4. 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возможноятями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оющеобразовательных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</si>
  <si>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Мероприятие 2.4.1. 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возможноятями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оющеобразовательных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</si>
  <si>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 xml:space="preserve"> к  муниципальной программе </t>
  </si>
  <si>
    <t xml:space="preserve">                                                                                                                                                                    </t>
  </si>
  <si>
    <t xml:space="preserve"> </t>
  </si>
  <si>
    <t>к Постановлению Администрации</t>
  </si>
  <si>
    <t xml:space="preserve"> к муниципальной программе</t>
  </si>
  <si>
    <t>Суксунского городского округа Пермского края</t>
  </si>
  <si>
    <t>Пермского края "Развитие образования"</t>
  </si>
  <si>
    <t>Пермского края «Развитие образования»</t>
  </si>
  <si>
    <t>Суксунского городского округа Пермского края за счет всех источников</t>
  </si>
  <si>
    <t>Суксунского городского округа Пермского края за счет средств бюджета</t>
  </si>
  <si>
    <t>Управление образования Администрации Суксунского городского округа Пермского края (далее - УОА Суксунского городского округа)</t>
  </si>
  <si>
    <t>Всего                                     Управление образования Администрации Суксунского городского округа Пермского края (далее - УОА Суксунского городского округа), Администрация Суксунского городского округа Пермского края</t>
  </si>
  <si>
    <t>Основное мероприятие 1.3. «Выполнение отдельных государственных полномочий органов государственной власти в сфере образования»</t>
  </si>
  <si>
    <t>Основное мероприятие 1.2. Мероприятия, обеспечивающие функционирование и содержание образовательных учреждений дошкольного образования</t>
  </si>
  <si>
    <t>Мероприятие 1.2.1. Подготовка образовательных учреждений дошкольного образования к отопительному периоду.                               Мероприятия, обеспечивающие функционирование и содержание образовательных учреждений дошкольного образования</t>
  </si>
  <si>
    <t>Мероприятие 1.2.2. Реализация приоритетного регионального проекта "Приведение в нормативное состояние объектов общественной инфраструктуры муниципального значения, в том числе:</t>
  </si>
  <si>
    <t>Мероприятие 1.2.3. Приведение в нормативное состояние</t>
  </si>
  <si>
    <t>Мероприятие 1.2.4. Участие в реализации мероприятий, направленных на реализацию программ развития преобразованных муниципальных образований, в том числе:</t>
  </si>
  <si>
    <t>0210400000</t>
  </si>
  <si>
    <t>Основное мероприятие 1.4. "Мероприятия в сфере дошкольного образования детей"</t>
  </si>
  <si>
    <t>021042Н420</t>
  </si>
  <si>
    <t>Мероприятие 2.2.1.                          Проведение ремонтов</t>
  </si>
  <si>
    <t>Мероприятие 2.2.2. Подготовка общеобразовательных учреждений к отопительному периоду.</t>
  </si>
  <si>
    <t xml:space="preserve">Мероприятие  2.2.3. Приведение образовательных учреждений в нормативное состояние </t>
  </si>
  <si>
    <t>Мероприятие  2.2.5. Участие в реализации мероприятий, направленных на реализацию программ развития преобразованных муниципальных образований, в том числе:</t>
  </si>
  <si>
    <t>Мероприятие 2.3.1. «Выполнение отдельных государственных полномочий органов государственной власти в сфере образования» в том числе:</t>
  </si>
  <si>
    <t>Мероприятие 5.5.1. «Единовременная премия обучающимся,награжденным знаком отличия Пермского края"Гордость Пермского края»</t>
  </si>
  <si>
    <t>Мероприятие 5.3.1. «Выполнение отдельных государственных полномочий органов государственной власти в сфере образования» в том числе:</t>
  </si>
  <si>
    <t>Мероприятие  2.2.4. Реализация приоритетного регионального проекта "Приведение в нормативное состояние объектов общественной инфраструктуры муниципального значения, в том числе:</t>
  </si>
  <si>
    <t>Мероприятие 1.3.1.  «Выполнение отдельных государственных полномочий органов государственной власти в сфере образования» в том числе:</t>
  </si>
  <si>
    <t>0210423100</t>
  </si>
  <si>
    <t>Мероприятие 1.4.1. "Обеспечение наборами продуктов питания детей от 3 до 7 лет включительно"</t>
  </si>
  <si>
    <t>Подпрограмма 4. «Кадры системы образования»</t>
  </si>
  <si>
    <t>Основное мероприятие 1.2 Мероприятия, обеспечивающие функционирование и содержание образовательных учреждений дошкольного образования</t>
  </si>
  <si>
    <t>УОА Суксунского              городского округа</t>
  </si>
  <si>
    <t>ремонт крыши и фасада МДОУ "Суксунский детский сад Улыбка"</t>
  </si>
  <si>
    <t>Мероприятие 2.2.1. Проведение ремонтов</t>
  </si>
  <si>
    <t>02.1.04.2E110</t>
  </si>
  <si>
    <t>Мероприятие 1.4.2.  "Предоставление малоимущим семьям, имеющим детей в возрасте  от 3 до 7 лет наборов продуктов питания"</t>
  </si>
  <si>
    <t>Мероприятие 1.4.3. 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</si>
  <si>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Приложение № 1</t>
  </si>
  <si>
    <t>Приложение № 2</t>
  </si>
  <si>
    <t>Приложение № 3</t>
  </si>
  <si>
    <t>Приложение № 4</t>
  </si>
  <si>
    <t>Приложение № 6</t>
  </si>
  <si>
    <t xml:space="preserve"> Приложение № 5</t>
  </si>
  <si>
    <t>Мероприятие 1.4.4. "Мероприятия в целях недопущения распространения коронавирусной инфекции"</t>
  </si>
  <si>
    <t>02.1.04.2E120</t>
  </si>
  <si>
    <t>Мероприятие  2.2.4. Реализация приоритетного регионального проекта "Приведение в нормативное состояние объектов общественной инфраструктуры муниципального значения из них:</t>
  </si>
  <si>
    <t xml:space="preserve">Пермского края от 05.06.2020 № 474  </t>
  </si>
  <si>
    <t>Пермского края от 05.06.2020 № 474</t>
  </si>
  <si>
    <t xml:space="preserve">Пермского края от 05.06.2020 № 474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</si>
</sst>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sz val="16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Calibri"/>
      <family val="2"/>
    </font>
    <font>
      <sz val="20"/>
      <color theme="1"/>
      <name val="Calibri"/>
      <family val="2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20"/>
      <color theme="1"/>
      <name val="Times New Roman"/>
      <family val="1"/>
    </font>
    <font>
      <b/>
      <sz val="20"/>
      <color theme="1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96">
    <xf numFmtId="0" fontId="0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3" fillId="0" borderId="11" xfId="0" applyNumberFormat="1" applyFont="1" applyFill="1" applyBorder="1" applyAlignment="1">
      <alignment horizontal="justify" vertical="top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top" wrapText="1"/>
    </xf>
    <xf numFmtId="0" fontId="0" fillId="0" borderId="0" xfId="0" applyAlignment="1">
      <alignment/>
    </xf>
    <xf numFmtId="0" fontId="54" fillId="0" borderId="0" xfId="0" applyFont="1" applyAlignment="1">
      <alignment wrapText="1"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6" fillId="0" borderId="0" xfId="0" applyFont="1" applyAlignment="1">
      <alignment horizontal="justify"/>
    </xf>
    <xf numFmtId="0" fontId="56" fillId="0" borderId="0" xfId="0" applyFont="1" applyAlignment="1">
      <alignment/>
    </xf>
    <xf numFmtId="0" fontId="7" fillId="0" borderId="0" xfId="0" applyFont="1" applyAlignment="1">
      <alignment horizontal="justify"/>
    </xf>
    <xf numFmtId="0" fontId="5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8" fillId="0" borderId="11" xfId="0" applyFont="1" applyBorder="1" applyAlignment="1">
      <alignment/>
    </xf>
    <xf numFmtId="4" fontId="58" fillId="0" borderId="11" xfId="0" applyNumberFormat="1" applyFont="1" applyBorder="1" applyAlignment="1">
      <alignment/>
    </xf>
    <xf numFmtId="2" fontId="57" fillId="0" borderId="11" xfId="0" applyNumberFormat="1" applyFont="1" applyBorder="1" applyAlignment="1">
      <alignment horizontal="center" vertical="center"/>
    </xf>
    <xf numFmtId="0" fontId="57" fillId="0" borderId="11" xfId="0" applyFont="1" applyBorder="1" applyAlignment="1">
      <alignment horizontal="center"/>
    </xf>
    <xf numFmtId="4" fontId="7" fillId="0" borderId="11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11" xfId="0" applyFont="1" applyBorder="1" applyAlignment="1">
      <alignment horizontal="center" wrapText="1"/>
    </xf>
    <xf numFmtId="0" fontId="56" fillId="0" borderId="11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5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wrapText="1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justify" vertical="top" wrapText="1"/>
    </xf>
    <xf numFmtId="0" fontId="56" fillId="0" borderId="0" xfId="0" applyFont="1" applyAlignment="1">
      <alignment horizontal="left"/>
    </xf>
    <xf numFmtId="0" fontId="5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vertical="top" wrapText="1"/>
    </xf>
    <xf numFmtId="0" fontId="0" fillId="0" borderId="0" xfId="0" applyAlignment="1">
      <alignment/>
    </xf>
    <xf numFmtId="4" fontId="8" fillId="33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57" fillId="0" borderId="11" xfId="0" applyFont="1" applyFill="1" applyBorder="1" applyAlignment="1">
      <alignment horizontal="justify" vertical="top" wrapText="1"/>
    </xf>
    <xf numFmtId="0" fontId="7" fillId="34" borderId="13" xfId="0" applyFont="1" applyFill="1" applyBorder="1" applyAlignment="1">
      <alignment horizontal="justify" vertical="top" wrapText="1"/>
    </xf>
    <xf numFmtId="0" fontId="8" fillId="0" borderId="14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1" fontId="57" fillId="0" borderId="14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4" fontId="7" fillId="34" borderId="11" xfId="0" applyNumberFormat="1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 wrapText="1"/>
    </xf>
    <xf numFmtId="172" fontId="57" fillId="0" borderId="11" xfId="0" applyNumberFormat="1" applyFont="1" applyBorder="1" applyAlignment="1">
      <alignment horizontal="center" vertical="center"/>
    </xf>
    <xf numFmtId="49" fontId="7" fillId="3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7" fillId="0" borderId="13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top" wrapText="1"/>
    </xf>
    <xf numFmtId="0" fontId="0" fillId="0" borderId="0" xfId="0" applyAlignment="1">
      <alignment/>
    </xf>
    <xf numFmtId="0" fontId="7" fillId="0" borderId="13" xfId="0" applyFont="1" applyBorder="1" applyAlignment="1">
      <alignment vertical="center" wrapText="1"/>
    </xf>
    <xf numFmtId="0" fontId="56" fillId="0" borderId="0" xfId="0" applyFont="1" applyAlignment="1">
      <alignment horizontal="left"/>
    </xf>
    <xf numFmtId="0" fontId="0" fillId="0" borderId="0" xfId="0" applyAlignment="1">
      <alignment/>
    </xf>
    <xf numFmtId="0" fontId="56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justify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2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49" fontId="7" fillId="0" borderId="14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11" xfId="0" applyNumberFormat="1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59" fillId="0" borderId="0" xfId="0" applyFont="1" applyAlignment="1">
      <alignment/>
    </xf>
    <xf numFmtId="0" fontId="3" fillId="0" borderId="11" xfId="0" applyFont="1" applyBorder="1" applyAlignment="1">
      <alignment horizontal="justify" vertical="top" wrapText="1"/>
    </xf>
    <xf numFmtId="4" fontId="2" fillId="33" borderId="11" xfId="0" applyNumberFormat="1" applyFont="1" applyFill="1" applyBorder="1" applyAlignment="1">
      <alignment horizontal="center" vertical="center" wrapText="1"/>
    </xf>
    <xf numFmtId="2" fontId="60" fillId="0" borderId="13" xfId="0" applyNumberFormat="1" applyFont="1" applyBorder="1" applyAlignment="1">
      <alignment horizontal="center" vertical="center"/>
    </xf>
    <xf numFmtId="2" fontId="57" fillId="0" borderId="13" xfId="0" applyNumberFormat="1" applyFont="1" applyBorder="1" applyAlignment="1">
      <alignment horizontal="center" vertical="center"/>
    </xf>
    <xf numFmtId="2" fontId="57" fillId="0" borderId="1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justify" vertical="center" wrapText="1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justify" wrapText="1"/>
    </xf>
    <xf numFmtId="0" fontId="7" fillId="0" borderId="14" xfId="0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4" fontId="59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center" vertical="top" wrapText="1"/>
    </xf>
    <xf numFmtId="49" fontId="15" fillId="0" borderId="11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vertical="top" wrapText="1"/>
    </xf>
    <xf numFmtId="2" fontId="57" fillId="0" borderId="14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justify" vertical="top" wrapText="1"/>
    </xf>
    <xf numFmtId="4" fontId="59" fillId="0" borderId="11" xfId="0" applyNumberFormat="1" applyFont="1" applyFill="1" applyBorder="1" applyAlignment="1">
      <alignment vertical="top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2" fontId="57" fillId="0" borderId="11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justify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49" fontId="57" fillId="0" borderId="11" xfId="0" applyNumberFormat="1" applyFont="1" applyBorder="1" applyAlignment="1">
      <alignment horizontal="center" vertical="center" wrapText="1"/>
    </xf>
    <xf numFmtId="0" fontId="59" fillId="0" borderId="11" xfId="0" applyFont="1" applyBorder="1" applyAlignment="1">
      <alignment vertical="top" wrapText="1"/>
    </xf>
    <xf numFmtId="0" fontId="58" fillId="0" borderId="11" xfId="0" applyFont="1" applyBorder="1" applyAlignment="1">
      <alignment horizontal="center" wrapText="1"/>
    </xf>
    <xf numFmtId="0" fontId="58" fillId="0" borderId="11" xfId="0" applyFont="1" applyBorder="1" applyAlignment="1">
      <alignment horizontal="center"/>
    </xf>
    <xf numFmtId="0" fontId="58" fillId="0" borderId="13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6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4" xfId="0" applyFont="1" applyBorder="1" applyAlignment="1">
      <alignment horizontal="center" vertical="center" wrapText="1"/>
    </xf>
    <xf numFmtId="172" fontId="57" fillId="0" borderId="11" xfId="0" applyNumberFormat="1" applyFont="1" applyBorder="1" applyAlignment="1">
      <alignment horizontal="center" vertical="center"/>
    </xf>
    <xf numFmtId="172" fontId="56" fillId="0" borderId="11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wrapText="1"/>
    </xf>
    <xf numFmtId="0" fontId="8" fillId="0" borderId="18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45" fillId="0" borderId="14" xfId="0" applyFont="1" applyBorder="1" applyAlignment="1">
      <alignment vertical="top" wrapText="1"/>
    </xf>
    <xf numFmtId="4" fontId="7" fillId="0" borderId="11" xfId="0" applyNumberFormat="1" applyFont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49" fontId="7" fillId="34" borderId="14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justify"/>
    </xf>
    <xf numFmtId="0" fontId="8" fillId="0" borderId="11" xfId="0" applyFont="1" applyBorder="1" applyAlignment="1">
      <alignment horizontal="justify" vertical="top" wrapText="1"/>
    </xf>
    <xf numFmtId="0" fontId="61" fillId="0" borderId="11" xfId="0" applyFont="1" applyBorder="1" applyAlignment="1">
      <alignment horizontal="justify" vertical="top" wrapText="1"/>
    </xf>
    <xf numFmtId="0" fontId="45" fillId="0" borderId="14" xfId="0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justify" vertical="top" wrapText="1"/>
    </xf>
    <xf numFmtId="0" fontId="0" fillId="0" borderId="14" xfId="0" applyBorder="1" applyAlignment="1">
      <alignment vertical="top" wrapText="1"/>
    </xf>
    <xf numFmtId="49" fontId="7" fillId="0" borderId="13" xfId="0" applyNumberFormat="1" applyFont="1" applyBorder="1" applyAlignment="1">
      <alignment horizontal="center" vertical="top" wrapText="1"/>
    </xf>
    <xf numFmtId="2" fontId="7" fillId="0" borderId="13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57" fillId="0" borderId="13" xfId="0" applyNumberFormat="1" applyFont="1" applyBorder="1" applyAlignment="1">
      <alignment horizontal="center" vertical="center"/>
    </xf>
    <xf numFmtId="2" fontId="57" fillId="0" borderId="1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 wrapText="1"/>
    </xf>
    <xf numFmtId="0" fontId="56" fillId="0" borderId="14" xfId="0" applyFont="1" applyBorder="1" applyAlignment="1">
      <alignment vertical="top" wrapText="1"/>
    </xf>
    <xf numFmtId="0" fontId="7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172" fontId="7" fillId="0" borderId="11" xfId="0" applyNumberFormat="1" applyFont="1" applyBorder="1" applyAlignment="1">
      <alignment horizontal="center" vertical="center" wrapText="1"/>
    </xf>
    <xf numFmtId="172" fontId="56" fillId="0" borderId="11" xfId="0" applyNumberFormat="1" applyFont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justify" vertical="top" wrapText="1"/>
    </xf>
    <xf numFmtId="0" fontId="59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4" fontId="4" fillId="0" borderId="11" xfId="0" applyNumberFormat="1" applyFont="1" applyBorder="1" applyAlignment="1">
      <alignment vertical="top" wrapText="1"/>
    </xf>
    <xf numFmtId="0" fontId="2" fillId="0" borderId="0" xfId="0" applyFont="1" applyAlignment="1">
      <alignment horizontal="justify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justify" vertical="center" wrapText="1"/>
    </xf>
    <xf numFmtId="0" fontId="62" fillId="0" borderId="11" xfId="0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center" wrapText="1"/>
    </xf>
    <xf numFmtId="2" fontId="6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0" fontId="45" fillId="0" borderId="11" xfId="0" applyFont="1" applyBorder="1" applyAlignment="1">
      <alignment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60" zoomScalePageLayoutView="0" workbookViewId="0" topLeftCell="A1">
      <selection activeCell="C30" sqref="C30"/>
    </sheetView>
  </sheetViews>
  <sheetFormatPr defaultColWidth="9.140625" defaultRowHeight="15"/>
  <cols>
    <col min="1" max="1" width="28.421875" style="34" customWidth="1"/>
    <col min="2" max="2" width="48.00390625" style="34" customWidth="1"/>
    <col min="3" max="3" width="15.8515625" style="34" customWidth="1"/>
    <col min="4" max="4" width="15.421875" style="34" customWidth="1"/>
    <col min="5" max="5" width="22.7109375" style="34" customWidth="1"/>
    <col min="6" max="6" width="48.28125" style="34" customWidth="1"/>
    <col min="7" max="16384" width="9.140625" style="34" customWidth="1"/>
  </cols>
  <sheetData>
    <row r="1" spans="1:6" s="104" customFormat="1" ht="18.75">
      <c r="A1" s="44"/>
      <c r="B1" s="44"/>
      <c r="C1" s="44"/>
      <c r="D1" s="44"/>
      <c r="E1" s="44"/>
      <c r="F1" s="44" t="s">
        <v>209</v>
      </c>
    </row>
    <row r="2" spans="1:6" s="104" customFormat="1" ht="18.75">
      <c r="A2" s="44"/>
      <c r="B2" s="44"/>
      <c r="C2" s="44"/>
      <c r="D2" s="44"/>
      <c r="E2" s="44"/>
      <c r="F2" s="44" t="s">
        <v>164</v>
      </c>
    </row>
    <row r="3" spans="1:6" s="104" customFormat="1" ht="18.75">
      <c r="A3" s="44"/>
      <c r="B3" s="44"/>
      <c r="C3" s="44"/>
      <c r="D3" s="44"/>
      <c r="E3" s="44"/>
      <c r="F3" s="44" t="s">
        <v>53</v>
      </c>
    </row>
    <row r="4" spans="1:6" s="104" customFormat="1" ht="18.75">
      <c r="A4" s="44"/>
      <c r="B4" s="44"/>
      <c r="C4" s="44"/>
      <c r="D4" s="44"/>
      <c r="E4" s="44"/>
      <c r="F4" s="44" t="s">
        <v>218</v>
      </c>
    </row>
    <row r="5" spans="1:6" ht="32.25" customHeight="1">
      <c r="A5" s="44"/>
      <c r="B5" s="44"/>
      <c r="C5" s="44"/>
      <c r="D5" s="44"/>
      <c r="E5" s="44"/>
      <c r="F5" s="44" t="s">
        <v>211</v>
      </c>
    </row>
    <row r="6" spans="1:6" ht="18.75">
      <c r="A6" s="44"/>
      <c r="B6" s="44"/>
      <c r="C6" s="44"/>
      <c r="D6" s="44"/>
      <c r="E6" s="44"/>
      <c r="F6" s="44" t="s">
        <v>54</v>
      </c>
    </row>
    <row r="7" spans="1:6" ht="18.75">
      <c r="A7" s="44"/>
      <c r="B7" s="44"/>
      <c r="C7" s="44"/>
      <c r="D7" s="44"/>
      <c r="E7" s="44"/>
      <c r="F7" s="44" t="s">
        <v>53</v>
      </c>
    </row>
    <row r="8" spans="1:6" ht="18.75">
      <c r="A8" s="44"/>
      <c r="B8" s="44"/>
      <c r="C8" s="44"/>
      <c r="D8" s="44"/>
      <c r="E8" s="44"/>
      <c r="F8" s="44" t="s">
        <v>176</v>
      </c>
    </row>
    <row r="9" spans="1:6" ht="18.75">
      <c r="A9" s="44"/>
      <c r="B9" s="44"/>
      <c r="C9" s="44"/>
      <c r="D9" s="44"/>
      <c r="E9" s="44"/>
      <c r="F9" s="44"/>
    </row>
    <row r="10" spans="1:6" ht="18.75">
      <c r="A10" s="158" t="s">
        <v>55</v>
      </c>
      <c r="B10" s="159"/>
      <c r="C10" s="159"/>
      <c r="D10" s="159"/>
      <c r="E10" s="159"/>
      <c r="F10" s="159"/>
    </row>
    <row r="11" spans="1:6" ht="18.75" customHeight="1">
      <c r="A11" s="160" t="s">
        <v>56</v>
      </c>
      <c r="B11" s="45" t="s">
        <v>57</v>
      </c>
      <c r="C11" s="45" t="s">
        <v>58</v>
      </c>
      <c r="D11" s="45"/>
      <c r="E11" s="45"/>
      <c r="F11" s="45"/>
    </row>
    <row r="12" spans="1:6" ht="18.75">
      <c r="A12" s="161"/>
      <c r="B12" s="45"/>
      <c r="C12" s="45">
        <v>2020</v>
      </c>
      <c r="D12" s="45">
        <v>2021</v>
      </c>
      <c r="E12" s="45">
        <v>2022</v>
      </c>
      <c r="F12" s="45" t="s">
        <v>59</v>
      </c>
    </row>
    <row r="13" spans="1:6" ht="18.75">
      <c r="A13" s="161"/>
      <c r="B13" s="45" t="s">
        <v>60</v>
      </c>
      <c r="C13" s="46">
        <f>C14+C15+C16+C17</f>
        <v>346886.4023</v>
      </c>
      <c r="D13" s="46">
        <f>D14+D15+D16+D17</f>
        <v>328722.57000000007</v>
      </c>
      <c r="E13" s="46">
        <f>E14+E15+E16+E17</f>
        <v>333024.7300000001</v>
      </c>
      <c r="F13" s="46">
        <f>F14+F15</f>
        <v>1008633.7023000001</v>
      </c>
    </row>
    <row r="14" spans="1:6" ht="18.75">
      <c r="A14" s="161"/>
      <c r="B14" s="45" t="s">
        <v>61</v>
      </c>
      <c r="C14" s="46">
        <f>'прил 4'!F18</f>
        <v>98742.472</v>
      </c>
      <c r="D14" s="46">
        <f>'прил 4'!G18</f>
        <v>90412.76999999999</v>
      </c>
      <c r="E14" s="46">
        <f>'прил 4'!H18</f>
        <v>91892.13</v>
      </c>
      <c r="F14" s="46">
        <f>C14+D14+E14</f>
        <v>281047.372</v>
      </c>
    </row>
    <row r="15" spans="1:6" ht="18.75">
      <c r="A15" s="161"/>
      <c r="B15" s="45" t="s">
        <v>62</v>
      </c>
      <c r="C15" s="46">
        <f>'прил 5'!F18</f>
        <v>248143.9303</v>
      </c>
      <c r="D15" s="46">
        <f>'прил 5'!G18</f>
        <v>238309.80000000005</v>
      </c>
      <c r="E15" s="46">
        <f>'прил 5'!H18</f>
        <v>241132.60000000006</v>
      </c>
      <c r="F15" s="46">
        <f>C15+D15+E15</f>
        <v>727586.3303000001</v>
      </c>
    </row>
    <row r="16" spans="1:6" ht="18.75">
      <c r="A16" s="161"/>
      <c r="B16" s="45" t="s">
        <v>63</v>
      </c>
      <c r="C16" s="45">
        <v>0</v>
      </c>
      <c r="D16" s="45">
        <v>0</v>
      </c>
      <c r="E16" s="45">
        <v>0</v>
      </c>
      <c r="F16" s="45">
        <v>0</v>
      </c>
    </row>
    <row r="17" spans="1:6" ht="18.75">
      <c r="A17" s="162"/>
      <c r="B17" s="45" t="s">
        <v>64</v>
      </c>
      <c r="C17" s="45">
        <v>0</v>
      </c>
      <c r="D17" s="45">
        <v>0</v>
      </c>
      <c r="E17" s="45">
        <v>0</v>
      </c>
      <c r="F17" s="45">
        <v>0</v>
      </c>
    </row>
    <row r="18" spans="1:6" ht="18.75">
      <c r="A18" s="44"/>
      <c r="B18" s="44"/>
      <c r="C18" s="44"/>
      <c r="D18" s="44"/>
      <c r="E18" s="44"/>
      <c r="F18" s="44"/>
    </row>
    <row r="19" spans="1:6" ht="18.75">
      <c r="A19" s="44"/>
      <c r="B19" s="44"/>
      <c r="C19" s="44"/>
      <c r="D19" s="44"/>
      <c r="E19" s="44"/>
      <c r="F19" s="44"/>
    </row>
    <row r="20" spans="1:6" ht="18.75">
      <c r="A20" s="44"/>
      <c r="B20" s="44"/>
      <c r="C20" s="44"/>
      <c r="D20" s="44"/>
      <c r="E20" s="44"/>
      <c r="F20" s="44"/>
    </row>
  </sheetData>
  <sheetProtection/>
  <mergeCells count="2">
    <mergeCell ref="A10:F10"/>
    <mergeCell ref="A11:A17"/>
  </mergeCells>
  <printOptions/>
  <pageMargins left="0.7" right="0.7" top="0.75" bottom="0.75" header="0.3" footer="0.3"/>
  <pageSetup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view="pageBreakPreview" zoomScale="50" zoomScaleNormal="65" zoomScaleSheetLayoutView="50" zoomScalePageLayoutView="0" workbookViewId="0" topLeftCell="A76">
      <selection activeCell="B14" sqref="B14:B15"/>
    </sheetView>
  </sheetViews>
  <sheetFormatPr defaultColWidth="9.140625" defaultRowHeight="15"/>
  <cols>
    <col min="1" max="1" width="97.421875" style="0" customWidth="1"/>
    <col min="2" max="2" width="32.421875" style="0" customWidth="1"/>
    <col min="4" max="4" width="16.140625" style="0" customWidth="1"/>
    <col min="5" max="5" width="26.8515625" style="0" customWidth="1"/>
    <col min="6" max="6" width="38.57421875" style="0" customWidth="1"/>
    <col min="7" max="7" width="38.28125" style="32" customWidth="1"/>
    <col min="8" max="8" width="29.8515625" style="0" customWidth="1"/>
  </cols>
  <sheetData>
    <row r="1" s="104" customFormat="1" ht="26.25">
      <c r="G1" s="37" t="s">
        <v>210</v>
      </c>
    </row>
    <row r="2" s="104" customFormat="1" ht="26.25">
      <c r="G2" s="37" t="s">
        <v>164</v>
      </c>
    </row>
    <row r="3" s="104" customFormat="1" ht="26.25">
      <c r="G3" s="37" t="s">
        <v>53</v>
      </c>
    </row>
    <row r="4" s="104" customFormat="1" ht="26.25">
      <c r="G4" s="37" t="s">
        <v>219</v>
      </c>
    </row>
    <row r="5" spans="1:8" ht="39" customHeight="1">
      <c r="A5" s="168" t="s">
        <v>162</v>
      </c>
      <c r="B5" s="169"/>
      <c r="C5" s="169"/>
      <c r="D5" s="169"/>
      <c r="E5" s="169"/>
      <c r="F5" s="169"/>
      <c r="G5" s="103" t="s">
        <v>212</v>
      </c>
      <c r="H5" s="37"/>
    </row>
    <row r="6" spans="1:8" ht="26.25">
      <c r="A6" s="64"/>
      <c r="B6" s="63"/>
      <c r="C6" s="63"/>
      <c r="D6" s="63"/>
      <c r="E6" s="106"/>
      <c r="F6" s="107"/>
      <c r="G6" s="62" t="s">
        <v>163</v>
      </c>
      <c r="H6" s="37"/>
    </row>
    <row r="7" spans="1:8" ht="26.25">
      <c r="A7" s="64"/>
      <c r="B7" s="63"/>
      <c r="C7" s="63"/>
      <c r="D7" s="63"/>
      <c r="E7" s="107"/>
      <c r="F7" s="106"/>
      <c r="G7" s="62" t="s">
        <v>53</v>
      </c>
      <c r="H7" s="37"/>
    </row>
    <row r="8" spans="1:8" ht="26.25">
      <c r="A8" s="64"/>
      <c r="B8" s="63"/>
      <c r="C8" s="63"/>
      <c r="D8" s="63"/>
      <c r="E8" s="107"/>
      <c r="F8" s="107"/>
      <c r="G8" s="62" t="s">
        <v>175</v>
      </c>
      <c r="H8" s="37"/>
    </row>
    <row r="9" spans="1:8" ht="26.25">
      <c r="A9" s="38"/>
      <c r="B9" s="37"/>
      <c r="C9" s="37"/>
      <c r="D9" s="37"/>
      <c r="E9" s="37"/>
      <c r="F9" s="37"/>
      <c r="G9" s="37"/>
      <c r="H9" s="37"/>
    </row>
    <row r="10" spans="1:8" ht="26.25">
      <c r="A10" s="172" t="s">
        <v>0</v>
      </c>
      <c r="B10" s="173"/>
      <c r="C10" s="173"/>
      <c r="D10" s="173"/>
      <c r="E10" s="173"/>
      <c r="F10" s="173"/>
      <c r="G10" s="39"/>
      <c r="H10" s="37"/>
    </row>
    <row r="11" spans="1:9" ht="26.25">
      <c r="A11" s="172" t="s">
        <v>1</v>
      </c>
      <c r="B11" s="173"/>
      <c r="C11" s="173"/>
      <c r="D11" s="173"/>
      <c r="E11" s="173"/>
      <c r="F11" s="173"/>
      <c r="G11" s="106"/>
      <c r="H11" s="107"/>
      <c r="I11" s="105"/>
    </row>
    <row r="12" spans="1:9" ht="26.25">
      <c r="A12" s="172" t="s">
        <v>174</v>
      </c>
      <c r="B12" s="173"/>
      <c r="C12" s="173"/>
      <c r="D12" s="173"/>
      <c r="E12" s="173"/>
      <c r="F12" s="173"/>
      <c r="G12" s="107"/>
      <c r="H12" s="106"/>
      <c r="I12" s="105"/>
    </row>
    <row r="13" spans="1:9" ht="26.25">
      <c r="A13" s="40"/>
      <c r="B13" s="37"/>
      <c r="C13" s="37"/>
      <c r="D13" s="37"/>
      <c r="E13" s="37"/>
      <c r="F13" s="37"/>
      <c r="G13" s="107"/>
      <c r="H13" s="107"/>
      <c r="I13" s="105"/>
    </row>
    <row r="14" spans="1:8" ht="161.25" customHeight="1">
      <c r="A14" s="199" t="s">
        <v>2</v>
      </c>
      <c r="B14" s="199" t="s">
        <v>3</v>
      </c>
      <c r="C14" s="174" t="s">
        <v>4</v>
      </c>
      <c r="D14" s="175"/>
      <c r="E14" s="176"/>
      <c r="F14" s="199" t="s">
        <v>5</v>
      </c>
      <c r="G14" s="199"/>
      <c r="H14" s="199"/>
    </row>
    <row r="15" spans="1:8" ht="52.5" hidden="1">
      <c r="A15" s="199"/>
      <c r="B15" s="199"/>
      <c r="C15" s="53" t="s">
        <v>6</v>
      </c>
      <c r="D15" s="53" t="s">
        <v>7</v>
      </c>
      <c r="E15" s="53" t="s">
        <v>8</v>
      </c>
      <c r="F15" s="53">
        <v>2020</v>
      </c>
      <c r="G15" s="53"/>
      <c r="H15" s="54"/>
    </row>
    <row r="16" spans="1:8" s="7" customFormat="1" ht="26.25">
      <c r="A16" s="53">
        <v>1</v>
      </c>
      <c r="B16" s="53">
        <v>2</v>
      </c>
      <c r="C16" s="53">
        <v>3</v>
      </c>
      <c r="D16" s="53">
        <v>4</v>
      </c>
      <c r="E16" s="53">
        <v>5</v>
      </c>
      <c r="F16" s="53">
        <v>6</v>
      </c>
      <c r="G16" s="53">
        <v>7</v>
      </c>
      <c r="H16" s="48">
        <v>8</v>
      </c>
    </row>
    <row r="17" spans="1:8" ht="26.25">
      <c r="A17" s="53"/>
      <c r="B17" s="73"/>
      <c r="C17" s="41"/>
      <c r="D17" s="41"/>
      <c r="E17" s="41"/>
      <c r="F17" s="41">
        <v>2020</v>
      </c>
      <c r="G17" s="41">
        <v>2021</v>
      </c>
      <c r="H17" s="48">
        <v>2022</v>
      </c>
    </row>
    <row r="18" spans="1:8" ht="38.25" customHeight="1">
      <c r="A18" s="200" t="s">
        <v>9</v>
      </c>
      <c r="B18" s="80" t="s">
        <v>10</v>
      </c>
      <c r="C18" s="192">
        <v>620</v>
      </c>
      <c r="D18" s="213" t="s">
        <v>27</v>
      </c>
      <c r="E18" s="213" t="s">
        <v>68</v>
      </c>
      <c r="F18" s="188">
        <f>F20+F42+F63+F70+F76</f>
        <v>98742.472</v>
      </c>
      <c r="G18" s="188">
        <f>G20+G42+G63+G70+G76</f>
        <v>90412.76999999999</v>
      </c>
      <c r="H18" s="188">
        <f>H20+H42+H63+H70+H76</f>
        <v>91892.13</v>
      </c>
    </row>
    <row r="19" spans="1:8" ht="246.75" customHeight="1">
      <c r="A19" s="198"/>
      <c r="B19" s="79" t="s">
        <v>179</v>
      </c>
      <c r="C19" s="193"/>
      <c r="D19" s="193"/>
      <c r="E19" s="214"/>
      <c r="F19" s="189"/>
      <c r="G19" s="193"/>
      <c r="H19" s="193"/>
    </row>
    <row r="20" spans="1:8" ht="63" customHeight="1">
      <c r="A20" s="198" t="s">
        <v>109</v>
      </c>
      <c r="B20" s="202" t="s">
        <v>114</v>
      </c>
      <c r="C20" s="201">
        <v>620</v>
      </c>
      <c r="D20" s="194" t="s">
        <v>24</v>
      </c>
      <c r="E20" s="194" t="s">
        <v>69</v>
      </c>
      <c r="F20" s="177">
        <f>F22+F25+F39</f>
        <v>33421.270000000004</v>
      </c>
      <c r="G20" s="177">
        <f>G22+G25</f>
        <v>31416.1</v>
      </c>
      <c r="H20" s="177">
        <f>H22+H25</f>
        <v>32420.1</v>
      </c>
    </row>
    <row r="21" spans="1:8" ht="115.5" customHeight="1">
      <c r="A21" s="198"/>
      <c r="B21" s="203"/>
      <c r="C21" s="178"/>
      <c r="D21" s="178"/>
      <c r="E21" s="195"/>
      <c r="F21" s="191"/>
      <c r="G21" s="178"/>
      <c r="H21" s="178"/>
    </row>
    <row r="22" spans="1:8" ht="45.75" customHeight="1">
      <c r="A22" s="163" t="s">
        <v>11</v>
      </c>
      <c r="B22" s="196" t="s">
        <v>12</v>
      </c>
      <c r="C22" s="179">
        <v>620</v>
      </c>
      <c r="D22" s="181" t="s">
        <v>24</v>
      </c>
      <c r="E22" s="181" t="s">
        <v>70</v>
      </c>
      <c r="F22" s="170">
        <f>F24</f>
        <v>32051.98</v>
      </c>
      <c r="G22" s="170">
        <f>G24</f>
        <v>31416.1</v>
      </c>
      <c r="H22" s="170">
        <f>H24</f>
        <v>32420.1</v>
      </c>
    </row>
    <row r="23" spans="1:8" ht="71.25" customHeight="1">
      <c r="A23" s="164"/>
      <c r="B23" s="197"/>
      <c r="C23" s="185"/>
      <c r="D23" s="185"/>
      <c r="E23" s="182"/>
      <c r="F23" s="171"/>
      <c r="G23" s="185"/>
      <c r="H23" s="185"/>
    </row>
    <row r="24" spans="1:8" s="52" customFormat="1" ht="127.5" customHeight="1">
      <c r="A24" s="78" t="s">
        <v>66</v>
      </c>
      <c r="B24" s="55" t="s">
        <v>115</v>
      </c>
      <c r="C24" s="58">
        <v>620</v>
      </c>
      <c r="D24" s="59" t="s">
        <v>24</v>
      </c>
      <c r="E24" s="59" t="s">
        <v>71</v>
      </c>
      <c r="F24" s="72">
        <f>33034.6-16-100-16-850.62</f>
        <v>32051.98</v>
      </c>
      <c r="G24" s="72">
        <v>31416.1</v>
      </c>
      <c r="H24" s="72">
        <v>32420.1</v>
      </c>
    </row>
    <row r="25" spans="1:8" ht="38.25" customHeight="1">
      <c r="A25" s="163" t="s">
        <v>182</v>
      </c>
      <c r="B25" s="183" t="s">
        <v>114</v>
      </c>
      <c r="C25" s="179">
        <v>620</v>
      </c>
      <c r="D25" s="181" t="s">
        <v>24</v>
      </c>
      <c r="E25" s="181" t="s">
        <v>143</v>
      </c>
      <c r="F25" s="170">
        <f>F27+F29+F35+F33</f>
        <v>1289.78</v>
      </c>
      <c r="G25" s="170">
        <f>G27+G29</f>
        <v>0</v>
      </c>
      <c r="H25" s="170">
        <f>H27+H29</f>
        <v>0</v>
      </c>
    </row>
    <row r="26" spans="1:8" ht="85.5" customHeight="1">
      <c r="A26" s="164"/>
      <c r="B26" s="184"/>
      <c r="C26" s="180"/>
      <c r="D26" s="180"/>
      <c r="E26" s="182"/>
      <c r="F26" s="171"/>
      <c r="G26" s="180"/>
      <c r="H26" s="180"/>
    </row>
    <row r="27" spans="1:8" ht="33" customHeight="1">
      <c r="A27" s="163" t="s">
        <v>183</v>
      </c>
      <c r="B27" s="167" t="s">
        <v>52</v>
      </c>
      <c r="C27" s="208">
        <v>620</v>
      </c>
      <c r="D27" s="190" t="s">
        <v>24</v>
      </c>
      <c r="E27" s="181" t="s">
        <v>73</v>
      </c>
      <c r="F27" s="170">
        <v>260</v>
      </c>
      <c r="G27" s="227">
        <v>0</v>
      </c>
      <c r="H27" s="186">
        <v>0</v>
      </c>
    </row>
    <row r="28" spans="1:8" ht="133.5" customHeight="1">
      <c r="A28" s="164"/>
      <c r="B28" s="167"/>
      <c r="C28" s="208"/>
      <c r="D28" s="190"/>
      <c r="E28" s="182"/>
      <c r="F28" s="171"/>
      <c r="G28" s="228"/>
      <c r="H28" s="187"/>
    </row>
    <row r="29" spans="1:8" ht="30" customHeight="1">
      <c r="A29" s="163" t="s">
        <v>184</v>
      </c>
      <c r="B29" s="167" t="s">
        <v>52</v>
      </c>
      <c r="C29" s="208">
        <v>620</v>
      </c>
      <c r="D29" s="190" t="s">
        <v>24</v>
      </c>
      <c r="E29" s="205" t="s">
        <v>165</v>
      </c>
      <c r="F29" s="229">
        <f>F31+F32</f>
        <v>282.82</v>
      </c>
      <c r="G29" s="227">
        <v>0</v>
      </c>
      <c r="H29" s="186">
        <v>0</v>
      </c>
    </row>
    <row r="30" spans="1:8" ht="99.75" customHeight="1">
      <c r="A30" s="164"/>
      <c r="B30" s="167"/>
      <c r="C30" s="208"/>
      <c r="D30" s="190"/>
      <c r="E30" s="206"/>
      <c r="F30" s="230"/>
      <c r="G30" s="227"/>
      <c r="H30" s="186"/>
    </row>
    <row r="31" spans="1:8" s="97" customFormat="1" ht="107.25" customHeight="1">
      <c r="A31" s="136" t="s">
        <v>157</v>
      </c>
      <c r="B31" s="55" t="s">
        <v>52</v>
      </c>
      <c r="C31" s="58">
        <v>620</v>
      </c>
      <c r="D31" s="59" t="s">
        <v>24</v>
      </c>
      <c r="E31" s="96" t="s">
        <v>165</v>
      </c>
      <c r="F31" s="74">
        <f>154.07-38.59</f>
        <v>115.47999999999999</v>
      </c>
      <c r="G31" s="94">
        <v>0</v>
      </c>
      <c r="H31" s="95">
        <v>0</v>
      </c>
    </row>
    <row r="32" spans="1:8" s="97" customFormat="1" ht="74.25" customHeight="1">
      <c r="A32" s="61" t="s">
        <v>158</v>
      </c>
      <c r="B32" s="55" t="s">
        <v>52</v>
      </c>
      <c r="C32" s="58">
        <v>620</v>
      </c>
      <c r="D32" s="59" t="s">
        <v>24</v>
      </c>
      <c r="E32" s="96" t="s">
        <v>165</v>
      </c>
      <c r="F32" s="74">
        <f>185.93-18.59</f>
        <v>167.34</v>
      </c>
      <c r="G32" s="94">
        <v>0</v>
      </c>
      <c r="H32" s="95">
        <v>0</v>
      </c>
    </row>
    <row r="33" spans="1:11" ht="33" customHeight="1">
      <c r="A33" s="165" t="s">
        <v>185</v>
      </c>
      <c r="B33" s="167" t="s">
        <v>52</v>
      </c>
      <c r="C33" s="207">
        <v>620</v>
      </c>
      <c r="D33" s="190" t="s">
        <v>24</v>
      </c>
      <c r="E33" s="181" t="s">
        <v>72</v>
      </c>
      <c r="F33" s="170">
        <v>200</v>
      </c>
      <c r="G33" s="204">
        <v>0</v>
      </c>
      <c r="H33" s="204">
        <v>0</v>
      </c>
      <c r="I33" s="33"/>
      <c r="J33" s="33"/>
      <c r="K33" s="33"/>
    </row>
    <row r="34" spans="1:11" ht="38.25" customHeight="1">
      <c r="A34" s="166"/>
      <c r="B34" s="167"/>
      <c r="C34" s="207"/>
      <c r="D34" s="190"/>
      <c r="E34" s="182"/>
      <c r="F34" s="171"/>
      <c r="G34" s="204"/>
      <c r="H34" s="204"/>
      <c r="I34" s="33"/>
      <c r="J34" s="33"/>
      <c r="K34" s="33"/>
    </row>
    <row r="35" spans="1:11" s="101" customFormat="1" ht="71.25" customHeight="1">
      <c r="A35" s="165" t="s">
        <v>186</v>
      </c>
      <c r="B35" s="196" t="s">
        <v>52</v>
      </c>
      <c r="C35" s="225">
        <v>620</v>
      </c>
      <c r="D35" s="181" t="s">
        <v>24</v>
      </c>
      <c r="E35" s="181" t="s">
        <v>166</v>
      </c>
      <c r="F35" s="170">
        <f>F37</f>
        <v>546.96</v>
      </c>
      <c r="G35" s="170">
        <v>0</v>
      </c>
      <c r="H35" s="170">
        <v>0</v>
      </c>
      <c r="I35" s="33"/>
      <c r="J35" s="33"/>
      <c r="K35" s="33"/>
    </row>
    <row r="36" spans="1:11" s="101" customFormat="1" ht="45.75" customHeight="1">
      <c r="A36" s="166"/>
      <c r="B36" s="224"/>
      <c r="C36" s="226"/>
      <c r="D36" s="180"/>
      <c r="E36" s="182"/>
      <c r="F36" s="171"/>
      <c r="G36" s="180"/>
      <c r="H36" s="180"/>
      <c r="I36" s="33"/>
      <c r="J36" s="33"/>
      <c r="K36" s="33"/>
    </row>
    <row r="37" spans="1:11" s="101" customFormat="1" ht="90.75" customHeight="1">
      <c r="A37" s="65" t="s">
        <v>204</v>
      </c>
      <c r="B37" s="100" t="s">
        <v>52</v>
      </c>
      <c r="C37" s="102">
        <v>620</v>
      </c>
      <c r="D37" s="98" t="s">
        <v>24</v>
      </c>
      <c r="E37" s="98" t="s">
        <v>166</v>
      </c>
      <c r="F37" s="99">
        <v>546.96</v>
      </c>
      <c r="G37" s="99">
        <v>0</v>
      </c>
      <c r="H37" s="99">
        <v>0</v>
      </c>
      <c r="I37" s="33"/>
      <c r="J37" s="33"/>
      <c r="K37" s="33"/>
    </row>
    <row r="38" spans="1:8" ht="36.75" customHeight="1" hidden="1" thickBot="1">
      <c r="A38" s="86" t="s">
        <v>198</v>
      </c>
      <c r="B38" s="151" t="s">
        <v>52</v>
      </c>
      <c r="C38" s="3">
        <v>620</v>
      </c>
      <c r="D38" s="85" t="s">
        <v>33</v>
      </c>
      <c r="E38" s="15" t="s">
        <v>123</v>
      </c>
      <c r="F38" s="124" t="e">
        <f>#REF!+#REF!+#REF!</f>
        <v>#REF!</v>
      </c>
      <c r="G38" s="124" t="e">
        <f>#REF!+#REF!+#REF!</f>
        <v>#REF!</v>
      </c>
      <c r="H38" s="124" t="e">
        <f>#REF!+#REF!+#REF!</f>
        <v>#REF!</v>
      </c>
    </row>
    <row r="39" spans="1:8" ht="69.75" customHeight="1">
      <c r="A39" s="66" t="s">
        <v>188</v>
      </c>
      <c r="B39" s="122" t="s">
        <v>52</v>
      </c>
      <c r="C39" s="58">
        <v>620</v>
      </c>
      <c r="D39" s="59" t="s">
        <v>24</v>
      </c>
      <c r="E39" s="59" t="s">
        <v>187</v>
      </c>
      <c r="F39" s="51">
        <f>F40+F41</f>
        <v>79.50999999999999</v>
      </c>
      <c r="G39" s="51">
        <f>G40</f>
        <v>0</v>
      </c>
      <c r="H39" s="51">
        <f>H40</f>
        <v>0</v>
      </c>
    </row>
    <row r="40" spans="1:8" s="52" customFormat="1" ht="93.75" customHeight="1">
      <c r="A40" s="153" t="s">
        <v>200</v>
      </c>
      <c r="B40" s="122" t="s">
        <v>52</v>
      </c>
      <c r="C40" s="154">
        <v>620</v>
      </c>
      <c r="D40" s="154" t="s">
        <v>24</v>
      </c>
      <c r="E40" s="155" t="s">
        <v>206</v>
      </c>
      <c r="F40" s="152">
        <f>16+16</f>
        <v>32</v>
      </c>
      <c r="G40" s="72">
        <v>0</v>
      </c>
      <c r="H40" s="72">
        <v>0</v>
      </c>
    </row>
    <row r="41" spans="1:8" s="109" customFormat="1" ht="93.75" customHeight="1">
      <c r="A41" s="153" t="s">
        <v>215</v>
      </c>
      <c r="B41" s="122" t="s">
        <v>52</v>
      </c>
      <c r="C41" s="154">
        <v>620</v>
      </c>
      <c r="D41" s="156" t="s">
        <v>24</v>
      </c>
      <c r="E41" s="155" t="s">
        <v>216</v>
      </c>
      <c r="F41" s="152">
        <v>47.51</v>
      </c>
      <c r="G41" s="72">
        <v>0</v>
      </c>
      <c r="H41" s="72">
        <v>0</v>
      </c>
    </row>
    <row r="42" spans="1:8" ht="117.75" customHeight="1">
      <c r="A42" s="66" t="s">
        <v>79</v>
      </c>
      <c r="B42" s="67" t="s">
        <v>114</v>
      </c>
      <c r="C42" s="82">
        <v>620</v>
      </c>
      <c r="D42" s="83" t="s">
        <v>25</v>
      </c>
      <c r="E42" s="83" t="s">
        <v>74</v>
      </c>
      <c r="F42" s="84">
        <f>F43+F45+F61</f>
        <v>39821.621999999996</v>
      </c>
      <c r="G42" s="84">
        <f>G43+G45+G61</f>
        <v>34123.74</v>
      </c>
      <c r="H42" s="84">
        <f>H43+H45+H61</f>
        <v>34079.1</v>
      </c>
    </row>
    <row r="43" spans="1:8" s="8" customFormat="1" ht="171" customHeight="1">
      <c r="A43" s="66" t="s">
        <v>38</v>
      </c>
      <c r="B43" s="55" t="s">
        <v>52</v>
      </c>
      <c r="C43" s="70">
        <v>620</v>
      </c>
      <c r="D43" s="60" t="s">
        <v>25</v>
      </c>
      <c r="E43" s="60" t="s">
        <v>76</v>
      </c>
      <c r="F43" s="43">
        <f>F44</f>
        <v>35126.59</v>
      </c>
      <c r="G43" s="43">
        <f>G44</f>
        <v>33667.64</v>
      </c>
      <c r="H43" s="43">
        <f>H44</f>
        <v>33623</v>
      </c>
    </row>
    <row r="44" spans="1:8" s="97" customFormat="1" ht="150" customHeight="1">
      <c r="A44" s="56" t="s">
        <v>39</v>
      </c>
      <c r="B44" s="55" t="s">
        <v>52</v>
      </c>
      <c r="C44" s="58">
        <v>620</v>
      </c>
      <c r="D44" s="59" t="s">
        <v>25</v>
      </c>
      <c r="E44" s="59" t="s">
        <v>77</v>
      </c>
      <c r="F44" s="72">
        <f>35747.6+25.99-100-547</f>
        <v>35126.59</v>
      </c>
      <c r="G44" s="72">
        <v>33667.64</v>
      </c>
      <c r="H44" s="72">
        <v>33623</v>
      </c>
    </row>
    <row r="45" spans="1:8" s="97" customFormat="1" ht="93.75" customHeight="1">
      <c r="A45" s="66" t="s">
        <v>75</v>
      </c>
      <c r="B45" s="67" t="s">
        <v>52</v>
      </c>
      <c r="C45" s="123">
        <v>620</v>
      </c>
      <c r="D45" s="120" t="s">
        <v>25</v>
      </c>
      <c r="E45" s="120" t="s">
        <v>78</v>
      </c>
      <c r="F45" s="119">
        <f>F47+F49+F51+F59</f>
        <v>4238.932</v>
      </c>
      <c r="G45" s="119">
        <v>0</v>
      </c>
      <c r="H45" s="132">
        <v>0</v>
      </c>
    </row>
    <row r="46" spans="1:8" s="97" customFormat="1" ht="81" customHeight="1">
      <c r="A46" s="148" t="s">
        <v>205</v>
      </c>
      <c r="B46" s="55" t="s">
        <v>52</v>
      </c>
      <c r="C46" s="58">
        <v>620</v>
      </c>
      <c r="D46" s="59" t="s">
        <v>25</v>
      </c>
      <c r="E46" s="98" t="s">
        <v>80</v>
      </c>
      <c r="F46" s="99">
        <v>0</v>
      </c>
      <c r="G46" s="99">
        <v>0</v>
      </c>
      <c r="H46" s="133">
        <v>0</v>
      </c>
    </row>
    <row r="47" spans="1:8" s="97" customFormat="1" ht="51" customHeight="1">
      <c r="A47" s="163" t="s">
        <v>191</v>
      </c>
      <c r="B47" s="167" t="s">
        <v>52</v>
      </c>
      <c r="C47" s="208">
        <v>620</v>
      </c>
      <c r="D47" s="190" t="s">
        <v>25</v>
      </c>
      <c r="E47" s="181" t="s">
        <v>81</v>
      </c>
      <c r="F47" s="170">
        <v>570</v>
      </c>
      <c r="G47" s="219">
        <v>0</v>
      </c>
      <c r="H47" s="221">
        <v>0</v>
      </c>
    </row>
    <row r="48" spans="1:8" s="97" customFormat="1" ht="32.25" customHeight="1">
      <c r="A48" s="164"/>
      <c r="B48" s="167"/>
      <c r="C48" s="208"/>
      <c r="D48" s="190"/>
      <c r="E48" s="182"/>
      <c r="F48" s="171"/>
      <c r="G48" s="220"/>
      <c r="H48" s="222"/>
    </row>
    <row r="49" spans="1:8" s="97" customFormat="1" ht="57.75" customHeight="1">
      <c r="A49" s="216" t="s">
        <v>192</v>
      </c>
      <c r="B49" s="208" t="s">
        <v>52</v>
      </c>
      <c r="C49" s="208">
        <v>620</v>
      </c>
      <c r="D49" s="190" t="s">
        <v>25</v>
      </c>
      <c r="E49" s="190" t="s">
        <v>82</v>
      </c>
      <c r="F49" s="204">
        <f>147.44+183.3+155.232</f>
        <v>485.972</v>
      </c>
      <c r="G49" s="223">
        <v>0</v>
      </c>
      <c r="H49" s="223">
        <v>0</v>
      </c>
    </row>
    <row r="50" spans="1:8" s="88" customFormat="1" ht="18" customHeight="1">
      <c r="A50" s="216"/>
      <c r="B50" s="208"/>
      <c r="C50" s="208"/>
      <c r="D50" s="190"/>
      <c r="E50" s="190"/>
      <c r="F50" s="204"/>
      <c r="G50" s="223"/>
      <c r="H50" s="223"/>
    </row>
    <row r="51" spans="1:8" s="97" customFormat="1" ht="114" customHeight="1">
      <c r="A51" s="138" t="s">
        <v>217</v>
      </c>
      <c r="B51" s="137" t="s">
        <v>52</v>
      </c>
      <c r="C51" s="139">
        <v>620</v>
      </c>
      <c r="D51" s="118" t="s">
        <v>25</v>
      </c>
      <c r="E51" s="118" t="s">
        <v>83</v>
      </c>
      <c r="F51" s="121">
        <f>SUM(F52:F58)+88</f>
        <v>2109.83</v>
      </c>
      <c r="G51" s="140">
        <v>0</v>
      </c>
      <c r="H51" s="147">
        <v>0</v>
      </c>
    </row>
    <row r="52" spans="1:8" s="9" customFormat="1" ht="104.25" customHeight="1">
      <c r="A52" s="57" t="s">
        <v>161</v>
      </c>
      <c r="B52" s="58" t="s">
        <v>52</v>
      </c>
      <c r="C52" s="58">
        <v>620</v>
      </c>
      <c r="D52" s="59" t="s">
        <v>25</v>
      </c>
      <c r="E52" s="59" t="s">
        <v>83</v>
      </c>
      <c r="F52" s="74">
        <f>579.52-113</f>
        <v>466.52</v>
      </c>
      <c r="G52" s="135">
        <v>0</v>
      </c>
      <c r="H52" s="47">
        <v>0</v>
      </c>
    </row>
    <row r="53" spans="1:8" s="9" customFormat="1" ht="157.5" customHeight="1">
      <c r="A53" s="57" t="s">
        <v>151</v>
      </c>
      <c r="B53" s="58" t="s">
        <v>52</v>
      </c>
      <c r="C53" s="58">
        <v>620</v>
      </c>
      <c r="D53" s="59" t="s">
        <v>25</v>
      </c>
      <c r="E53" s="59" t="s">
        <v>83</v>
      </c>
      <c r="F53" s="74">
        <v>309.78</v>
      </c>
      <c r="G53" s="135">
        <v>0</v>
      </c>
      <c r="H53" s="47">
        <v>0</v>
      </c>
    </row>
    <row r="54" spans="1:8" ht="79.5" customHeight="1">
      <c r="A54" s="65" t="s">
        <v>152</v>
      </c>
      <c r="B54" s="58" t="s">
        <v>52</v>
      </c>
      <c r="C54" s="58">
        <v>620</v>
      </c>
      <c r="D54" s="59" t="s">
        <v>25</v>
      </c>
      <c r="E54" s="59" t="s">
        <v>83</v>
      </c>
      <c r="F54" s="74">
        <v>169.19</v>
      </c>
      <c r="G54" s="135">
        <v>0</v>
      </c>
      <c r="H54" s="47">
        <v>0</v>
      </c>
    </row>
    <row r="55" spans="1:8" ht="108" customHeight="1">
      <c r="A55" s="57" t="s">
        <v>153</v>
      </c>
      <c r="B55" s="58" t="s">
        <v>52</v>
      </c>
      <c r="C55" s="58">
        <v>620</v>
      </c>
      <c r="D55" s="59" t="s">
        <v>25</v>
      </c>
      <c r="E55" s="59" t="s">
        <v>83</v>
      </c>
      <c r="F55" s="74">
        <f>250-86.16</f>
        <v>163.84</v>
      </c>
      <c r="G55" s="135">
        <v>0</v>
      </c>
      <c r="H55" s="47">
        <v>0</v>
      </c>
    </row>
    <row r="56" spans="1:8" ht="25.5" customHeight="1">
      <c r="A56" s="57"/>
      <c r="B56" s="122"/>
      <c r="C56" s="122"/>
      <c r="D56" s="59"/>
      <c r="E56" s="59"/>
      <c r="F56" s="74"/>
      <c r="G56" s="135"/>
      <c r="H56" s="47"/>
    </row>
    <row r="57" spans="1:8" ht="79.5" customHeight="1">
      <c r="A57" s="138" t="s">
        <v>155</v>
      </c>
      <c r="B57" s="122" t="s">
        <v>52</v>
      </c>
      <c r="C57" s="58">
        <v>620</v>
      </c>
      <c r="D57" s="59" t="s">
        <v>25</v>
      </c>
      <c r="E57" s="59" t="s">
        <v>83</v>
      </c>
      <c r="F57" s="121">
        <v>537.5</v>
      </c>
      <c r="G57" s="140">
        <v>0</v>
      </c>
      <c r="H57" s="134">
        <v>0</v>
      </c>
    </row>
    <row r="58" spans="1:8" s="68" customFormat="1" ht="96" customHeight="1">
      <c r="A58" s="65" t="s">
        <v>156</v>
      </c>
      <c r="B58" s="58" t="s">
        <v>52</v>
      </c>
      <c r="C58" s="58">
        <v>620</v>
      </c>
      <c r="D58" s="59" t="s">
        <v>25</v>
      </c>
      <c r="E58" s="59" t="s">
        <v>83</v>
      </c>
      <c r="F58" s="74">
        <f>350+25</f>
        <v>375</v>
      </c>
      <c r="G58" s="135">
        <v>0</v>
      </c>
      <c r="H58" s="47">
        <v>0</v>
      </c>
    </row>
    <row r="59" spans="1:10" s="8" customFormat="1" ht="99" customHeight="1">
      <c r="A59" s="61" t="s">
        <v>193</v>
      </c>
      <c r="B59" s="90" t="s">
        <v>52</v>
      </c>
      <c r="C59" s="90">
        <v>620</v>
      </c>
      <c r="D59" s="91" t="s">
        <v>25</v>
      </c>
      <c r="E59" s="91" t="s">
        <v>142</v>
      </c>
      <c r="F59" s="92">
        <f>F60</f>
        <v>1073.13</v>
      </c>
      <c r="G59" s="92">
        <v>0</v>
      </c>
      <c r="H59" s="93">
        <v>0</v>
      </c>
      <c r="J59" s="71"/>
    </row>
    <row r="60" spans="1:8" s="68" customFormat="1" ht="118.5" customHeight="1">
      <c r="A60" s="61" t="s">
        <v>159</v>
      </c>
      <c r="B60" s="90" t="s">
        <v>52</v>
      </c>
      <c r="C60" s="90">
        <v>620</v>
      </c>
      <c r="D60" s="96" t="s">
        <v>25</v>
      </c>
      <c r="E60" s="96" t="s">
        <v>142</v>
      </c>
      <c r="F60" s="92">
        <v>1073.13</v>
      </c>
      <c r="G60" s="92">
        <v>0</v>
      </c>
      <c r="H60" s="93">
        <v>0</v>
      </c>
    </row>
    <row r="61" spans="1:8" ht="345" customHeight="1">
      <c r="A61" s="66" t="s">
        <v>167</v>
      </c>
      <c r="B61" s="67" t="s">
        <v>52</v>
      </c>
      <c r="C61" s="70">
        <v>620</v>
      </c>
      <c r="D61" s="60" t="s">
        <v>25</v>
      </c>
      <c r="E61" s="60" t="s">
        <v>84</v>
      </c>
      <c r="F61" s="43">
        <f>F62</f>
        <v>456.1</v>
      </c>
      <c r="G61" s="43">
        <f>G62</f>
        <v>456.1</v>
      </c>
      <c r="H61" s="43">
        <f>H62</f>
        <v>456.1</v>
      </c>
    </row>
    <row r="62" spans="1:8" ht="360.75" customHeight="1">
      <c r="A62" s="65" t="s">
        <v>168</v>
      </c>
      <c r="B62" s="41" t="s">
        <v>52</v>
      </c>
      <c r="C62" s="53">
        <v>620</v>
      </c>
      <c r="D62" s="50" t="s">
        <v>25</v>
      </c>
      <c r="E62" s="50" t="s">
        <v>85</v>
      </c>
      <c r="F62" s="49">
        <v>456.1</v>
      </c>
      <c r="G62" s="49">
        <v>456.1</v>
      </c>
      <c r="H62" s="49">
        <v>456.1</v>
      </c>
    </row>
    <row r="63" spans="1:8" ht="85.5" customHeight="1">
      <c r="A63" s="202" t="s">
        <v>144</v>
      </c>
      <c r="B63" s="202" t="s">
        <v>114</v>
      </c>
      <c r="C63" s="215">
        <v>620</v>
      </c>
      <c r="D63" s="213" t="s">
        <v>32</v>
      </c>
      <c r="E63" s="213" t="s">
        <v>86</v>
      </c>
      <c r="F63" s="188">
        <f>F65+F68</f>
        <v>17579.63</v>
      </c>
      <c r="G63" s="188">
        <f>G65+G68</f>
        <v>17052.43</v>
      </c>
      <c r="H63" s="188">
        <f>H65+H68</f>
        <v>17572.43</v>
      </c>
    </row>
    <row r="64" spans="1:8" s="68" customFormat="1" ht="4.5" customHeight="1">
      <c r="A64" s="203"/>
      <c r="B64" s="203"/>
      <c r="C64" s="212"/>
      <c r="D64" s="212"/>
      <c r="E64" s="214"/>
      <c r="F64" s="189"/>
      <c r="G64" s="212"/>
      <c r="H64" s="212"/>
    </row>
    <row r="65" spans="1:8" ht="128.25" customHeight="1">
      <c r="A65" s="210" t="s">
        <v>47</v>
      </c>
      <c r="B65" s="196" t="s">
        <v>113</v>
      </c>
      <c r="C65" s="179">
        <v>620</v>
      </c>
      <c r="D65" s="181" t="s">
        <v>32</v>
      </c>
      <c r="E65" s="181" t="s">
        <v>108</v>
      </c>
      <c r="F65" s="170">
        <f>F67</f>
        <v>17539.63</v>
      </c>
      <c r="G65" s="170">
        <f>G67</f>
        <v>17052.43</v>
      </c>
      <c r="H65" s="170">
        <f>H67</f>
        <v>17572.43</v>
      </c>
    </row>
    <row r="66" spans="1:8" s="52" customFormat="1" ht="33" customHeight="1">
      <c r="A66" s="211"/>
      <c r="B66" s="217"/>
      <c r="C66" s="180"/>
      <c r="D66" s="180"/>
      <c r="E66" s="182"/>
      <c r="F66" s="171"/>
      <c r="G66" s="180"/>
      <c r="H66" s="180"/>
    </row>
    <row r="67" spans="1:8" ht="119.25" customHeight="1">
      <c r="A67" s="77" t="s">
        <v>97</v>
      </c>
      <c r="B67" s="65" t="s">
        <v>52</v>
      </c>
      <c r="C67" s="81">
        <v>620</v>
      </c>
      <c r="D67" s="59" t="s">
        <v>32</v>
      </c>
      <c r="E67" s="59" t="s">
        <v>87</v>
      </c>
      <c r="F67" s="72">
        <v>17539.63</v>
      </c>
      <c r="G67" s="72">
        <v>17052.43</v>
      </c>
      <c r="H67" s="72">
        <v>17572.43</v>
      </c>
    </row>
    <row r="68" spans="1:8" s="68" customFormat="1" ht="105.75" customHeight="1">
      <c r="A68" s="66" t="s">
        <v>111</v>
      </c>
      <c r="B68" s="66" t="s">
        <v>52</v>
      </c>
      <c r="C68" s="70">
        <v>620</v>
      </c>
      <c r="D68" s="60" t="s">
        <v>32</v>
      </c>
      <c r="E68" s="60" t="s">
        <v>89</v>
      </c>
      <c r="F68" s="43">
        <f>F69</f>
        <v>40</v>
      </c>
      <c r="G68" s="43">
        <f>G69</f>
        <v>0</v>
      </c>
      <c r="H68" s="43">
        <f>H69</f>
        <v>0</v>
      </c>
    </row>
    <row r="69" spans="1:8" ht="86.25" customHeight="1">
      <c r="A69" s="76" t="s">
        <v>110</v>
      </c>
      <c r="B69" s="65" t="s">
        <v>52</v>
      </c>
      <c r="C69" s="58">
        <v>620</v>
      </c>
      <c r="D69" s="59" t="s">
        <v>32</v>
      </c>
      <c r="E69" s="59" t="s">
        <v>88</v>
      </c>
      <c r="F69" s="72">
        <v>40</v>
      </c>
      <c r="G69" s="72">
        <v>0</v>
      </c>
      <c r="H69" s="42">
        <v>0</v>
      </c>
    </row>
    <row r="70" spans="1:8" s="34" customFormat="1" ht="60.75" customHeight="1">
      <c r="A70" s="210" t="s">
        <v>201</v>
      </c>
      <c r="B70" s="202" t="s">
        <v>113</v>
      </c>
      <c r="C70" s="215">
        <v>620</v>
      </c>
      <c r="D70" s="218" t="s">
        <v>26</v>
      </c>
      <c r="E70" s="213" t="s">
        <v>90</v>
      </c>
      <c r="F70" s="188">
        <f>F72+F74</f>
        <v>136</v>
      </c>
      <c r="G70" s="188">
        <f>G72+G75</f>
        <v>136</v>
      </c>
      <c r="H70" s="188">
        <f>H72+H74</f>
        <v>136</v>
      </c>
    </row>
    <row r="71" spans="1:8" s="71" customFormat="1" ht="11.25" customHeight="1">
      <c r="A71" s="210"/>
      <c r="B71" s="217"/>
      <c r="C71" s="193"/>
      <c r="D71" s="193"/>
      <c r="E71" s="214"/>
      <c r="F71" s="189"/>
      <c r="G71" s="193"/>
      <c r="H71" s="193"/>
    </row>
    <row r="72" spans="1:8" s="6" customFormat="1" ht="99" customHeight="1">
      <c r="A72" s="66" t="s">
        <v>112</v>
      </c>
      <c r="B72" s="67" t="s">
        <v>52</v>
      </c>
      <c r="C72" s="70">
        <v>620</v>
      </c>
      <c r="D72" s="60" t="s">
        <v>26</v>
      </c>
      <c r="E72" s="60" t="s">
        <v>91</v>
      </c>
      <c r="F72" s="69">
        <f>F73</f>
        <v>100</v>
      </c>
      <c r="G72" s="69">
        <f>G73</f>
        <v>100</v>
      </c>
      <c r="H72" s="69">
        <f>H73</f>
        <v>100</v>
      </c>
    </row>
    <row r="73" spans="1:8" ht="54" customHeight="1">
      <c r="A73" s="76" t="s">
        <v>100</v>
      </c>
      <c r="B73" s="55" t="s">
        <v>52</v>
      </c>
      <c r="C73" s="58">
        <v>620</v>
      </c>
      <c r="D73" s="59" t="s">
        <v>26</v>
      </c>
      <c r="E73" s="59" t="s">
        <v>93</v>
      </c>
      <c r="F73" s="51">
        <v>100</v>
      </c>
      <c r="G73" s="51">
        <v>100</v>
      </c>
      <c r="H73" s="51">
        <v>100</v>
      </c>
    </row>
    <row r="74" spans="1:8" ht="70.5" customHeight="1">
      <c r="A74" s="66" t="s">
        <v>29</v>
      </c>
      <c r="B74" s="67" t="s">
        <v>52</v>
      </c>
      <c r="C74" s="70">
        <v>620</v>
      </c>
      <c r="D74" s="60" t="s">
        <v>26</v>
      </c>
      <c r="E74" s="60" t="s">
        <v>94</v>
      </c>
      <c r="F74" s="69">
        <f>F75</f>
        <v>36</v>
      </c>
      <c r="G74" s="69">
        <f>G75</f>
        <v>36</v>
      </c>
      <c r="H74" s="69">
        <f>H75</f>
        <v>36</v>
      </c>
    </row>
    <row r="75" spans="1:8" ht="113.25" customHeight="1">
      <c r="A75" s="65" t="s">
        <v>67</v>
      </c>
      <c r="B75" s="55" t="s">
        <v>52</v>
      </c>
      <c r="C75" s="58">
        <v>620</v>
      </c>
      <c r="D75" s="59" t="s">
        <v>26</v>
      </c>
      <c r="E75" s="59" t="s">
        <v>92</v>
      </c>
      <c r="F75" s="51">
        <v>36</v>
      </c>
      <c r="G75" s="51">
        <v>36</v>
      </c>
      <c r="H75" s="47">
        <v>36</v>
      </c>
    </row>
    <row r="76" spans="1:8" ht="93" customHeight="1">
      <c r="A76" s="66" t="s">
        <v>106</v>
      </c>
      <c r="B76" s="67" t="s">
        <v>107</v>
      </c>
      <c r="C76" s="82">
        <v>620</v>
      </c>
      <c r="D76" s="83" t="s">
        <v>26</v>
      </c>
      <c r="E76" s="83" t="s">
        <v>95</v>
      </c>
      <c r="F76" s="84">
        <f>F77+F80</f>
        <v>7783.95</v>
      </c>
      <c r="G76" s="84">
        <f>G77+G80</f>
        <v>7684.5</v>
      </c>
      <c r="H76" s="84">
        <f>H77+H80</f>
        <v>7684.5</v>
      </c>
    </row>
    <row r="77" spans="1:8" ht="102">
      <c r="A77" s="75" t="s">
        <v>104</v>
      </c>
      <c r="B77" s="67" t="s">
        <v>52</v>
      </c>
      <c r="C77" s="70">
        <v>620</v>
      </c>
      <c r="D77" s="60" t="s">
        <v>65</v>
      </c>
      <c r="E77" s="60" t="s">
        <v>96</v>
      </c>
      <c r="F77" s="43">
        <f>F78+F79</f>
        <v>7684.5</v>
      </c>
      <c r="G77" s="43">
        <f>G78+G79</f>
        <v>7684.5</v>
      </c>
      <c r="H77" s="43">
        <f>H78+H79</f>
        <v>7684.5</v>
      </c>
    </row>
    <row r="78" spans="1:8" ht="89.25" customHeight="1">
      <c r="A78" s="65" t="s">
        <v>105</v>
      </c>
      <c r="B78" s="55" t="s">
        <v>52</v>
      </c>
      <c r="C78" s="58">
        <v>620</v>
      </c>
      <c r="D78" s="59" t="s">
        <v>26</v>
      </c>
      <c r="E78" s="59" t="s">
        <v>145</v>
      </c>
      <c r="F78" s="51">
        <v>7654.5</v>
      </c>
      <c r="G78" s="51">
        <v>7654.5</v>
      </c>
      <c r="H78" s="51">
        <v>7654.5</v>
      </c>
    </row>
    <row r="79" spans="1:8" ht="95.25" customHeight="1">
      <c r="A79" s="65" t="s">
        <v>121</v>
      </c>
      <c r="B79" s="55" t="s">
        <v>52</v>
      </c>
      <c r="C79" s="58">
        <v>620</v>
      </c>
      <c r="D79" s="59" t="s">
        <v>26</v>
      </c>
      <c r="E79" s="59" t="s">
        <v>99</v>
      </c>
      <c r="F79" s="51">
        <v>30</v>
      </c>
      <c r="G79" s="51">
        <v>30</v>
      </c>
      <c r="H79" s="47">
        <v>30</v>
      </c>
    </row>
    <row r="80" spans="1:8" ht="102">
      <c r="A80" s="66" t="s">
        <v>98</v>
      </c>
      <c r="B80" s="67" t="s">
        <v>52</v>
      </c>
      <c r="C80" s="70">
        <v>620</v>
      </c>
      <c r="D80" s="60" t="s">
        <v>26</v>
      </c>
      <c r="E80" s="60" t="s">
        <v>101</v>
      </c>
      <c r="F80" s="69">
        <f>F81</f>
        <v>99.45</v>
      </c>
      <c r="G80" s="69">
        <f>G81</f>
        <v>0</v>
      </c>
      <c r="H80" s="69">
        <f>H81</f>
        <v>0</v>
      </c>
    </row>
    <row r="81" spans="1:8" ht="92.25" customHeight="1">
      <c r="A81" s="65" t="s">
        <v>103</v>
      </c>
      <c r="B81" s="55" t="s">
        <v>52</v>
      </c>
      <c r="C81" s="58">
        <v>620</v>
      </c>
      <c r="D81" s="59" t="s">
        <v>26</v>
      </c>
      <c r="E81" s="59" t="s">
        <v>102</v>
      </c>
      <c r="F81" s="51">
        <v>99.45</v>
      </c>
      <c r="G81" s="51">
        <v>0</v>
      </c>
      <c r="H81" s="47">
        <v>0</v>
      </c>
    </row>
    <row r="82" spans="1:8" ht="26.25">
      <c r="A82" s="38"/>
      <c r="B82" s="37"/>
      <c r="C82" s="37"/>
      <c r="D82" s="37"/>
      <c r="E82" s="37"/>
      <c r="F82" s="37"/>
      <c r="G82" s="37"/>
      <c r="H82" s="37"/>
    </row>
    <row r="83" spans="1:8" ht="26.25">
      <c r="A83" s="209" t="s">
        <v>14</v>
      </c>
      <c r="B83" s="173"/>
      <c r="C83" s="173"/>
      <c r="D83" s="173"/>
      <c r="E83" s="173"/>
      <c r="F83" s="173"/>
      <c r="G83" s="39"/>
      <c r="H83" s="37"/>
    </row>
    <row r="84" spans="1:8" ht="26.25">
      <c r="A84" s="209" t="s">
        <v>15</v>
      </c>
      <c r="B84" s="173"/>
      <c r="C84" s="173"/>
      <c r="D84" s="173"/>
      <c r="E84" s="173"/>
      <c r="F84" s="173"/>
      <c r="G84" s="39"/>
      <c r="H84" s="37"/>
    </row>
    <row r="85" spans="1:8" ht="26.25">
      <c r="A85" s="209" t="s">
        <v>16</v>
      </c>
      <c r="B85" s="173"/>
      <c r="C85" s="173"/>
      <c r="D85" s="173"/>
      <c r="E85" s="173"/>
      <c r="F85" s="173"/>
      <c r="G85" s="39"/>
      <c r="H85" s="37"/>
    </row>
    <row r="86" spans="1:8" ht="21">
      <c r="A86" s="36"/>
      <c r="B86" s="35"/>
      <c r="C86" s="35"/>
      <c r="D86" s="35"/>
      <c r="E86" s="35"/>
      <c r="F86" s="35"/>
      <c r="G86" s="35"/>
      <c r="H86" s="35"/>
    </row>
  </sheetData>
  <sheetProtection/>
  <mergeCells count="114">
    <mergeCell ref="H35:H36"/>
    <mergeCell ref="G35:G36"/>
    <mergeCell ref="D33:D34"/>
    <mergeCell ref="E33:E34"/>
    <mergeCell ref="G29:G30"/>
    <mergeCell ref="G18:G19"/>
    <mergeCell ref="H18:H19"/>
    <mergeCell ref="E18:E19"/>
    <mergeCell ref="D18:D19"/>
    <mergeCell ref="H25:H26"/>
    <mergeCell ref="B35:B36"/>
    <mergeCell ref="C35:C36"/>
    <mergeCell ref="D35:D36"/>
    <mergeCell ref="E35:E36"/>
    <mergeCell ref="F35:F36"/>
    <mergeCell ref="G22:G23"/>
    <mergeCell ref="G27:G28"/>
    <mergeCell ref="C22:C23"/>
    <mergeCell ref="F29:F30"/>
    <mergeCell ref="C27:C28"/>
    <mergeCell ref="G47:G48"/>
    <mergeCell ref="H47:H48"/>
    <mergeCell ref="C49:C50"/>
    <mergeCell ref="D49:D50"/>
    <mergeCell ref="E49:E50"/>
    <mergeCell ref="F49:F50"/>
    <mergeCell ref="F47:F48"/>
    <mergeCell ref="G49:G50"/>
    <mergeCell ref="H49:H50"/>
    <mergeCell ref="B70:B71"/>
    <mergeCell ref="C70:C71"/>
    <mergeCell ref="D70:D71"/>
    <mergeCell ref="E70:E71"/>
    <mergeCell ref="F70:F71"/>
    <mergeCell ref="E65:E66"/>
    <mergeCell ref="B65:B66"/>
    <mergeCell ref="G70:G71"/>
    <mergeCell ref="H70:H71"/>
    <mergeCell ref="F65:F66"/>
    <mergeCell ref="G65:G66"/>
    <mergeCell ref="H65:H66"/>
    <mergeCell ref="D65:D66"/>
    <mergeCell ref="A63:A64"/>
    <mergeCell ref="F63:F64"/>
    <mergeCell ref="B49:B50"/>
    <mergeCell ref="G63:G64"/>
    <mergeCell ref="H63:H64"/>
    <mergeCell ref="E63:E64"/>
    <mergeCell ref="D63:D64"/>
    <mergeCell ref="C63:C64"/>
    <mergeCell ref="B63:B64"/>
    <mergeCell ref="A49:A50"/>
    <mergeCell ref="A85:F85"/>
    <mergeCell ref="A70:A71"/>
    <mergeCell ref="B47:B48"/>
    <mergeCell ref="C47:C48"/>
    <mergeCell ref="D47:D48"/>
    <mergeCell ref="E47:E48"/>
    <mergeCell ref="A83:F83"/>
    <mergeCell ref="A84:F84"/>
    <mergeCell ref="A65:A66"/>
    <mergeCell ref="C65:C66"/>
    <mergeCell ref="H29:H30"/>
    <mergeCell ref="G33:G34"/>
    <mergeCell ref="H33:H34"/>
    <mergeCell ref="F33:F34"/>
    <mergeCell ref="E29:E30"/>
    <mergeCell ref="B29:B30"/>
    <mergeCell ref="B33:B34"/>
    <mergeCell ref="C33:C34"/>
    <mergeCell ref="C29:C30"/>
    <mergeCell ref="D29:D30"/>
    <mergeCell ref="A10:F10"/>
    <mergeCell ref="A20:A21"/>
    <mergeCell ref="A14:A15"/>
    <mergeCell ref="B14:B15"/>
    <mergeCell ref="A18:A19"/>
    <mergeCell ref="F14:H14"/>
    <mergeCell ref="C20:C21"/>
    <mergeCell ref="B20:B21"/>
    <mergeCell ref="A25:A26"/>
    <mergeCell ref="G20:G21"/>
    <mergeCell ref="F20:F21"/>
    <mergeCell ref="C18:C19"/>
    <mergeCell ref="F25:F26"/>
    <mergeCell ref="E20:E21"/>
    <mergeCell ref="D20:D21"/>
    <mergeCell ref="B22:B23"/>
    <mergeCell ref="E27:E28"/>
    <mergeCell ref="F22:F23"/>
    <mergeCell ref="D22:D23"/>
    <mergeCell ref="E22:E23"/>
    <mergeCell ref="F18:F19"/>
    <mergeCell ref="D27:D28"/>
    <mergeCell ref="A27:A28"/>
    <mergeCell ref="H20:H21"/>
    <mergeCell ref="C25:C26"/>
    <mergeCell ref="D25:D26"/>
    <mergeCell ref="E25:E26"/>
    <mergeCell ref="B25:B26"/>
    <mergeCell ref="H22:H23"/>
    <mergeCell ref="H27:H28"/>
    <mergeCell ref="G25:G26"/>
    <mergeCell ref="A22:A23"/>
    <mergeCell ref="A29:A30"/>
    <mergeCell ref="A33:A34"/>
    <mergeCell ref="A35:A36"/>
    <mergeCell ref="A47:A48"/>
    <mergeCell ref="B27:B28"/>
    <mergeCell ref="A5:F5"/>
    <mergeCell ref="F27:F28"/>
    <mergeCell ref="A11:F11"/>
    <mergeCell ref="A12:F12"/>
    <mergeCell ref="C14:E14"/>
  </mergeCells>
  <printOptions/>
  <pageMargins left="0.22" right="0.22" top="0.17" bottom="0.21" header="0.17" footer="0.16"/>
  <pageSetup fitToHeight="0" fitToWidth="1" horizontalDpi="600" verticalDpi="600" orientation="portrait" paperSize="9" scale="34" r:id="rId3"/>
  <rowBreaks count="2" manualBreakCount="2">
    <brk id="28" max="255" man="1"/>
    <brk id="4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view="pageBreakPreview" zoomScale="60" zoomScalePageLayoutView="0" workbookViewId="0" topLeftCell="A43">
      <selection activeCell="D21" sqref="D21"/>
    </sheetView>
  </sheetViews>
  <sheetFormatPr defaultColWidth="9.140625" defaultRowHeight="15"/>
  <cols>
    <col min="1" max="1" width="45.7109375" style="0" customWidth="1"/>
    <col min="2" max="2" width="34.28125" style="0" customWidth="1"/>
    <col min="4" max="4" width="16.421875" style="0" customWidth="1"/>
    <col min="5" max="5" width="18.140625" style="0" customWidth="1"/>
    <col min="6" max="6" width="15.7109375" style="0" customWidth="1"/>
    <col min="7" max="7" width="21.28125" style="0" customWidth="1"/>
    <col min="8" max="8" width="18.28125" style="0" customWidth="1"/>
    <col min="9" max="9" width="20.140625" style="0" hidden="1" customWidth="1"/>
    <col min="12" max="12" width="51.28125" style="0" customWidth="1"/>
  </cols>
  <sheetData>
    <row r="1" s="104" customFormat="1" ht="18.75">
      <c r="F1" s="44"/>
    </row>
    <row r="2" spans="1:8" s="104" customFormat="1" ht="15" customHeight="1">
      <c r="A2" s="117" t="s">
        <v>171</v>
      </c>
      <c r="B2" s="117"/>
      <c r="C2" s="117"/>
      <c r="D2" s="117"/>
      <c r="E2" s="117"/>
      <c r="F2" s="44" t="s">
        <v>211</v>
      </c>
      <c r="G2" s="116"/>
      <c r="H2" s="116"/>
    </row>
    <row r="3" spans="1:8" s="104" customFormat="1" ht="18.75" customHeight="1">
      <c r="A3" s="117"/>
      <c r="B3" s="117"/>
      <c r="C3" s="117"/>
      <c r="D3" s="117"/>
      <c r="E3" s="117"/>
      <c r="F3" s="44" t="s">
        <v>172</v>
      </c>
      <c r="G3" s="116"/>
      <c r="H3" s="116"/>
    </row>
    <row r="4" spans="1:8" s="104" customFormat="1" ht="18.75" customHeight="1">
      <c r="A4" s="117"/>
      <c r="B4" s="117"/>
      <c r="C4" s="117"/>
      <c r="D4" s="117"/>
      <c r="E4" s="117"/>
      <c r="F4" s="44" t="s">
        <v>53</v>
      </c>
      <c r="G4" s="116"/>
      <c r="H4" s="116"/>
    </row>
    <row r="5" spans="1:8" ht="18.75" customHeight="1">
      <c r="A5" s="117"/>
      <c r="B5" s="117"/>
      <c r="C5" s="117"/>
      <c r="D5" s="117"/>
      <c r="E5" s="117"/>
      <c r="F5" s="44" t="s">
        <v>219</v>
      </c>
      <c r="G5" s="116"/>
      <c r="H5" s="116"/>
    </row>
    <row r="6" spans="1:8" ht="18.75" customHeight="1">
      <c r="A6" s="117"/>
      <c r="B6" s="117"/>
      <c r="C6" s="117"/>
      <c r="D6" s="117"/>
      <c r="E6" s="117"/>
      <c r="F6" s="44" t="s">
        <v>214</v>
      </c>
      <c r="G6" s="116"/>
      <c r="H6" s="116"/>
    </row>
    <row r="7" spans="1:8" ht="15" customHeight="1">
      <c r="A7" s="117"/>
      <c r="B7" s="117"/>
      <c r="C7" s="117"/>
      <c r="D7" s="117"/>
      <c r="E7" s="117"/>
      <c r="F7" s="44" t="s">
        <v>173</v>
      </c>
      <c r="G7" s="116"/>
      <c r="H7" s="116"/>
    </row>
    <row r="8" spans="1:8" ht="15.75" customHeight="1">
      <c r="A8" s="117"/>
      <c r="B8" s="117"/>
      <c r="C8" s="117"/>
      <c r="D8" s="117"/>
      <c r="E8" s="117"/>
      <c r="F8" s="44" t="s">
        <v>53</v>
      </c>
      <c r="G8" s="116"/>
      <c r="H8" s="116"/>
    </row>
    <row r="9" spans="1:8" ht="18.75" customHeight="1">
      <c r="A9" s="117"/>
      <c r="B9" s="117"/>
      <c r="C9" s="117"/>
      <c r="D9" s="117"/>
      <c r="E9" s="117"/>
      <c r="F9" s="44" t="s">
        <v>176</v>
      </c>
      <c r="G9" s="116"/>
      <c r="H9" s="116"/>
    </row>
    <row r="10" ht="18.75">
      <c r="A10" s="1"/>
    </row>
    <row r="11" spans="1:8" ht="18.75">
      <c r="A11" s="231" t="s">
        <v>0</v>
      </c>
      <c r="B11" s="232"/>
      <c r="C11" s="232"/>
      <c r="D11" s="232"/>
      <c r="E11" s="232"/>
      <c r="F11" s="232"/>
      <c r="G11" s="232"/>
      <c r="H11" s="232"/>
    </row>
    <row r="12" spans="1:8" ht="18.75">
      <c r="A12" s="231" t="s">
        <v>178</v>
      </c>
      <c r="B12" s="232"/>
      <c r="C12" s="232"/>
      <c r="D12" s="232"/>
      <c r="E12" s="232"/>
      <c r="F12" s="232"/>
      <c r="G12" s="232"/>
      <c r="H12" s="232"/>
    </row>
    <row r="13" spans="1:8" ht="18.75">
      <c r="A13" s="231" t="s">
        <v>17</v>
      </c>
      <c r="B13" s="232"/>
      <c r="C13" s="232"/>
      <c r="D13" s="232"/>
      <c r="E13" s="232"/>
      <c r="F13" s="232"/>
      <c r="G13" s="232"/>
      <c r="H13" s="232"/>
    </row>
    <row r="14" ht="18.75">
      <c r="A14" s="2"/>
    </row>
    <row r="15" spans="1:8" ht="35.25" customHeight="1">
      <c r="A15" s="255" t="s">
        <v>2</v>
      </c>
      <c r="B15" s="255" t="s">
        <v>3</v>
      </c>
      <c r="C15" s="255" t="s">
        <v>4</v>
      </c>
      <c r="D15" s="255"/>
      <c r="E15" s="255"/>
      <c r="F15" s="255" t="s">
        <v>5</v>
      </c>
      <c r="G15" s="255"/>
      <c r="H15" s="255"/>
    </row>
    <row r="16" spans="1:8" ht="46.5" customHeight="1">
      <c r="A16" s="255"/>
      <c r="B16" s="255"/>
      <c r="C16" s="21" t="s">
        <v>6</v>
      </c>
      <c r="D16" s="21" t="s">
        <v>7</v>
      </c>
      <c r="E16" s="21" t="s">
        <v>8</v>
      </c>
      <c r="F16" s="21">
        <v>2020</v>
      </c>
      <c r="G16" s="21">
        <v>2021</v>
      </c>
      <c r="H16" s="21">
        <v>2022</v>
      </c>
    </row>
    <row r="17" spans="1:8" ht="30.75" customHeight="1">
      <c r="A17" s="21">
        <v>1</v>
      </c>
      <c r="B17" s="21">
        <v>2</v>
      </c>
      <c r="C17" s="21">
        <v>3</v>
      </c>
      <c r="D17" s="21">
        <v>4</v>
      </c>
      <c r="E17" s="21">
        <v>5</v>
      </c>
      <c r="F17" s="21">
        <v>6</v>
      </c>
      <c r="G17" s="21">
        <v>7</v>
      </c>
      <c r="H17" s="21">
        <v>8</v>
      </c>
    </row>
    <row r="18" spans="1:8" ht="56.25" customHeight="1">
      <c r="A18" s="256" t="s">
        <v>9</v>
      </c>
      <c r="B18" s="256" t="s">
        <v>180</v>
      </c>
      <c r="C18" s="257" t="s">
        <v>146</v>
      </c>
      <c r="D18" s="258" t="s">
        <v>18</v>
      </c>
      <c r="E18" s="259" t="s">
        <v>68</v>
      </c>
      <c r="F18" s="260">
        <f>F20+F37+F61</f>
        <v>248143.9303</v>
      </c>
      <c r="G18" s="261">
        <f>G20+G37+G61</f>
        <v>238309.80000000005</v>
      </c>
      <c r="H18" s="261">
        <f>H20+H37+H61</f>
        <v>241132.60000000006</v>
      </c>
    </row>
    <row r="19" spans="1:8" ht="147.75" customHeight="1">
      <c r="A19" s="256"/>
      <c r="B19" s="240"/>
      <c r="C19" s="262"/>
      <c r="D19" s="262"/>
      <c r="E19" s="262"/>
      <c r="F19" s="262"/>
      <c r="G19" s="263"/>
      <c r="H19" s="263"/>
    </row>
    <row r="20" spans="1:8" s="126" customFormat="1" ht="91.5" customHeight="1">
      <c r="A20" s="114" t="s">
        <v>109</v>
      </c>
      <c r="B20" s="114" t="s">
        <v>116</v>
      </c>
      <c r="C20" s="114">
        <v>620</v>
      </c>
      <c r="D20" s="127" t="s">
        <v>33</v>
      </c>
      <c r="E20" s="128" t="s">
        <v>69</v>
      </c>
      <c r="F20" s="264">
        <f>F21+F27+F34</f>
        <v>78071.71999999999</v>
      </c>
      <c r="G20" s="265">
        <f>G21+G27+G34</f>
        <v>75280.3</v>
      </c>
      <c r="H20" s="265">
        <f>H21+H27+H34</f>
        <v>74193.70000000001</v>
      </c>
    </row>
    <row r="21" spans="1:8" s="129" customFormat="1" ht="99.75" customHeight="1">
      <c r="A21" s="114" t="s">
        <v>202</v>
      </c>
      <c r="B21" s="114" t="s">
        <v>12</v>
      </c>
      <c r="C21" s="114">
        <v>620</v>
      </c>
      <c r="D21" s="127" t="s">
        <v>24</v>
      </c>
      <c r="E21" s="128" t="s">
        <v>143</v>
      </c>
      <c r="F21" s="264">
        <f>F22+F25</f>
        <v>1395.42</v>
      </c>
      <c r="G21" s="265">
        <f>G22+G25</f>
        <v>0</v>
      </c>
      <c r="H21" s="265">
        <f>H22+H25</f>
        <v>0</v>
      </c>
    </row>
    <row r="22" spans="1:8" s="11" customFormat="1" ht="128.25" customHeight="1">
      <c r="A22" s="157" t="s">
        <v>184</v>
      </c>
      <c r="B22" s="157" t="s">
        <v>203</v>
      </c>
      <c r="C22" s="157">
        <v>620</v>
      </c>
      <c r="D22" s="157" t="s">
        <v>24</v>
      </c>
      <c r="E22" s="157" t="s">
        <v>165</v>
      </c>
      <c r="F22" s="141">
        <f>F23+F24</f>
        <v>848.4599999999999</v>
      </c>
      <c r="G22" s="149">
        <f>G23+G24</f>
        <v>0</v>
      </c>
      <c r="H22" s="149">
        <f>H23+H24</f>
        <v>0</v>
      </c>
    </row>
    <row r="23" spans="1:8" s="11" customFormat="1" ht="130.5" customHeight="1">
      <c r="A23" s="142" t="s">
        <v>157</v>
      </c>
      <c r="B23" s="16" t="s">
        <v>52</v>
      </c>
      <c r="C23" s="21">
        <v>620</v>
      </c>
      <c r="D23" s="22" t="s">
        <v>24</v>
      </c>
      <c r="E23" s="12" t="s">
        <v>165</v>
      </c>
      <c r="F23" s="131">
        <f>462.2-115.76</f>
        <v>346.44</v>
      </c>
      <c r="G23" s="150">
        <v>0</v>
      </c>
      <c r="H23" s="150">
        <v>0</v>
      </c>
    </row>
    <row r="24" spans="1:8" s="109" customFormat="1" ht="75" customHeight="1">
      <c r="A24" s="142" t="s">
        <v>158</v>
      </c>
      <c r="B24" s="16" t="s">
        <v>52</v>
      </c>
      <c r="C24" s="21">
        <v>620</v>
      </c>
      <c r="D24" s="22" t="s">
        <v>24</v>
      </c>
      <c r="E24" s="12" t="s">
        <v>165</v>
      </c>
      <c r="F24" s="131">
        <f>557.81-55.79</f>
        <v>502.0199999999999</v>
      </c>
      <c r="G24" s="150">
        <v>0</v>
      </c>
      <c r="H24" s="150">
        <v>0</v>
      </c>
    </row>
    <row r="25" spans="1:8" ht="140.25" customHeight="1">
      <c r="A25" s="142" t="s">
        <v>186</v>
      </c>
      <c r="B25" s="16" t="s">
        <v>52</v>
      </c>
      <c r="C25" s="21">
        <v>620</v>
      </c>
      <c r="D25" s="22" t="s">
        <v>24</v>
      </c>
      <c r="E25" s="12" t="s">
        <v>166</v>
      </c>
      <c r="F25" s="131">
        <f>F26</f>
        <v>546.96</v>
      </c>
      <c r="G25" s="150">
        <v>0</v>
      </c>
      <c r="H25" s="150">
        <v>0</v>
      </c>
    </row>
    <row r="26" spans="1:8" ht="66.75" customHeight="1">
      <c r="A26" s="142" t="s">
        <v>160</v>
      </c>
      <c r="B26" s="16" t="s">
        <v>52</v>
      </c>
      <c r="C26" s="21">
        <v>620</v>
      </c>
      <c r="D26" s="22" t="s">
        <v>24</v>
      </c>
      <c r="E26" s="12" t="s">
        <v>166</v>
      </c>
      <c r="F26" s="131">
        <v>546.96</v>
      </c>
      <c r="G26" s="150">
        <v>0</v>
      </c>
      <c r="H26" s="150">
        <v>0</v>
      </c>
    </row>
    <row r="27" spans="1:8" ht="111.75" customHeight="1">
      <c r="A27" s="130" t="s">
        <v>181</v>
      </c>
      <c r="B27" s="125" t="s">
        <v>52</v>
      </c>
      <c r="C27" s="21">
        <v>620</v>
      </c>
      <c r="D27" s="266" t="s">
        <v>33</v>
      </c>
      <c r="E27" s="12" t="s">
        <v>123</v>
      </c>
      <c r="F27" s="131">
        <v>74806.29999999999</v>
      </c>
      <c r="G27" s="150">
        <v>74760.3</v>
      </c>
      <c r="H27" s="150">
        <v>74193.70000000001</v>
      </c>
    </row>
    <row r="28" spans="1:8" ht="104.25" customHeight="1">
      <c r="A28" s="142" t="s">
        <v>198</v>
      </c>
      <c r="B28" s="16" t="s">
        <v>52</v>
      </c>
      <c r="C28" s="21">
        <v>620</v>
      </c>
      <c r="D28" s="22" t="s">
        <v>33</v>
      </c>
      <c r="E28" s="12" t="s">
        <v>123</v>
      </c>
      <c r="F28" s="131">
        <f>F29+F30+F32</f>
        <v>74806.29999999999</v>
      </c>
      <c r="G28" s="150">
        <f>G29+G30+G32</f>
        <v>74760.3</v>
      </c>
      <c r="H28" s="150">
        <f>H29+H30+H32</f>
        <v>74193.70000000001</v>
      </c>
    </row>
    <row r="29" spans="1:8" ht="179.25" customHeight="1">
      <c r="A29" s="142" t="s">
        <v>41</v>
      </c>
      <c r="B29" s="16" t="s">
        <v>52</v>
      </c>
      <c r="C29" s="21">
        <v>620</v>
      </c>
      <c r="D29" s="22" t="s">
        <v>44</v>
      </c>
      <c r="E29" s="12" t="s">
        <v>124</v>
      </c>
      <c r="F29" s="131">
        <f>65712.4+5816.7</f>
        <v>71529.09999999999</v>
      </c>
      <c r="G29" s="150">
        <v>71032.8</v>
      </c>
      <c r="H29" s="150">
        <v>71032.8</v>
      </c>
    </row>
    <row r="30" spans="1:8" ht="88.5" customHeight="1">
      <c r="A30" s="267" t="s">
        <v>42</v>
      </c>
      <c r="B30" s="235" t="s">
        <v>52</v>
      </c>
      <c r="C30" s="255">
        <v>620</v>
      </c>
      <c r="D30" s="268">
        <v>1004</v>
      </c>
      <c r="E30" s="269" t="s">
        <v>124</v>
      </c>
      <c r="F30" s="270">
        <v>2845.2</v>
      </c>
      <c r="G30" s="271">
        <v>3318.9</v>
      </c>
      <c r="H30" s="271">
        <v>2752.3</v>
      </c>
    </row>
    <row r="31" spans="1:8" s="109" customFormat="1" ht="75.75" customHeight="1">
      <c r="A31" s="267"/>
      <c r="B31" s="235"/>
      <c r="C31" s="255"/>
      <c r="D31" s="268"/>
      <c r="E31" s="269"/>
      <c r="F31" s="270"/>
      <c r="G31" s="271"/>
      <c r="H31" s="271"/>
    </row>
    <row r="32" spans="1:9" s="111" customFormat="1" ht="120" customHeight="1">
      <c r="A32" s="233" t="s">
        <v>43</v>
      </c>
      <c r="B32" s="235" t="s">
        <v>52</v>
      </c>
      <c r="C32" s="255">
        <v>620</v>
      </c>
      <c r="D32" s="269" t="s">
        <v>24</v>
      </c>
      <c r="E32" s="269" t="s">
        <v>124</v>
      </c>
      <c r="F32" s="270">
        <v>432</v>
      </c>
      <c r="G32" s="271">
        <v>408.6</v>
      </c>
      <c r="H32" s="271">
        <v>408.6</v>
      </c>
      <c r="I32" s="254"/>
    </row>
    <row r="33" spans="1:8" s="109" customFormat="1" ht="24.75" customHeight="1">
      <c r="A33" s="233"/>
      <c r="B33" s="235"/>
      <c r="C33" s="255"/>
      <c r="D33" s="269"/>
      <c r="E33" s="269"/>
      <c r="F33" s="270"/>
      <c r="G33" s="271"/>
      <c r="H33" s="271"/>
    </row>
    <row r="34" spans="1:8" s="109" customFormat="1" ht="114.75" customHeight="1">
      <c r="A34" s="130" t="s">
        <v>188</v>
      </c>
      <c r="B34" s="16" t="s">
        <v>52</v>
      </c>
      <c r="C34" s="21">
        <v>620</v>
      </c>
      <c r="D34" s="12" t="s">
        <v>24</v>
      </c>
      <c r="E34" s="12" t="s">
        <v>187</v>
      </c>
      <c r="F34" s="131">
        <f>F35+F36</f>
        <v>1870</v>
      </c>
      <c r="G34" s="150">
        <f>G35+G36</f>
        <v>520</v>
      </c>
      <c r="H34" s="150">
        <f>H35+H36</f>
        <v>0</v>
      </c>
    </row>
    <row r="35" spans="1:8" s="109" customFormat="1" ht="111" customHeight="1">
      <c r="A35" s="24" t="s">
        <v>207</v>
      </c>
      <c r="B35" s="16" t="s">
        <v>52</v>
      </c>
      <c r="C35" s="21">
        <v>620</v>
      </c>
      <c r="D35" s="12" t="s">
        <v>24</v>
      </c>
      <c r="E35" s="12" t="s">
        <v>199</v>
      </c>
      <c r="F35" s="131">
        <f>592+558</f>
        <v>1150</v>
      </c>
      <c r="G35" s="150">
        <v>0</v>
      </c>
      <c r="H35" s="150">
        <v>0</v>
      </c>
    </row>
    <row r="36" spans="1:8" s="108" customFormat="1" ht="141" customHeight="1">
      <c r="A36" s="272" t="s">
        <v>208</v>
      </c>
      <c r="B36" s="16" t="s">
        <v>52</v>
      </c>
      <c r="C36" s="273">
        <v>620</v>
      </c>
      <c r="D36" s="274" t="s">
        <v>24</v>
      </c>
      <c r="E36" s="273" t="s">
        <v>189</v>
      </c>
      <c r="F36" s="275">
        <v>720</v>
      </c>
      <c r="G36" s="150">
        <v>520</v>
      </c>
      <c r="H36" s="150">
        <v>0</v>
      </c>
    </row>
    <row r="37" spans="1:8" s="10" customFormat="1" ht="153" customHeight="1">
      <c r="A37" s="276" t="s">
        <v>79</v>
      </c>
      <c r="B37" s="26" t="s">
        <v>117</v>
      </c>
      <c r="C37" s="27">
        <v>620</v>
      </c>
      <c r="D37" s="28" t="s">
        <v>28</v>
      </c>
      <c r="E37" s="29" t="s">
        <v>74</v>
      </c>
      <c r="F37" s="30">
        <f>F38+F40+F54+F59</f>
        <v>162081.41030000002</v>
      </c>
      <c r="G37" s="277">
        <f>G38+G40+G54+G59</f>
        <v>155083.80000000002</v>
      </c>
      <c r="H37" s="277">
        <f>H38+H40+H54+H59</f>
        <v>158895.20000000004</v>
      </c>
    </row>
    <row r="38" spans="1:8" s="11" customFormat="1" ht="177.75" customHeight="1">
      <c r="A38" s="276" t="s">
        <v>38</v>
      </c>
      <c r="B38" s="26" t="s">
        <v>52</v>
      </c>
      <c r="C38" s="27">
        <v>620</v>
      </c>
      <c r="D38" s="28" t="s">
        <v>25</v>
      </c>
      <c r="E38" s="29" t="s">
        <v>76</v>
      </c>
      <c r="F38" s="30">
        <f>F39</f>
        <v>0</v>
      </c>
      <c r="G38" s="277">
        <f>G39</f>
        <v>0</v>
      </c>
      <c r="H38" s="277">
        <f>H39</f>
        <v>0</v>
      </c>
    </row>
    <row r="39" spans="1:8" s="11" customFormat="1" ht="159" customHeight="1">
      <c r="A39" s="142" t="s">
        <v>39</v>
      </c>
      <c r="B39" s="16" t="s">
        <v>52</v>
      </c>
      <c r="C39" s="21">
        <v>620</v>
      </c>
      <c r="D39" s="22" t="s">
        <v>25</v>
      </c>
      <c r="E39" s="12" t="s">
        <v>77</v>
      </c>
      <c r="F39" s="13">
        <v>0</v>
      </c>
      <c r="G39" s="150">
        <v>0</v>
      </c>
      <c r="H39" s="150">
        <v>0</v>
      </c>
    </row>
    <row r="40" spans="1:8" ht="126.75" customHeight="1">
      <c r="A40" s="142" t="s">
        <v>122</v>
      </c>
      <c r="B40" s="16" t="s">
        <v>52</v>
      </c>
      <c r="C40" s="21">
        <v>620</v>
      </c>
      <c r="D40" s="12" t="s">
        <v>25</v>
      </c>
      <c r="E40" s="12" t="s">
        <v>78</v>
      </c>
      <c r="F40" s="13">
        <f>F41+F42+F43+F44+F52</f>
        <v>7138.6103</v>
      </c>
      <c r="G40" s="150">
        <f>G42</f>
        <v>0</v>
      </c>
      <c r="H40" s="150">
        <v>0</v>
      </c>
    </row>
    <row r="41" spans="1:8" ht="91.5" customHeight="1">
      <c r="A41" s="142" t="s">
        <v>190</v>
      </c>
      <c r="B41" s="16" t="s">
        <v>52</v>
      </c>
      <c r="C41" s="21">
        <v>620</v>
      </c>
      <c r="D41" s="12" t="s">
        <v>25</v>
      </c>
      <c r="E41" s="12" t="s">
        <v>80</v>
      </c>
      <c r="F41" s="13">
        <v>0</v>
      </c>
      <c r="G41" s="150">
        <v>0</v>
      </c>
      <c r="H41" s="150">
        <v>0</v>
      </c>
    </row>
    <row r="42" spans="1:8" ht="117" customHeight="1">
      <c r="A42" s="23" t="s">
        <v>191</v>
      </c>
      <c r="B42" s="16" t="s">
        <v>52</v>
      </c>
      <c r="C42" s="21">
        <v>620</v>
      </c>
      <c r="D42" s="12" t="s">
        <v>25</v>
      </c>
      <c r="E42" s="278" t="s">
        <v>81</v>
      </c>
      <c r="F42" s="131">
        <v>0</v>
      </c>
      <c r="G42" s="150">
        <v>0</v>
      </c>
      <c r="H42" s="150">
        <v>0</v>
      </c>
    </row>
    <row r="43" spans="1:8" s="6" customFormat="1" ht="102" customHeight="1">
      <c r="A43" s="23" t="s">
        <v>192</v>
      </c>
      <c r="B43" s="16" t="s">
        <v>52</v>
      </c>
      <c r="C43" s="21">
        <v>620</v>
      </c>
      <c r="D43" s="12" t="s">
        <v>25</v>
      </c>
      <c r="E43" s="278" t="s">
        <v>82</v>
      </c>
      <c r="F43" s="131">
        <v>0</v>
      </c>
      <c r="G43" s="150">
        <v>0</v>
      </c>
      <c r="H43" s="150">
        <v>0</v>
      </c>
    </row>
    <row r="44" spans="1:8" s="10" customFormat="1" ht="130.5" customHeight="1">
      <c r="A44" s="23" t="s">
        <v>197</v>
      </c>
      <c r="B44" s="16" t="s">
        <v>52</v>
      </c>
      <c r="C44" s="21">
        <v>620</v>
      </c>
      <c r="D44" s="12" t="s">
        <v>25</v>
      </c>
      <c r="E44" s="278" t="s">
        <v>83</v>
      </c>
      <c r="F44" s="131">
        <f>F45+F46+F47++F48+F49</f>
        <v>6065.4803</v>
      </c>
      <c r="G44" s="150">
        <f>G45+G46+G47++G48+G49</f>
        <v>0</v>
      </c>
      <c r="H44" s="150">
        <f>H45+H46+H47++H48+H49</f>
        <v>0</v>
      </c>
    </row>
    <row r="45" spans="1:8" s="10" customFormat="1" ht="108.75" customHeight="1">
      <c r="A45" s="23" t="s">
        <v>161</v>
      </c>
      <c r="B45" s="16" t="s">
        <v>52</v>
      </c>
      <c r="C45" s="21">
        <v>620</v>
      </c>
      <c r="D45" s="12" t="s">
        <v>25</v>
      </c>
      <c r="E45" s="278" t="s">
        <v>83</v>
      </c>
      <c r="F45" s="131">
        <f>1738.57348-339.02</f>
        <v>1399.55348</v>
      </c>
      <c r="G45" s="150">
        <v>0</v>
      </c>
      <c r="H45" s="150">
        <v>0</v>
      </c>
    </row>
    <row r="46" spans="1:8" ht="77.25" customHeight="1">
      <c r="A46" s="23" t="s">
        <v>151</v>
      </c>
      <c r="B46" s="16" t="s">
        <v>52</v>
      </c>
      <c r="C46" s="21">
        <v>620</v>
      </c>
      <c r="D46" s="12" t="s">
        <v>25</v>
      </c>
      <c r="E46" s="278" t="s">
        <v>83</v>
      </c>
      <c r="F46" s="131">
        <v>929.33166</v>
      </c>
      <c r="G46" s="150">
        <v>0</v>
      </c>
      <c r="H46" s="150">
        <v>0</v>
      </c>
    </row>
    <row r="47" spans="1:8" ht="77.25" customHeight="1">
      <c r="A47" s="23" t="s">
        <v>152</v>
      </c>
      <c r="B47" s="16" t="s">
        <v>52</v>
      </c>
      <c r="C47" s="21">
        <v>620</v>
      </c>
      <c r="D47" s="12" t="s">
        <v>25</v>
      </c>
      <c r="E47" s="278" t="s">
        <v>83</v>
      </c>
      <c r="F47" s="131">
        <v>507.57653</v>
      </c>
      <c r="G47" s="150">
        <v>0</v>
      </c>
      <c r="H47" s="150">
        <v>0</v>
      </c>
    </row>
    <row r="48" spans="1:8" s="11" customFormat="1" ht="105" customHeight="1">
      <c r="A48" s="23" t="s">
        <v>153</v>
      </c>
      <c r="B48" s="16" t="s">
        <v>52</v>
      </c>
      <c r="C48" s="21">
        <v>620</v>
      </c>
      <c r="D48" s="12" t="s">
        <v>25</v>
      </c>
      <c r="E48" s="278" t="s">
        <v>83</v>
      </c>
      <c r="F48" s="131">
        <f>749.99863-258.48</f>
        <v>491.51863000000003</v>
      </c>
      <c r="G48" s="150">
        <v>0</v>
      </c>
      <c r="H48" s="150">
        <v>0</v>
      </c>
    </row>
    <row r="49" spans="1:8" s="87" customFormat="1" ht="78" customHeight="1">
      <c r="A49" s="23" t="s">
        <v>154</v>
      </c>
      <c r="B49" s="16" t="s">
        <v>52</v>
      </c>
      <c r="C49" s="21">
        <v>620</v>
      </c>
      <c r="D49" s="12" t="s">
        <v>25</v>
      </c>
      <c r="E49" s="278" t="s">
        <v>83</v>
      </c>
      <c r="F49" s="131">
        <f>F50+F51</f>
        <v>2737.5</v>
      </c>
      <c r="G49" s="150">
        <f>G50+G51</f>
        <v>0</v>
      </c>
      <c r="H49" s="150">
        <f>H50+H51</f>
        <v>0</v>
      </c>
    </row>
    <row r="50" spans="1:8" ht="145.5" customHeight="1">
      <c r="A50" s="23" t="s">
        <v>155</v>
      </c>
      <c r="B50" s="16"/>
      <c r="C50" s="21">
        <v>620</v>
      </c>
      <c r="D50" s="12" t="s">
        <v>25</v>
      </c>
      <c r="E50" s="278" t="s">
        <v>83</v>
      </c>
      <c r="F50" s="131">
        <v>1612.5</v>
      </c>
      <c r="G50" s="150">
        <v>0</v>
      </c>
      <c r="H50" s="150">
        <v>0</v>
      </c>
    </row>
    <row r="51" spans="1:8" s="89" customFormat="1" ht="96" customHeight="1">
      <c r="A51" s="23" t="s">
        <v>156</v>
      </c>
      <c r="B51" s="125"/>
      <c r="C51" s="21">
        <v>620</v>
      </c>
      <c r="D51" s="12" t="s">
        <v>25</v>
      </c>
      <c r="E51" s="12" t="s">
        <v>83</v>
      </c>
      <c r="F51" s="13">
        <f>1050+75</f>
        <v>1125</v>
      </c>
      <c r="G51" s="150">
        <v>0</v>
      </c>
      <c r="H51" s="150">
        <v>0</v>
      </c>
    </row>
    <row r="52" spans="1:8" s="11" customFormat="1" ht="159" customHeight="1">
      <c r="A52" s="23" t="s">
        <v>193</v>
      </c>
      <c r="B52" s="125" t="s">
        <v>52</v>
      </c>
      <c r="C52" s="21">
        <v>620</v>
      </c>
      <c r="D52" s="12" t="s">
        <v>25</v>
      </c>
      <c r="E52" s="12" t="s">
        <v>142</v>
      </c>
      <c r="F52" s="13">
        <f>F53</f>
        <v>1073.13</v>
      </c>
      <c r="G52" s="150">
        <f>G53</f>
        <v>0</v>
      </c>
      <c r="H52" s="150">
        <f>H53</f>
        <v>0</v>
      </c>
    </row>
    <row r="53" spans="1:8" s="11" customFormat="1" ht="78.75" customHeight="1">
      <c r="A53" s="23" t="s">
        <v>159</v>
      </c>
      <c r="B53" s="16" t="s">
        <v>52</v>
      </c>
      <c r="C53" s="112">
        <v>620</v>
      </c>
      <c r="D53" s="12" t="s">
        <v>25</v>
      </c>
      <c r="E53" s="12" t="s">
        <v>142</v>
      </c>
      <c r="F53" s="13">
        <v>1073.13</v>
      </c>
      <c r="G53" s="150">
        <v>0</v>
      </c>
      <c r="H53" s="150">
        <v>0</v>
      </c>
    </row>
    <row r="54" spans="1:8" s="11" customFormat="1" ht="93.75" customHeight="1">
      <c r="A54" s="23" t="s">
        <v>125</v>
      </c>
      <c r="B54" s="16" t="s">
        <v>52</v>
      </c>
      <c r="C54" s="112">
        <v>620</v>
      </c>
      <c r="D54" s="12" t="s">
        <v>28</v>
      </c>
      <c r="E54" s="12" t="s">
        <v>126</v>
      </c>
      <c r="F54" s="13">
        <f>F55</f>
        <v>149318.2</v>
      </c>
      <c r="G54" s="150">
        <f>G55</f>
        <v>149458.90000000002</v>
      </c>
      <c r="H54" s="150">
        <f>H55</f>
        <v>153270.00000000003</v>
      </c>
    </row>
    <row r="55" spans="1:8" ht="93.75">
      <c r="A55" s="23" t="s">
        <v>194</v>
      </c>
      <c r="B55" s="16" t="s">
        <v>52</v>
      </c>
      <c r="C55" s="21">
        <v>620</v>
      </c>
      <c r="D55" s="12" t="s">
        <v>25</v>
      </c>
      <c r="E55" s="12" t="s">
        <v>127</v>
      </c>
      <c r="F55" s="13">
        <f>F56+F57+F58</f>
        <v>149318.2</v>
      </c>
      <c r="G55" s="150">
        <f>G56+G57+G58</f>
        <v>149458.90000000002</v>
      </c>
      <c r="H55" s="150">
        <f>H56+H57+H58</f>
        <v>153270.00000000003</v>
      </c>
    </row>
    <row r="56" spans="1:8" ht="162.75" customHeight="1">
      <c r="A56" s="23" t="s">
        <v>40</v>
      </c>
      <c r="B56" s="16" t="s">
        <v>52</v>
      </c>
      <c r="C56" s="112">
        <v>620</v>
      </c>
      <c r="D56" s="12" t="s">
        <v>25</v>
      </c>
      <c r="E56" s="12" t="s">
        <v>127</v>
      </c>
      <c r="F56" s="13">
        <v>130374.4</v>
      </c>
      <c r="G56" s="150">
        <v>132779.7</v>
      </c>
      <c r="H56" s="150">
        <v>136202.7</v>
      </c>
    </row>
    <row r="57" spans="1:8" ht="75">
      <c r="A57" s="23" t="s">
        <v>19</v>
      </c>
      <c r="B57" s="16" t="s">
        <v>52</v>
      </c>
      <c r="C57" s="113">
        <v>620</v>
      </c>
      <c r="D57" s="12">
        <v>1003</v>
      </c>
      <c r="E57" s="12" t="s">
        <v>127</v>
      </c>
      <c r="F57" s="13">
        <f>18760.4-4248.2</f>
        <v>14512.2</v>
      </c>
      <c r="G57" s="150">
        <f>19681.5-7667.4</f>
        <v>12014.1</v>
      </c>
      <c r="H57" s="150">
        <f>19666.9-7327.7</f>
        <v>12339.2</v>
      </c>
    </row>
    <row r="58" spans="1:8" ht="113.25" customHeight="1">
      <c r="A58" s="23" t="s">
        <v>20</v>
      </c>
      <c r="B58" s="16" t="s">
        <v>52</v>
      </c>
      <c r="C58" s="113">
        <v>620</v>
      </c>
      <c r="D58" s="12" t="s">
        <v>28</v>
      </c>
      <c r="E58" s="12" t="s">
        <v>128</v>
      </c>
      <c r="F58" s="13">
        <v>4431.6</v>
      </c>
      <c r="G58" s="150">
        <v>4665.1</v>
      </c>
      <c r="H58" s="150">
        <v>4728.1</v>
      </c>
    </row>
    <row r="59" spans="1:8" ht="409.5">
      <c r="A59" s="130" t="s">
        <v>129</v>
      </c>
      <c r="B59" s="26" t="s">
        <v>52</v>
      </c>
      <c r="C59" s="27">
        <v>620</v>
      </c>
      <c r="D59" s="29" t="s">
        <v>25</v>
      </c>
      <c r="E59" s="279" t="s">
        <v>84</v>
      </c>
      <c r="F59" s="280">
        <f>F60</f>
        <v>5624.6</v>
      </c>
      <c r="G59" s="277">
        <f>G60</f>
        <v>5624.9</v>
      </c>
      <c r="H59" s="277">
        <f>H60</f>
        <v>5625.2</v>
      </c>
    </row>
    <row r="60" spans="1:8" ht="378" customHeight="1">
      <c r="A60" s="23" t="s">
        <v>130</v>
      </c>
      <c r="B60" s="16" t="s">
        <v>52</v>
      </c>
      <c r="C60" s="21">
        <v>620</v>
      </c>
      <c r="D60" s="12" t="s">
        <v>25</v>
      </c>
      <c r="E60" s="278" t="s">
        <v>85</v>
      </c>
      <c r="F60" s="131">
        <v>5624.6</v>
      </c>
      <c r="G60" s="150">
        <v>5624.9</v>
      </c>
      <c r="H60" s="150">
        <v>5625.2</v>
      </c>
    </row>
    <row r="61" spans="1:8" ht="15">
      <c r="A61" s="281" t="s">
        <v>131</v>
      </c>
      <c r="B61" s="256" t="s">
        <v>149</v>
      </c>
      <c r="C61" s="282" t="s">
        <v>147</v>
      </c>
      <c r="D61" s="283" t="s">
        <v>34</v>
      </c>
      <c r="E61" s="284" t="s">
        <v>95</v>
      </c>
      <c r="F61" s="285">
        <f>F63+F67+F69</f>
        <v>7990.8</v>
      </c>
      <c r="G61" s="286">
        <f>G63+G67+G69</f>
        <v>7945.7</v>
      </c>
      <c r="H61" s="286">
        <f>H63+H67+H69</f>
        <v>8043.7</v>
      </c>
    </row>
    <row r="62" spans="1:8" ht="68.25" customHeight="1">
      <c r="A62" s="281"/>
      <c r="B62" s="287"/>
      <c r="C62" s="288"/>
      <c r="D62" s="288"/>
      <c r="E62" s="288"/>
      <c r="F62" s="288"/>
      <c r="G62" s="289"/>
      <c r="H62" s="289"/>
    </row>
    <row r="63" spans="1:8" ht="93.75">
      <c r="A63" s="130" t="s">
        <v>132</v>
      </c>
      <c r="B63" s="290" t="s">
        <v>52</v>
      </c>
      <c r="C63" s="143">
        <v>620</v>
      </c>
      <c r="D63" s="291" t="s">
        <v>37</v>
      </c>
      <c r="E63" s="292" t="s">
        <v>141</v>
      </c>
      <c r="F63" s="293">
        <f>F64</f>
        <v>335.5</v>
      </c>
      <c r="G63" s="294">
        <f>G64</f>
        <v>290.4</v>
      </c>
      <c r="H63" s="294">
        <f>H64</f>
        <v>388.4</v>
      </c>
    </row>
    <row r="64" spans="1:8" ht="93.75">
      <c r="A64" s="23" t="s">
        <v>196</v>
      </c>
      <c r="B64" s="295" t="s">
        <v>52</v>
      </c>
      <c r="C64" s="21">
        <v>620</v>
      </c>
      <c r="D64" s="22" t="s">
        <v>37</v>
      </c>
      <c r="E64" s="12" t="s">
        <v>133</v>
      </c>
      <c r="F64" s="13">
        <f>F65+F66</f>
        <v>335.5</v>
      </c>
      <c r="G64" s="150">
        <f>G65+G66</f>
        <v>290.4</v>
      </c>
      <c r="H64" s="150">
        <f>H65+H66</f>
        <v>388.4</v>
      </c>
    </row>
    <row r="65" spans="1:8" ht="112.5">
      <c r="A65" s="24" t="s">
        <v>46</v>
      </c>
      <c r="B65" s="16" t="s">
        <v>52</v>
      </c>
      <c r="C65" s="21">
        <v>620</v>
      </c>
      <c r="D65" s="12" t="s">
        <v>37</v>
      </c>
      <c r="E65" s="12" t="s">
        <v>133</v>
      </c>
      <c r="F65" s="13">
        <v>175</v>
      </c>
      <c r="G65" s="150">
        <v>112.5</v>
      </c>
      <c r="H65" s="150">
        <v>225</v>
      </c>
    </row>
    <row r="66" spans="1:8" ht="56.25">
      <c r="A66" s="24" t="s">
        <v>148</v>
      </c>
      <c r="B66" s="16" t="s">
        <v>150</v>
      </c>
      <c r="C66" s="21">
        <v>610</v>
      </c>
      <c r="D66" s="12" t="s">
        <v>26</v>
      </c>
      <c r="E66" s="12" t="s">
        <v>133</v>
      </c>
      <c r="F66" s="13">
        <v>160.5</v>
      </c>
      <c r="G66" s="150">
        <v>177.9</v>
      </c>
      <c r="H66" s="150">
        <v>163.4</v>
      </c>
    </row>
    <row r="67" spans="1:8" ht="225">
      <c r="A67" s="25" t="s">
        <v>134</v>
      </c>
      <c r="B67" s="16" t="s">
        <v>52</v>
      </c>
      <c r="C67" s="27">
        <v>620</v>
      </c>
      <c r="D67" s="28">
        <v>1003</v>
      </c>
      <c r="E67" s="29" t="s">
        <v>136</v>
      </c>
      <c r="F67" s="30">
        <f>F68</f>
        <v>7655.3</v>
      </c>
      <c r="G67" s="30">
        <f>G68</f>
        <v>7655.3</v>
      </c>
      <c r="H67" s="30">
        <f>H68</f>
        <v>7655.3</v>
      </c>
    </row>
    <row r="68" spans="1:8" ht="168.75">
      <c r="A68" s="23" t="s">
        <v>135</v>
      </c>
      <c r="B68" s="16" t="s">
        <v>52</v>
      </c>
      <c r="C68" s="21">
        <v>620</v>
      </c>
      <c r="D68" s="22">
        <v>1003</v>
      </c>
      <c r="E68" s="12" t="s">
        <v>137</v>
      </c>
      <c r="F68" s="13">
        <v>7655.3</v>
      </c>
      <c r="G68" s="150">
        <v>7655.3</v>
      </c>
      <c r="H68" s="150">
        <v>7655.3</v>
      </c>
    </row>
    <row r="69" spans="1:8" ht="93.75">
      <c r="A69" s="31" t="s">
        <v>138</v>
      </c>
      <c r="B69" s="26" t="s">
        <v>52</v>
      </c>
      <c r="C69" s="27">
        <v>620</v>
      </c>
      <c r="D69" s="28">
        <v>1003</v>
      </c>
      <c r="E69" s="29" t="s">
        <v>139</v>
      </c>
      <c r="F69" s="30">
        <f>F70</f>
        <v>0</v>
      </c>
      <c r="G69" s="30">
        <f>G70</f>
        <v>0</v>
      </c>
      <c r="H69" s="30">
        <f>H70</f>
        <v>0</v>
      </c>
    </row>
    <row r="70" spans="1:8" ht="93.75">
      <c r="A70" s="24" t="s">
        <v>195</v>
      </c>
      <c r="B70" s="16" t="s">
        <v>52</v>
      </c>
      <c r="C70" s="21">
        <v>620</v>
      </c>
      <c r="D70" s="22">
        <v>1003</v>
      </c>
      <c r="E70" s="12" t="s">
        <v>140</v>
      </c>
      <c r="F70" s="13">
        <v>0</v>
      </c>
      <c r="G70" s="13">
        <v>0</v>
      </c>
      <c r="H70" s="13">
        <v>0</v>
      </c>
    </row>
    <row r="71" spans="1:8" ht="18.75">
      <c r="A71" s="17"/>
      <c r="B71" s="18"/>
      <c r="C71" s="19"/>
      <c r="D71" s="20"/>
      <c r="E71" s="20"/>
      <c r="F71" s="14"/>
      <c r="G71" s="14"/>
      <c r="H71" s="14"/>
    </row>
    <row r="72" ht="18.75">
      <c r="A72" s="1"/>
    </row>
    <row r="73" ht="18.75">
      <c r="A73" s="1"/>
    </row>
  </sheetData>
  <sheetProtection/>
  <mergeCells count="39">
    <mergeCell ref="G18:G19"/>
    <mergeCell ref="H18:H19"/>
    <mergeCell ref="H32:H33"/>
    <mergeCell ref="G32:G33"/>
    <mergeCell ref="B32:B33"/>
    <mergeCell ref="B30:B31"/>
    <mergeCell ref="C30:C31"/>
    <mergeCell ref="D30:D31"/>
    <mergeCell ref="E30:E31"/>
    <mergeCell ref="D32:D33"/>
    <mergeCell ref="A15:A16"/>
    <mergeCell ref="B15:B16"/>
    <mergeCell ref="C15:E15"/>
    <mergeCell ref="F15:H15"/>
    <mergeCell ref="A18:A19"/>
    <mergeCell ref="C18:C19"/>
    <mergeCell ref="B18:B19"/>
    <mergeCell ref="D18:D19"/>
    <mergeCell ref="E18:E19"/>
    <mergeCell ref="F18:F19"/>
    <mergeCell ref="G61:G62"/>
    <mergeCell ref="H61:H62"/>
    <mergeCell ref="A61:A62"/>
    <mergeCell ref="B61:B62"/>
    <mergeCell ref="C61:C62"/>
    <mergeCell ref="A11:H11"/>
    <mergeCell ref="A12:H12"/>
    <mergeCell ref="A13:H13"/>
    <mergeCell ref="G30:G31"/>
    <mergeCell ref="H30:H31"/>
    <mergeCell ref="A30:A31"/>
    <mergeCell ref="C32:C33"/>
    <mergeCell ref="F30:F31"/>
    <mergeCell ref="D61:D62"/>
    <mergeCell ref="E61:E62"/>
    <mergeCell ref="F61:F62"/>
    <mergeCell ref="A32:A33"/>
    <mergeCell ref="E32:E33"/>
    <mergeCell ref="F32:F33"/>
  </mergeCells>
  <printOptions/>
  <pageMargins left="0.25" right="0.25" top="0.75" bottom="0.75" header="0.3" footer="0.3"/>
  <pageSetup fitToHeight="0" fitToWidth="1" horizontalDpi="600" verticalDpi="600" orientation="portrait" paperSize="9" scale="55" r:id="rId3"/>
  <rowBreaks count="3" manualBreakCount="3">
    <brk id="26" max="7" man="1"/>
    <brk id="49" max="7" man="1"/>
    <brk id="58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="60" zoomScalePageLayoutView="0" workbookViewId="0" topLeftCell="A4">
      <selection activeCell="E19" sqref="E19:E20"/>
    </sheetView>
  </sheetViews>
  <sheetFormatPr defaultColWidth="9.140625" defaultRowHeight="15"/>
  <cols>
    <col min="1" max="1" width="35.00390625" style="0" customWidth="1"/>
    <col min="2" max="2" width="29.7109375" style="0" customWidth="1"/>
    <col min="4" max="4" width="14.421875" style="0" customWidth="1"/>
    <col min="5" max="5" width="16.421875" style="0" customWidth="1"/>
    <col min="6" max="6" width="15.57421875" style="0" customWidth="1"/>
    <col min="7" max="7" width="17.421875" style="0" customWidth="1"/>
    <col min="8" max="8" width="27.421875" style="0" customWidth="1"/>
  </cols>
  <sheetData>
    <row r="1" spans="1:8" s="104" customFormat="1" ht="18.75" customHeight="1">
      <c r="A1" s="115" t="s">
        <v>170</v>
      </c>
      <c r="B1" s="115"/>
      <c r="C1" s="115"/>
      <c r="D1" s="115"/>
      <c r="E1" s="115"/>
      <c r="F1" s="115"/>
      <c r="G1" s="115"/>
      <c r="H1" s="115"/>
    </row>
    <row r="2" spans="1:8" s="104" customFormat="1" ht="18.75" customHeight="1">
      <c r="A2" s="115"/>
      <c r="B2" s="115"/>
      <c r="C2" s="115"/>
      <c r="D2" s="115"/>
      <c r="E2" s="115"/>
      <c r="F2" s="44" t="s">
        <v>212</v>
      </c>
      <c r="G2" s="44"/>
      <c r="H2" s="109"/>
    </row>
    <row r="3" spans="1:8" s="104" customFormat="1" ht="18.75" customHeight="1">
      <c r="A3" s="115"/>
      <c r="B3" s="115"/>
      <c r="C3" s="115"/>
      <c r="D3" s="115"/>
      <c r="E3" s="115"/>
      <c r="F3" s="44" t="s">
        <v>164</v>
      </c>
      <c r="G3" s="44"/>
      <c r="H3" s="109"/>
    </row>
    <row r="4" spans="1:8" s="104" customFormat="1" ht="18.75" customHeight="1">
      <c r="A4" s="115"/>
      <c r="B4" s="115"/>
      <c r="C4" s="115"/>
      <c r="D4" s="115"/>
      <c r="E4" s="115"/>
      <c r="F4" s="44" t="s">
        <v>53</v>
      </c>
      <c r="G4" s="44"/>
      <c r="H4" s="109"/>
    </row>
    <row r="5" spans="1:8" ht="18.75" customHeight="1">
      <c r="A5" s="115"/>
      <c r="B5" s="115"/>
      <c r="C5" s="115"/>
      <c r="D5" s="115"/>
      <c r="E5" s="115"/>
      <c r="F5" s="44" t="s">
        <v>220</v>
      </c>
      <c r="G5" s="44"/>
      <c r="H5" s="109"/>
    </row>
    <row r="6" spans="1:8" ht="18.75" customHeight="1">
      <c r="A6" s="115"/>
      <c r="B6" s="115"/>
      <c r="C6" s="115"/>
      <c r="D6" s="115"/>
      <c r="E6" s="115"/>
      <c r="F6" s="44" t="s">
        <v>213</v>
      </c>
      <c r="G6" s="44"/>
      <c r="H6" s="109"/>
    </row>
    <row r="7" spans="1:8" ht="18.75" customHeight="1">
      <c r="A7" s="115"/>
      <c r="B7" s="115"/>
      <c r="C7" s="115"/>
      <c r="D7" s="115"/>
      <c r="E7" s="115"/>
      <c r="F7" s="44" t="s">
        <v>169</v>
      </c>
      <c r="G7" s="44"/>
      <c r="H7" s="109"/>
    </row>
    <row r="8" spans="1:8" ht="18" customHeight="1">
      <c r="A8" s="115"/>
      <c r="B8" s="115"/>
      <c r="C8" s="115"/>
      <c r="D8" s="115"/>
      <c r="E8" s="115"/>
      <c r="F8" s="44" t="s">
        <v>53</v>
      </c>
      <c r="G8" s="44"/>
      <c r="H8" s="109"/>
    </row>
    <row r="9" spans="1:8" s="11" customFormat="1" ht="18" customHeight="1">
      <c r="A9" s="115"/>
      <c r="B9" s="115"/>
      <c r="C9" s="115"/>
      <c r="D9" s="115"/>
      <c r="E9" s="115"/>
      <c r="F9" s="44" t="s">
        <v>176</v>
      </c>
      <c r="G9" s="44"/>
      <c r="H9" s="109"/>
    </row>
    <row r="10" spans="1:7" s="109" customFormat="1" ht="18" customHeight="1">
      <c r="A10" s="115"/>
      <c r="B10" s="115"/>
      <c r="C10" s="115"/>
      <c r="D10" s="115"/>
      <c r="E10" s="115"/>
      <c r="F10" s="44"/>
      <c r="G10" s="44"/>
    </row>
    <row r="11" spans="1:8" ht="18.75">
      <c r="A11" s="231" t="s">
        <v>0</v>
      </c>
      <c r="B11" s="232"/>
      <c r="C11" s="232"/>
      <c r="D11" s="232"/>
      <c r="E11" s="232"/>
      <c r="F11" s="232"/>
      <c r="G11" s="232"/>
      <c r="H11" s="232"/>
    </row>
    <row r="12" spans="1:8" ht="18.75">
      <c r="A12" s="250" t="s">
        <v>177</v>
      </c>
      <c r="B12" s="251"/>
      <c r="C12" s="251"/>
      <c r="D12" s="251"/>
      <c r="E12" s="251"/>
      <c r="F12" s="251"/>
      <c r="G12" s="251"/>
      <c r="H12" s="251"/>
    </row>
    <row r="13" spans="1:8" ht="18.75">
      <c r="A13" s="250" t="s">
        <v>21</v>
      </c>
      <c r="B13" s="251"/>
      <c r="C13" s="251"/>
      <c r="D13" s="251"/>
      <c r="E13" s="251"/>
      <c r="F13" s="251"/>
      <c r="G13" s="251"/>
      <c r="H13" s="251"/>
    </row>
    <row r="14" spans="1:8" ht="18.75">
      <c r="A14" s="110"/>
      <c r="B14" s="111"/>
      <c r="C14" s="111"/>
      <c r="D14" s="111"/>
      <c r="E14" s="111"/>
      <c r="F14" s="111"/>
      <c r="G14" s="111"/>
      <c r="H14" s="111"/>
    </row>
    <row r="15" spans="1:10" ht="21" customHeight="1">
      <c r="A15" s="249" t="s">
        <v>22</v>
      </c>
      <c r="B15" s="249" t="s">
        <v>3</v>
      </c>
      <c r="C15" s="249" t="s">
        <v>4</v>
      </c>
      <c r="D15" s="249"/>
      <c r="E15" s="249"/>
      <c r="F15" s="249" t="s">
        <v>5</v>
      </c>
      <c r="G15" s="249"/>
      <c r="H15" s="249"/>
      <c r="I15" s="237"/>
      <c r="J15" s="238"/>
    </row>
    <row r="16" spans="1:10" ht="62.25" customHeight="1">
      <c r="A16" s="249"/>
      <c r="B16" s="249"/>
      <c r="C16" s="112" t="s">
        <v>6</v>
      </c>
      <c r="D16" s="112" t="s">
        <v>7</v>
      </c>
      <c r="E16" s="112" t="s">
        <v>8</v>
      </c>
      <c r="F16" s="112">
        <v>2020</v>
      </c>
      <c r="G16" s="112">
        <v>2021</v>
      </c>
      <c r="H16" s="112">
        <v>2022</v>
      </c>
      <c r="I16" s="237"/>
      <c r="J16" s="238"/>
    </row>
    <row r="17" spans="1:10" ht="20.25" customHeight="1">
      <c r="A17" s="112">
        <v>1</v>
      </c>
      <c r="B17" s="112">
        <v>2</v>
      </c>
      <c r="C17" s="113">
        <v>3</v>
      </c>
      <c r="D17" s="113">
        <v>4</v>
      </c>
      <c r="E17" s="113">
        <v>5</v>
      </c>
      <c r="F17" s="113">
        <v>7</v>
      </c>
      <c r="G17" s="112">
        <v>8</v>
      </c>
      <c r="H17" s="113">
        <v>9</v>
      </c>
      <c r="I17" s="237"/>
      <c r="J17" s="238"/>
    </row>
    <row r="18" spans="1:10" ht="93.75" customHeight="1">
      <c r="A18" s="114" t="s">
        <v>9</v>
      </c>
      <c r="B18" s="143" t="s">
        <v>118</v>
      </c>
      <c r="C18" s="144">
        <v>620</v>
      </c>
      <c r="D18" s="145" t="s">
        <v>45</v>
      </c>
      <c r="E18" s="145" t="s">
        <v>68</v>
      </c>
      <c r="F18" s="146">
        <f>F19+F21+F23+F25+F30</f>
        <v>346886.4023</v>
      </c>
      <c r="G18" s="146">
        <f>G19+G21+G23+G25+G30</f>
        <v>328722.57</v>
      </c>
      <c r="H18" s="146">
        <f>H19+H21+H23+H25+H30</f>
        <v>333024.7300000001</v>
      </c>
      <c r="I18" s="237"/>
      <c r="J18" s="238"/>
    </row>
    <row r="19" spans="1:10" ht="15" customHeight="1">
      <c r="A19" s="239" t="s">
        <v>49</v>
      </c>
      <c r="B19" s="239" t="s">
        <v>119</v>
      </c>
      <c r="C19" s="241">
        <v>620</v>
      </c>
      <c r="D19" s="243" t="s">
        <v>48</v>
      </c>
      <c r="E19" s="243" t="s">
        <v>69</v>
      </c>
      <c r="F19" s="244">
        <f>'прил 4'!F20+'прил 5'!F20</f>
        <v>111492.98999999999</v>
      </c>
      <c r="G19" s="244">
        <f>'прил 4'!G20+'прил 5'!G20</f>
        <v>106696.4</v>
      </c>
      <c r="H19" s="244">
        <f>'прил 4'!H20+'прил 5'!H20</f>
        <v>106613.80000000002</v>
      </c>
      <c r="I19" s="237"/>
      <c r="J19" s="238"/>
    </row>
    <row r="20" spans="1:10" ht="118.5" customHeight="1">
      <c r="A20" s="239"/>
      <c r="B20" s="240"/>
      <c r="C20" s="242"/>
      <c r="D20" s="242"/>
      <c r="E20" s="242"/>
      <c r="F20" s="240"/>
      <c r="G20" s="240"/>
      <c r="H20" s="240"/>
      <c r="I20" s="237"/>
      <c r="J20" s="238"/>
    </row>
    <row r="21" spans="1:10" ht="32.25" customHeight="1">
      <c r="A21" s="233" t="s">
        <v>50</v>
      </c>
      <c r="B21" s="239" t="s">
        <v>119</v>
      </c>
      <c r="C21" s="241">
        <v>620</v>
      </c>
      <c r="D21" s="243" t="s">
        <v>28</v>
      </c>
      <c r="E21" s="253" t="s">
        <v>74</v>
      </c>
      <c r="F21" s="244">
        <f>'прил 4'!F42+'прил 5'!F37</f>
        <v>201903.03230000002</v>
      </c>
      <c r="G21" s="244">
        <f>'прил 4'!G42+'прил 5'!G37</f>
        <v>189207.54</v>
      </c>
      <c r="H21" s="244">
        <f>'прил 4'!H42+'прил 5'!H37</f>
        <v>192974.30000000005</v>
      </c>
      <c r="I21" s="237"/>
      <c r="J21" s="238"/>
    </row>
    <row r="22" spans="1:10" ht="168" customHeight="1">
      <c r="A22" s="234"/>
      <c r="B22" s="240"/>
      <c r="C22" s="242"/>
      <c r="D22" s="242"/>
      <c r="E22" s="242"/>
      <c r="F22" s="240"/>
      <c r="G22" s="240"/>
      <c r="H22" s="240"/>
      <c r="I22" s="237"/>
      <c r="J22" s="238"/>
    </row>
    <row r="23" spans="1:10" ht="114.75" customHeight="1">
      <c r="A23" s="235" t="s">
        <v>51</v>
      </c>
      <c r="B23" s="239" t="s">
        <v>118</v>
      </c>
      <c r="C23" s="252">
        <v>620</v>
      </c>
      <c r="D23" s="253" t="s">
        <v>35</v>
      </c>
      <c r="E23" s="253" t="s">
        <v>86</v>
      </c>
      <c r="F23" s="244">
        <f>'прил 4'!F63</f>
        <v>17579.63</v>
      </c>
      <c r="G23" s="244">
        <f>'прил 4'!G63</f>
        <v>17052.43</v>
      </c>
      <c r="H23" s="244">
        <f>'прил 4'!H63</f>
        <v>17572.43</v>
      </c>
      <c r="I23" s="5"/>
      <c r="J23" s="4"/>
    </row>
    <row r="24" spans="1:10" ht="115.5" customHeight="1">
      <c r="A24" s="236"/>
      <c r="B24" s="240"/>
      <c r="C24" s="242"/>
      <c r="D24" s="242"/>
      <c r="E24" s="242"/>
      <c r="F24" s="240"/>
      <c r="G24" s="240"/>
      <c r="H24" s="240"/>
      <c r="I24" s="5"/>
      <c r="J24" s="4"/>
    </row>
    <row r="25" spans="1:10" ht="15" customHeight="1">
      <c r="A25" s="233" t="s">
        <v>31</v>
      </c>
      <c r="B25" s="239" t="s">
        <v>119</v>
      </c>
      <c r="C25" s="241">
        <v>620</v>
      </c>
      <c r="D25" s="243" t="s">
        <v>26</v>
      </c>
      <c r="E25" s="243" t="s">
        <v>90</v>
      </c>
      <c r="F25" s="247">
        <f>'прил 4'!F70</f>
        <v>136</v>
      </c>
      <c r="G25" s="247">
        <f>'прил 4'!G70</f>
        <v>136</v>
      </c>
      <c r="H25" s="247">
        <f>'прил 4'!H70</f>
        <v>136</v>
      </c>
      <c r="I25" s="245"/>
      <c r="J25" s="246"/>
    </row>
    <row r="26" spans="1:10" ht="4.5" customHeight="1">
      <c r="A26" s="233"/>
      <c r="B26" s="240"/>
      <c r="C26" s="242"/>
      <c r="D26" s="242"/>
      <c r="E26" s="242"/>
      <c r="F26" s="240"/>
      <c r="G26" s="240"/>
      <c r="H26" s="240"/>
      <c r="I26" s="245"/>
      <c r="J26" s="246"/>
    </row>
    <row r="27" spans="1:10" ht="3" customHeight="1">
      <c r="A27" s="233"/>
      <c r="B27" s="240"/>
      <c r="C27" s="242"/>
      <c r="D27" s="242"/>
      <c r="E27" s="242"/>
      <c r="F27" s="240"/>
      <c r="G27" s="240"/>
      <c r="H27" s="240"/>
      <c r="I27" s="245"/>
      <c r="J27" s="246"/>
    </row>
    <row r="28" spans="1:10" ht="15.75" customHeight="1">
      <c r="A28" s="233"/>
      <c r="B28" s="240"/>
      <c r="C28" s="242"/>
      <c r="D28" s="242"/>
      <c r="E28" s="242"/>
      <c r="F28" s="240"/>
      <c r="G28" s="240"/>
      <c r="H28" s="240"/>
      <c r="I28" s="245"/>
      <c r="J28" s="246"/>
    </row>
    <row r="29" spans="1:10" ht="119.25" customHeight="1">
      <c r="A29" s="233"/>
      <c r="B29" s="240"/>
      <c r="C29" s="242"/>
      <c r="D29" s="242"/>
      <c r="E29" s="242"/>
      <c r="F29" s="240"/>
      <c r="G29" s="240"/>
      <c r="H29" s="240"/>
      <c r="I29" s="245"/>
      <c r="J29" s="246"/>
    </row>
    <row r="30" spans="1:10" ht="15" customHeight="1">
      <c r="A30" s="233" t="s">
        <v>30</v>
      </c>
      <c r="B30" s="239" t="s">
        <v>120</v>
      </c>
      <c r="C30" s="241">
        <v>620</v>
      </c>
      <c r="D30" s="243" t="s">
        <v>36</v>
      </c>
      <c r="E30" s="243" t="s">
        <v>95</v>
      </c>
      <c r="F30" s="247">
        <f>'прил 4'!F76+'прил 5'!F61</f>
        <v>15774.75</v>
      </c>
      <c r="G30" s="247">
        <f>'прил 4'!G76+'прил 5'!G61</f>
        <v>15630.2</v>
      </c>
      <c r="H30" s="247">
        <f>'прил 4'!H76+'прил 5'!H61</f>
        <v>15728.2</v>
      </c>
      <c r="I30" s="237"/>
      <c r="J30" s="238"/>
    </row>
    <row r="31" spans="1:10" ht="118.5" customHeight="1">
      <c r="A31" s="233"/>
      <c r="B31" s="240"/>
      <c r="C31" s="242"/>
      <c r="D31" s="242"/>
      <c r="E31" s="242"/>
      <c r="F31" s="240"/>
      <c r="G31" s="240"/>
      <c r="H31" s="240"/>
      <c r="I31" s="237"/>
      <c r="J31" s="238"/>
    </row>
    <row r="32" ht="18.75">
      <c r="A32" s="1"/>
    </row>
    <row r="33" ht="20.25" customHeight="1">
      <c r="A33" s="1" t="s">
        <v>13</v>
      </c>
    </row>
    <row r="34" spans="1:8" ht="36" customHeight="1">
      <c r="A34" s="248" t="s">
        <v>14</v>
      </c>
      <c r="B34" s="232"/>
      <c r="C34" s="232"/>
      <c r="D34" s="232"/>
      <c r="E34" s="232"/>
      <c r="F34" s="232"/>
      <c r="G34" s="232"/>
      <c r="H34" s="232"/>
    </row>
    <row r="35" spans="1:8" ht="19.5" customHeight="1">
      <c r="A35" s="248" t="s">
        <v>15</v>
      </c>
      <c r="B35" s="232"/>
      <c r="C35" s="232"/>
      <c r="D35" s="232"/>
      <c r="E35" s="232"/>
      <c r="F35" s="232"/>
      <c r="G35" s="232"/>
      <c r="H35" s="232"/>
    </row>
    <row r="36" spans="1:8" ht="59.25" customHeight="1">
      <c r="A36" s="248" t="s">
        <v>23</v>
      </c>
      <c r="B36" s="232"/>
      <c r="C36" s="232"/>
      <c r="D36" s="232"/>
      <c r="E36" s="232"/>
      <c r="F36" s="232"/>
      <c r="G36" s="232"/>
      <c r="H36" s="232"/>
    </row>
    <row r="37" ht="18.75">
      <c r="A37" s="1"/>
    </row>
  </sheetData>
  <sheetProtection/>
  <mergeCells count="62">
    <mergeCell ref="D25:D29"/>
    <mergeCell ref="E25:E29"/>
    <mergeCell ref="F25:F29"/>
    <mergeCell ref="H23:H24"/>
    <mergeCell ref="C21:C22"/>
    <mergeCell ref="D21:D22"/>
    <mergeCell ref="E21:E22"/>
    <mergeCell ref="F21:F22"/>
    <mergeCell ref="G21:G22"/>
    <mergeCell ref="H25:H29"/>
    <mergeCell ref="B23:B24"/>
    <mergeCell ref="C23:C24"/>
    <mergeCell ref="D23:D24"/>
    <mergeCell ref="E23:E24"/>
    <mergeCell ref="F23:F24"/>
    <mergeCell ref="G23:G24"/>
    <mergeCell ref="I16:J16"/>
    <mergeCell ref="I17:J17"/>
    <mergeCell ref="A11:H11"/>
    <mergeCell ref="A15:A16"/>
    <mergeCell ref="A12:H12"/>
    <mergeCell ref="A13:H13"/>
    <mergeCell ref="B15:B16"/>
    <mergeCell ref="C15:E15"/>
    <mergeCell ref="F15:H15"/>
    <mergeCell ref="I15:J15"/>
    <mergeCell ref="A34:H34"/>
    <mergeCell ref="A35:H35"/>
    <mergeCell ref="A36:H36"/>
    <mergeCell ref="B30:B31"/>
    <mergeCell ref="C30:C31"/>
    <mergeCell ref="D30:D31"/>
    <mergeCell ref="E30:E31"/>
    <mergeCell ref="F30:F31"/>
    <mergeCell ref="G30:G31"/>
    <mergeCell ref="I25:I29"/>
    <mergeCell ref="A30:A31"/>
    <mergeCell ref="I30:J30"/>
    <mergeCell ref="I31:J31"/>
    <mergeCell ref="A25:A29"/>
    <mergeCell ref="J25:J29"/>
    <mergeCell ref="G25:G29"/>
    <mergeCell ref="H30:H31"/>
    <mergeCell ref="B25:B29"/>
    <mergeCell ref="C25:C29"/>
    <mergeCell ref="D19:D20"/>
    <mergeCell ref="E19:E20"/>
    <mergeCell ref="F19:F20"/>
    <mergeCell ref="G19:G20"/>
    <mergeCell ref="H19:H20"/>
    <mergeCell ref="B21:B22"/>
    <mergeCell ref="H21:H22"/>
    <mergeCell ref="A21:A22"/>
    <mergeCell ref="A23:A24"/>
    <mergeCell ref="I22:J22"/>
    <mergeCell ref="I21:J21"/>
    <mergeCell ref="I18:J18"/>
    <mergeCell ref="A19:A20"/>
    <mergeCell ref="I19:J19"/>
    <mergeCell ref="I20:J20"/>
    <mergeCell ref="B19:B20"/>
    <mergeCell ref="C19:C20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Пользователь</cp:lastModifiedBy>
  <cp:lastPrinted>2020-06-05T03:07:39Z</cp:lastPrinted>
  <dcterms:created xsi:type="dcterms:W3CDTF">2017-12-11T08:58:53Z</dcterms:created>
  <dcterms:modified xsi:type="dcterms:W3CDTF">2020-06-08T04:09:22Z</dcterms:modified>
  <cp:category/>
  <cp:version/>
  <cp:contentType/>
  <cp:contentStatus/>
</cp:coreProperties>
</file>