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55" windowWidth="16815" windowHeight="8970" activeTab="6"/>
  </bookViews>
  <sheets>
    <sheet name="1" sheetId="20" r:id="rId1"/>
    <sheet name="2" sheetId="21" r:id="rId2"/>
    <sheet name="3." sheetId="19" r:id="rId3"/>
    <sheet name="4." sheetId="8" r:id="rId4"/>
    <sheet name="5." sheetId="4" r:id="rId5"/>
    <sheet name="6." sheetId="3" r:id="rId6"/>
    <sheet name="7." sheetId="5" r:id="rId7"/>
  </sheets>
  <definedNames>
    <definedName name="_xlnm.Print_Titles" localSheetId="0">'1'!$16:$16</definedName>
    <definedName name="_xlnm.Print_Titles" localSheetId="1">'2'!$16:$16</definedName>
    <definedName name="_xlnm.Print_Titles" localSheetId="2">'3.'!$13:$15</definedName>
    <definedName name="_xlnm.Print_Titles" localSheetId="3">'4.'!$13:$15</definedName>
    <definedName name="_xlnm.Print_Titles" localSheetId="5">'6.'!$14:$15</definedName>
    <definedName name="_xlnm.Print_Titles" localSheetId="6">'7.'!$14:$14</definedName>
    <definedName name="_xlnm.Print_Area" localSheetId="5">'6.'!$A$1:$H$48</definedName>
    <definedName name="_xlnm.Print_Area" localSheetId="6">'7.'!$A$1:$E$38</definedName>
  </definedNames>
  <calcPr calcId="144525"/>
</workbook>
</file>

<file path=xl/calcChain.xml><?xml version="1.0" encoding="utf-8"?>
<calcChain xmlns="http://schemas.openxmlformats.org/spreadsheetml/2006/main">
  <c r="AA401" i="8" l="1"/>
  <c r="AA400" i="8" s="1"/>
  <c r="AA399" i="8" s="1"/>
  <c r="AA398" i="8" s="1"/>
  <c r="AA397" i="8" s="1"/>
  <c r="AA160" i="8"/>
  <c r="C34" i="3"/>
  <c r="AA559" i="8"/>
  <c r="F275" i="19"/>
  <c r="F274" i="19" s="1"/>
  <c r="AA441" i="8"/>
  <c r="AA445" i="8"/>
  <c r="AA439" i="8"/>
  <c r="AA448" i="8"/>
  <c r="AA424" i="8"/>
  <c r="AA421" i="8" s="1"/>
  <c r="AA420" i="8"/>
  <c r="AA188" i="8"/>
  <c r="AA187" i="8"/>
  <c r="AA494" i="8"/>
  <c r="AA374" i="8"/>
  <c r="AA373" i="8" s="1"/>
  <c r="AA372" i="8" s="1"/>
  <c r="AA395" i="8"/>
  <c r="AA363" i="8"/>
  <c r="AA362" i="8" s="1"/>
  <c r="AA361" i="8" s="1"/>
  <c r="AA360" i="8" s="1"/>
  <c r="AA322" i="8"/>
  <c r="AA321" i="8" s="1"/>
  <c r="AA46" i="8"/>
  <c r="AA212" i="8"/>
  <c r="AA211" i="8" s="1"/>
  <c r="AA210" i="8" s="1"/>
  <c r="AA209" i="8" s="1"/>
  <c r="AA208" i="8" s="1"/>
  <c r="AA50" i="8"/>
  <c r="AA558" i="8"/>
  <c r="AA557" i="8" s="1"/>
  <c r="AA556" i="8" s="1"/>
  <c r="AA555" i="8" s="1"/>
  <c r="AA554" i="8" s="1"/>
  <c r="AA553" i="8" s="1"/>
  <c r="AA186" i="8" l="1"/>
  <c r="AA359" i="8"/>
  <c r="AA358" i="8" s="1"/>
  <c r="AA300" i="8"/>
  <c r="AA299" i="8" s="1"/>
  <c r="AA476" i="8"/>
  <c r="AA475" i="8" s="1"/>
  <c r="AA474" i="8" s="1"/>
  <c r="AA479" i="8"/>
  <c r="AA444" i="8"/>
  <c r="F223" i="19"/>
  <c r="F222" i="19" s="1"/>
  <c r="F219" i="19"/>
  <c r="F31" i="19"/>
  <c r="AA344" i="8"/>
  <c r="AA331" i="8"/>
  <c r="AA330" i="8" s="1"/>
  <c r="AA326" i="8"/>
  <c r="AA325" i="8" s="1"/>
  <c r="AA82" i="8"/>
  <c r="C95" i="21"/>
  <c r="C94" i="21"/>
  <c r="C93" i="21"/>
  <c r="C89" i="21"/>
  <c r="C88" i="21"/>
  <c r="C17" i="21"/>
  <c r="C149" i="20"/>
  <c r="C148" i="20" s="1"/>
  <c r="C147" i="20"/>
  <c r="C146" i="20" s="1"/>
  <c r="C144" i="20"/>
  <c r="C141" i="20"/>
  <c r="C139" i="20"/>
  <c r="C137" i="20"/>
  <c r="C135" i="20"/>
  <c r="C133" i="20"/>
  <c r="C131" i="20"/>
  <c r="C130" i="20" s="1"/>
  <c r="C129" i="20"/>
  <c r="C128" i="20" s="1"/>
  <c r="C126" i="20"/>
  <c r="C124" i="20"/>
  <c r="C122" i="20"/>
  <c r="C120" i="20"/>
  <c r="C117" i="20"/>
  <c r="C116" i="20" s="1"/>
  <c r="C112" i="20"/>
  <c r="C109" i="20"/>
  <c r="C107" i="20"/>
  <c r="C105" i="20"/>
  <c r="C102" i="20"/>
  <c r="C100" i="20"/>
  <c r="C98" i="20"/>
  <c r="C94" i="20"/>
  <c r="C93" i="20" s="1"/>
  <c r="C91" i="20"/>
  <c r="C90" i="20" s="1"/>
  <c r="C89" i="20" s="1"/>
  <c r="C86" i="20"/>
  <c r="C85" i="20" s="1"/>
  <c r="C83" i="20"/>
  <c r="C81" i="20"/>
  <c r="C80" i="20" s="1"/>
  <c r="C79" i="20" s="1"/>
  <c r="C77" i="20"/>
  <c r="C76" i="20" s="1"/>
  <c r="C74" i="20"/>
  <c r="C73" i="20" s="1"/>
  <c r="C70" i="20"/>
  <c r="C69" i="20"/>
  <c r="C68" i="20"/>
  <c r="C64" i="20"/>
  <c r="C63" i="20" s="1"/>
  <c r="C61" i="20"/>
  <c r="C58" i="20"/>
  <c r="C57" i="20" s="1"/>
  <c r="C54" i="20"/>
  <c r="C53" i="20" s="1"/>
  <c r="C52" i="20" s="1"/>
  <c r="C50" i="20"/>
  <c r="C48" i="20"/>
  <c r="C47" i="20" s="1"/>
  <c r="C46" i="20" s="1"/>
  <c r="C44" i="20"/>
  <c r="C43" i="20" s="1"/>
  <c r="C41" i="20"/>
  <c r="C40" i="20" s="1"/>
  <c r="C37" i="20"/>
  <c r="C35" i="20"/>
  <c r="C33" i="20"/>
  <c r="C31" i="20"/>
  <c r="C27" i="20"/>
  <c r="C25" i="20"/>
  <c r="C23" i="20"/>
  <c r="C21" i="20"/>
  <c r="C20" i="20" s="1"/>
  <c r="C19" i="20" s="1"/>
  <c r="C56" i="20" l="1"/>
  <c r="C30" i="20"/>
  <c r="C29" i="20" s="1"/>
  <c r="C67" i="20"/>
  <c r="C66" i="20" s="1"/>
  <c r="C119" i="20"/>
  <c r="AA324" i="8"/>
  <c r="C143" i="20"/>
  <c r="C72" i="20"/>
  <c r="C39" i="20"/>
  <c r="AA159" i="8"/>
  <c r="AA158" i="8" s="1"/>
  <c r="AA156" i="8"/>
  <c r="AA151" i="8" s="1"/>
  <c r="AA101" i="8"/>
  <c r="AA59" i="8"/>
  <c r="AA37" i="8"/>
  <c r="F153" i="19"/>
  <c r="F291" i="19"/>
  <c r="F290" i="19" s="1"/>
  <c r="F286" i="19" s="1"/>
  <c r="F281" i="19" s="1"/>
  <c r="F161" i="19"/>
  <c r="AA22" i="8"/>
  <c r="F395" i="19"/>
  <c r="C115" i="20" l="1"/>
  <c r="C114" i="20" s="1"/>
  <c r="C18" i="20"/>
  <c r="C17" i="20" s="1"/>
  <c r="C42" i="3"/>
  <c r="C19" i="4"/>
  <c r="T398" i="19"/>
  <c r="F394" i="19"/>
  <c r="F390" i="19"/>
  <c r="F384" i="19"/>
  <c r="F380" i="19"/>
  <c r="F378" i="19"/>
  <c r="F376" i="19"/>
  <c r="F367" i="19"/>
  <c r="F351" i="19"/>
  <c r="F349" i="19" s="1"/>
  <c r="F350" i="19"/>
  <c r="F347" i="19"/>
  <c r="F342" i="19"/>
  <c r="F340" i="19" s="1"/>
  <c r="F332" i="19"/>
  <c r="F329" i="19"/>
  <c r="F319" i="19"/>
  <c r="F318" i="19" s="1"/>
  <c r="F312" i="19" s="1"/>
  <c r="F308" i="19"/>
  <c r="F307" i="19" s="1"/>
  <c r="F305" i="19"/>
  <c r="F300" i="19"/>
  <c r="F296" i="19"/>
  <c r="F295" i="19" s="1"/>
  <c r="F273" i="19"/>
  <c r="F262" i="19" s="1"/>
  <c r="F251" i="19"/>
  <c r="F249" i="19" s="1"/>
  <c r="F248" i="19" s="1"/>
  <c r="F247" i="19" s="1"/>
  <c r="F233" i="19"/>
  <c r="F228" i="19"/>
  <c r="F227" i="19" s="1"/>
  <c r="F226" i="19"/>
  <c r="F225" i="19" s="1"/>
  <c r="F218" i="19" s="1"/>
  <c r="F217" i="19"/>
  <c r="F216" i="19" s="1"/>
  <c r="F215" i="19" s="1"/>
  <c r="F211" i="19"/>
  <c r="F210" i="19" s="1"/>
  <c r="F208" i="19"/>
  <c r="F205" i="19" s="1"/>
  <c r="F204" i="19"/>
  <c r="F203" i="19" s="1"/>
  <c r="F202" i="19" s="1"/>
  <c r="F198" i="19"/>
  <c r="F197" i="19" s="1"/>
  <c r="F196" i="19" s="1"/>
  <c r="F195" i="19" s="1"/>
  <c r="F182" i="19"/>
  <c r="F181" i="19" s="1"/>
  <c r="F176" i="19"/>
  <c r="F175" i="19" s="1"/>
  <c r="F173" i="19"/>
  <c r="F171" i="19"/>
  <c r="F169" i="19"/>
  <c r="F166" i="19"/>
  <c r="F164" i="19"/>
  <c r="F162" i="19"/>
  <c r="F160" i="19"/>
  <c r="F158" i="19"/>
  <c r="F155" i="19"/>
  <c r="F152" i="19" s="1"/>
  <c r="F144" i="19"/>
  <c r="F142" i="19"/>
  <c r="F112" i="19"/>
  <c r="F111" i="19" s="1"/>
  <c r="F110" i="19" s="1"/>
  <c r="F109" i="19" s="1"/>
  <c r="F93" i="19"/>
  <c r="F92" i="19" s="1"/>
  <c r="F91" i="19" s="1"/>
  <c r="F89" i="19"/>
  <c r="F88" i="19" s="1"/>
  <c r="F86" i="19"/>
  <c r="F83" i="19" s="1"/>
  <c r="F81" i="19"/>
  <c r="F79" i="19"/>
  <c r="F77" i="19"/>
  <c r="F76" i="19" s="1"/>
  <c r="F75" i="19" s="1"/>
  <c r="F67" i="19"/>
  <c r="F66" i="19" s="1"/>
  <c r="F64" i="19"/>
  <c r="F62" i="19"/>
  <c r="F41" i="19"/>
  <c r="F40" i="19" s="1"/>
  <c r="F36" i="19"/>
  <c r="F35" i="19" s="1"/>
  <c r="F28" i="19"/>
  <c r="F27" i="19" s="1"/>
  <c r="F20" i="19"/>
  <c r="F19" i="19"/>
  <c r="F18" i="19" s="1"/>
  <c r="AA99" i="8"/>
  <c r="AA81" i="8" s="1"/>
  <c r="F74" i="19" l="1"/>
  <c r="F73" i="19" s="1"/>
  <c r="F141" i="19"/>
  <c r="F140" i="19" s="1"/>
  <c r="F139" i="19" s="1"/>
  <c r="F168" i="19"/>
  <c r="F201" i="19"/>
  <c r="F294" i="19"/>
  <c r="F293" i="19" s="1"/>
  <c r="F214" i="19"/>
  <c r="F61" i="19"/>
  <c r="F45" i="19" s="1"/>
  <c r="F157" i="19"/>
  <c r="F331" i="19"/>
  <c r="F375" i="19"/>
  <c r="F34" i="19"/>
  <c r="F200" i="19"/>
  <c r="C20" i="4"/>
  <c r="AA257" i="8"/>
  <c r="J257" i="8"/>
  <c r="F151" i="19" l="1"/>
  <c r="F150" i="19" s="1"/>
  <c r="F17" i="19"/>
  <c r="F398" i="19" s="1"/>
  <c r="C40" i="3"/>
  <c r="C48" i="3" s="1"/>
  <c r="AA58" i="8"/>
  <c r="AA60" i="8"/>
  <c r="J60" i="8"/>
  <c r="C22" i="4"/>
  <c r="AA69" i="8"/>
  <c r="J69" i="8"/>
  <c r="AA472" i="8"/>
  <c r="AA471" i="8" s="1"/>
  <c r="AA470" i="8" s="1"/>
  <c r="AA469" i="8" s="1"/>
  <c r="AA460" i="8" s="1"/>
  <c r="AA458" i="8"/>
  <c r="AA457" i="8" s="1"/>
  <c r="AA456" i="8" s="1"/>
  <c r="AA455" i="8" s="1"/>
  <c r="AA419" i="8"/>
  <c r="AA418" i="8" s="1"/>
  <c r="AA533" i="8"/>
  <c r="AA532" i="8" s="1"/>
  <c r="AA531" i="8" s="1"/>
  <c r="AA530" i="8" s="1"/>
  <c r="AA529" i="8" s="1"/>
  <c r="J533" i="8"/>
  <c r="J532" i="8" s="1"/>
  <c r="AA193" i="8"/>
  <c r="AA47" i="8"/>
  <c r="AA28" i="8"/>
  <c r="AA27" i="8" s="1"/>
  <c r="AA26" i="8" s="1"/>
  <c r="AA17" i="8" s="1"/>
  <c r="AA16" i="8" s="1"/>
  <c r="AA55" i="8" l="1"/>
  <c r="AA54" i="8" s="1"/>
  <c r="AA53" i="8" s="1"/>
  <c r="AA52" i="8" s="1"/>
  <c r="AA51" i="8" s="1"/>
  <c r="C17" i="4"/>
  <c r="C25" i="4" s="1"/>
  <c r="AA394" i="8" l="1"/>
  <c r="AA393" i="8" s="1"/>
  <c r="AA392" i="8" s="1"/>
  <c r="AA391" i="8" s="1"/>
  <c r="AA390" i="8" s="1"/>
  <c r="AA357" i="8" s="1"/>
  <c r="AA492" i="8"/>
  <c r="AA491" i="8" s="1"/>
  <c r="AA490" i="8" s="1"/>
  <c r="AA482" i="8" s="1"/>
  <c r="AA110" i="8"/>
  <c r="AA109" i="8" s="1"/>
  <c r="AA108" i="8" s="1"/>
  <c r="AA205" i="8"/>
  <c r="AA204" i="8" s="1"/>
  <c r="AA198" i="8" s="1"/>
  <c r="AA197" i="8" s="1"/>
  <c r="AA314" i="8"/>
  <c r="AA313" i="8" s="1"/>
  <c r="AA312" i="8" s="1"/>
  <c r="AA297" i="8"/>
  <c r="AA296" i="8" s="1"/>
  <c r="AA280" i="8" s="1"/>
  <c r="AA279" i="8" s="1"/>
  <c r="AA278" i="8" s="1"/>
  <c r="AA147" i="8"/>
  <c r="AA146" i="8" s="1"/>
  <c r="AA145" i="8" s="1"/>
  <c r="AA45" i="8"/>
  <c r="AA311" i="8" l="1"/>
  <c r="AA310" i="8" s="1"/>
  <c r="AA309" i="8" s="1"/>
  <c r="AA438" i="8"/>
  <c r="AA437" i="8" s="1"/>
  <c r="AA539" i="8"/>
  <c r="AA538" i="8" s="1"/>
  <c r="AA537" i="8" s="1"/>
  <c r="AA536" i="8" s="1"/>
  <c r="AA535" i="8" s="1"/>
  <c r="AA528" i="8" s="1"/>
  <c r="AA481" i="8"/>
  <c r="AA453" i="8"/>
  <c r="AA452" i="8" s="1"/>
  <c r="AA450" i="8"/>
  <c r="AA449" i="8" s="1"/>
  <c r="AA447" i="8"/>
  <c r="AA440" i="8" s="1"/>
  <c r="AA433" i="8"/>
  <c r="AA432" i="8" s="1"/>
  <c r="AA431" i="8" s="1"/>
  <c r="AA430" i="8" s="1"/>
  <c r="AA427" i="8"/>
  <c r="AA426" i="8" s="1"/>
  <c r="AA171" i="8"/>
  <c r="AA170" i="8" s="1"/>
  <c r="AA265" i="8"/>
  <c r="AA263" i="8"/>
  <c r="AA80" i="8"/>
  <c r="AA355" i="8"/>
  <c r="AA354" i="8" s="1"/>
  <c r="AA353" i="8" s="1"/>
  <c r="AA351" i="8"/>
  <c r="J351" i="8"/>
  <c r="AA349" i="8"/>
  <c r="AA306" i="8"/>
  <c r="AA305" i="8" s="1"/>
  <c r="AA304" i="8" s="1"/>
  <c r="AA303" i="8" s="1"/>
  <c r="AA302" i="8" s="1"/>
  <c r="AA277" i="8" s="1"/>
  <c r="AA255" i="8"/>
  <c r="AA250" i="8"/>
  <c r="AA239" i="8"/>
  <c r="AA238" i="8" s="1"/>
  <c r="AA237" i="8" s="1"/>
  <c r="AA236" i="8" s="1"/>
  <c r="AA235" i="8" s="1"/>
  <c r="J239" i="8"/>
  <c r="AA227" i="8"/>
  <c r="AA226" i="8" s="1"/>
  <c r="AA225" i="8" s="1"/>
  <c r="AA224" i="8" s="1"/>
  <c r="AA223" i="8" s="1"/>
  <c r="AA219" i="8"/>
  <c r="AA221" i="8"/>
  <c r="AA195" i="8"/>
  <c r="AA192" i="8" s="1"/>
  <c r="AA184" i="8"/>
  <c r="AA181" i="8" s="1"/>
  <c r="AA72" i="8"/>
  <c r="AA71" i="8" s="1"/>
  <c r="AA67" i="8"/>
  <c r="AA66" i="8" s="1"/>
  <c r="AA49" i="8"/>
  <c r="AA43" i="8"/>
  <c r="AA36" i="8"/>
  <c r="AA35" i="8" s="1"/>
  <c r="AA34" i="8" s="1"/>
  <c r="AA33" i="8" s="1"/>
  <c r="AA32" i="8" s="1"/>
  <c r="AA417" i="8" l="1"/>
  <c r="AA416" i="8" s="1"/>
  <c r="AA415" i="8" s="1"/>
  <c r="AA262" i="8"/>
  <c r="AA436" i="8"/>
  <c r="AA435" i="8" s="1"/>
  <c r="AA429" i="8" s="1"/>
  <c r="AA65" i="8"/>
  <c r="AA64" i="8" s="1"/>
  <c r="AA63" i="8" s="1"/>
  <c r="AA62" i="8" s="1"/>
  <c r="AA254" i="8"/>
  <c r="AA253" i="8" s="1"/>
  <c r="AA42" i="8"/>
  <c r="AA41" i="8" s="1"/>
  <c r="AA40" i="8" s="1"/>
  <c r="AA39" i="8" s="1"/>
  <c r="AA31" i="8" s="1"/>
  <c r="AA348" i="8"/>
  <c r="AA347" i="8" s="1"/>
  <c r="AA341" i="8" s="1"/>
  <c r="AA340" i="8" s="1"/>
  <c r="AA335" i="8" s="1"/>
  <c r="AA218" i="8"/>
  <c r="AA217" i="8" s="1"/>
  <c r="AA216" i="8" s="1"/>
  <c r="AA215" i="8" s="1"/>
  <c r="AA414" i="8" l="1"/>
  <c r="AA396" i="8" s="1"/>
  <c r="AA30" i="8"/>
  <c r="AA261" i="8"/>
  <c r="AA260" i="8" s="1"/>
  <c r="AA259" i="8" s="1"/>
  <c r="AA252" i="8" s="1"/>
  <c r="AA367" i="8"/>
  <c r="AA365" i="8"/>
  <c r="AA249" i="8"/>
  <c r="AA248" i="8" s="1"/>
  <c r="AA247" i="8" s="1"/>
  <c r="AA241" i="8" s="1"/>
  <c r="AA214" i="8" s="1"/>
  <c r="AA164" i="8"/>
  <c r="AA144" i="8" s="1"/>
  <c r="AA112" i="8" s="1"/>
  <c r="AA78" i="8"/>
  <c r="AA77" i="8" s="1"/>
  <c r="AA76" i="8" s="1"/>
  <c r="AA75" i="8" l="1"/>
  <c r="AA74" i="8" s="1"/>
  <c r="AA580" i="8" s="1"/>
  <c r="D33" i="5"/>
  <c r="D32" i="5" s="1"/>
  <c r="D31" i="5" s="1"/>
  <c r="D26" i="5" s="1"/>
  <c r="D24" i="5"/>
  <c r="D23" i="5"/>
  <c r="D22" i="5" s="1"/>
  <c r="D17" i="5" s="1"/>
  <c r="D18" i="5"/>
  <c r="D16" i="5" l="1"/>
  <c r="D48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<sst xmlns="http://schemas.openxmlformats.org/spreadsheetml/2006/main" count="4444" uniqueCount="998">
  <si>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</si>
  <si>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</si>
  <si>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</si>
  <si>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</si>
  <si>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</si>
  <si>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</si>
  <si>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</si>
  <si>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</si>
  <si>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</si>
  <si>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</si>
  <si>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</si>
  <si>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</si>
  <si>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</si>
  <si>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</si>
  <si>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</si>
  <si>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</si>
  <si>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</si>
  <si>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</si>
  <si>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</si>
  <si>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</si>
  <si>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</si>
  <si>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</si>
  <si>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</si>
  <si>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</si>
  <si>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</si>
  <si>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</si>
  <si>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</si>
  <si>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</si>
  <si>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</si>
  <si>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</si>
  <si>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</si>
  <si>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</si>
  <si>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</si>
  <si>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ИТОГО</t>
  </si>
  <si>
    <t xml:space="preserve"> 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</si>
  <si>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</si>
  <si>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</si>
  <si>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</si>
  <si>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</si>
  <si>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</si>
  <si>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</si>
  <si>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</si>
  <si>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</si>
  <si>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                                                      к Решению Земского собрания </t>
  </si>
  <si>
    <t>«Приложение № 16</t>
  </si>
  <si>
    <t>»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</si>
  <si>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</si>
  <si>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</si>
  <si>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</si>
  <si>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</si>
  <si>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</si>
  <si>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</si>
  <si>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</si>
  <si>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</si>
  <si>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</si>
  <si>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</si>
  <si>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</si>
  <si>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</si>
  <si>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</si>
  <si>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</si>
  <si>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</si>
  <si>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</si>
  <si>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</si>
  <si>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</si>
  <si>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</si>
  <si>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</si>
  <si>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</si>
  <si>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</si>
  <si>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</si>
  <si>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</si>
  <si>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</si>
  <si>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</si>
  <si>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</si>
  <si>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</si>
  <si>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</si>
  <si>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</si>
  <si>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</si>
  <si>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</si>
  <si>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</si>
  <si>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</si>
  <si>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</si>
  <si>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</si>
  <si>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</si>
  <si>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</si>
  <si>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</si>
  <si>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</si>
  <si>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</si>
  <si>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</si>
  <si>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</si>
  <si>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</si>
  <si>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</si>
  <si>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</si>
  <si>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</si>
  <si>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</si>
  <si>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</si>
  <si>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</si>
  <si>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</si>
  <si>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t>1</t>
  </si>
  <si>
    <t>2</t>
  </si>
  <si>
    <t>3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</si>
  <si>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</si>
  <si>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</si>
  <si>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</si>
  <si>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</si>
  <si>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</si>
  <si>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</si>
  <si>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</si>
  <si>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</si>
  <si>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</si>
  <si>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</si>
  <si>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</si>
  <si>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</si>
  <si>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</si>
  <si>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</si>
  <si>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</si>
  <si>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</si>
  <si>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</si>
  <si>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</si>
  <si>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</si>
  <si>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</si>
  <si>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</si>
  <si>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</si>
  <si>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</si>
  <si>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</si>
  <si>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</si>
  <si>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</si>
  <si>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</si>
  <si>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</si>
  <si>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</si>
  <si>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</si>
  <si>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</si>
  <si>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</si>
  <si>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</si>
  <si>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</si>
  <si>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</si>
  <si>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</si>
  <si>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</si>
  <si>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</si>
  <si>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</si>
  <si>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</si>
  <si>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</si>
  <si>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</si>
  <si>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</si>
  <si>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</si>
  <si>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</si>
  <si>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</si>
  <si>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</si>
  <si>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</si>
  <si>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</si>
  <si>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</si>
  <si>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</si>
  <si>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</si>
  <si>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</si>
  <si>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</si>
  <si>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</si>
  <si>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</si>
  <si>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</si>
  <si>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</si>
  <si>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</si>
  <si>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</si>
  <si>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</si>
  <si>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</si>
  <si>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</si>
  <si>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</si>
  <si>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</si>
  <si>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</si>
  <si>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</si>
  <si>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</si>
  <si>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</si>
  <si>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</si>
  <si>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</si>
  <si>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</si>
  <si>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</si>
  <si>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</si>
  <si>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</si>
  <si>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</si>
  <si>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</si>
  <si>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</si>
  <si>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</si>
  <si>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</si>
  <si>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</si>
  <si>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</si>
  <si>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</si>
  <si>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</si>
  <si>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</si>
  <si>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</si>
  <si>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</si>
  <si>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</si>
  <si>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</si>
  <si>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</si>
  <si>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</si>
  <si>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</si>
  <si>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</si>
  <si>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</si>
  <si>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</si>
  <si>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</si>
  <si>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</si>
  <si>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</si>
  <si>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</si>
  <si>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</si>
  <si>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</si>
  <si>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</si>
  <si>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</si>
  <si>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</si>
  <si>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</si>
  <si>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</si>
  <si>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</si>
  <si>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</si>
  <si>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</si>
  <si>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</si>
  <si>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</si>
  <si>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</si>
  <si>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</si>
  <si>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</si>
  <si>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</si>
  <si>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</si>
  <si>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</si>
  <si>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</si>
  <si>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</si>
  <si>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</si>
  <si>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</si>
  <si>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</si>
  <si>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</si>
  <si>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</si>
  <si>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</si>
  <si>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</si>
  <si>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</si>
  <si>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</si>
  <si>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</si>
  <si>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</si>
  <si>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</si>
  <si>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</si>
  <si>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</si>
  <si>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</si>
  <si>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</si>
  <si>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</si>
  <si>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</si>
  <si>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</si>
  <si>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</si>
  <si>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</si>
  <si>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</si>
  <si>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</si>
  <si>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</si>
  <si>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</si>
  <si>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</si>
  <si>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</si>
  <si>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</si>
  <si>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</si>
  <si>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</si>
  <si>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</si>
  <si>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</si>
  <si>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</si>
  <si>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</si>
  <si>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</si>
  <si>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</si>
  <si>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</si>
  <si>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</si>
  <si>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</si>
  <si>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</si>
  <si>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</si>
  <si>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</si>
  <si>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</si>
  <si>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</si>
  <si>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</si>
  <si>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</si>
  <si>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</si>
  <si>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</si>
  <si>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</si>
  <si>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</si>
  <si>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</si>
  <si>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</si>
  <si>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</si>
  <si>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</si>
  <si>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</si>
  <si>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</si>
  <si>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</si>
  <si>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</si>
  <si>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</si>
  <si>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</si>
  <si>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</si>
  <si>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</si>
  <si>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</si>
  <si>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</si>
  <si>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</si>
  <si>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</si>
  <si>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</si>
  <si>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</si>
  <si>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</si>
  <si>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</si>
  <si>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</si>
  <si>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</si>
  <si>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</si>
  <si>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</si>
  <si>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</si>
  <si>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</si>
  <si>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</si>
  <si>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</si>
  <si>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</si>
  <si>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</si>
  <si>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</si>
  <si>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</si>
  <si>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</si>
  <si>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</si>
  <si>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</si>
  <si>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</si>
  <si>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</si>
  <si>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</si>
  <si>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</si>
  <si>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</si>
  <si>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</si>
  <si>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</si>
  <si>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</si>
  <si>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</si>
  <si>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</si>
  <si>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</si>
  <si>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</si>
  <si>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</si>
  <si>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</si>
  <si>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</si>
  <si>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</si>
  <si>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</si>
  <si>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</si>
  <si>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</si>
  <si>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</si>
  <si>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</si>
  <si>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</si>
  <si>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</si>
  <si>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</si>
  <si>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</si>
  <si>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</si>
  <si>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</si>
  <si>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</si>
  <si>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</si>
  <si>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</si>
  <si>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</si>
  <si>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</si>
  <si>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</si>
  <si>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</si>
  <si>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</si>
  <si>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</si>
  <si>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</si>
  <si>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</si>
  <si>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</si>
  <si>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</si>
  <si>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</si>
  <si>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</si>
  <si>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</si>
  <si>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</si>
  <si>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</si>
  <si>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</si>
  <si>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</si>
  <si>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</si>
  <si>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</si>
  <si>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</si>
  <si>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</si>
  <si>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</si>
  <si>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</si>
  <si>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</si>
  <si>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</si>
  <si>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</si>
  <si>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</si>
  <si>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</si>
  <si>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</si>
  <si>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</si>
  <si>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</si>
  <si>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</si>
  <si>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</si>
  <si>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</si>
  <si>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</si>
  <si>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</si>
  <si>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</si>
  <si>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</si>
  <si>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</si>
  <si>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</si>
  <si>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</si>
  <si>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</si>
  <si>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</si>
  <si>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</si>
  <si>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</si>
  <si>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</si>
  <si>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</si>
  <si>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</si>
  <si>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</si>
  <si>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</si>
  <si>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</si>
  <si>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</si>
  <si>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</si>
  <si>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</si>
  <si>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</si>
  <si>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</si>
  <si>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</si>
  <si>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</si>
  <si>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</si>
  <si>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</si>
  <si>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</si>
  <si>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</si>
  <si>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</si>
  <si>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</si>
  <si>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</si>
  <si>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</si>
  <si>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</si>
  <si>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</si>
  <si>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</si>
  <si>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</si>
  <si>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</si>
  <si>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</si>
  <si>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</si>
  <si>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</si>
  <si>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</si>
  <si>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</si>
  <si>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</si>
  <si>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</si>
  <si>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</si>
  <si>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</si>
  <si>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</si>
  <si>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</si>
  <si>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</si>
  <si>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</si>
  <si>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</si>
  <si>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</si>
  <si>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</si>
  <si>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</si>
  <si>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</si>
  <si>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</si>
  <si>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</si>
  <si>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</si>
  <si>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</si>
  <si>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</si>
  <si>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</si>
  <si>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</si>
  <si>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</si>
  <si>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</si>
  <si>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</si>
  <si>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</si>
  <si>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</si>
  <si>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</si>
  <si>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</si>
  <si>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</si>
  <si>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</si>
  <si>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</si>
  <si>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</si>
  <si>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</si>
  <si>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</si>
  <si>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</si>
  <si>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</si>
  <si>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</si>
  <si>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</si>
  <si>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</si>
  <si>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</si>
  <si>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</si>
  <si>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</si>
  <si>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</si>
  <si>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</si>
  <si>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</si>
  <si>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</si>
  <si>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</si>
  <si>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</si>
  <si>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</si>
  <si>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</si>
  <si>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</si>
  <si>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</si>
  <si>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</si>
  <si>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</si>
  <si>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</si>
  <si>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</si>
  <si>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</si>
  <si>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</si>
  <si>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</si>
  <si>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</si>
  <si>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</si>
  <si>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</si>
  <si>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</si>
  <si>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</si>
  <si>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</si>
  <si>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</si>
  <si>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</si>
  <si>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</si>
  <si>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</si>
  <si>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</si>
  <si>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</si>
  <si>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</si>
  <si>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</si>
  <si>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</si>
  <si>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</si>
  <si>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</si>
  <si>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</si>
  <si>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</si>
  <si>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</si>
  <si>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</si>
  <si>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</si>
  <si>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</si>
  <si>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</si>
  <si>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</si>
  <si>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</si>
  <si>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</si>
  <si>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</si>
  <si>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</si>
  <si>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</si>
  <si>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</si>
  <si>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</si>
  <si>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</si>
  <si>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</si>
  <si>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</si>
  <si>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</si>
  <si>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</si>
  <si>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</si>
  <si>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</si>
  <si>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</si>
  <si>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</si>
  <si>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</si>
  <si>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</si>
  <si>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</si>
  <si>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</si>
  <si>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</si>
  <si>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</si>
  <si>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</si>
  <si>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</si>
  <si>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</si>
  <si>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</si>
  <si>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</si>
  <si>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</si>
  <si>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</si>
  <si>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</si>
  <si>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</si>
  <si>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</si>
  <si>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</si>
  <si>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</si>
  <si>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</si>
  <si>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</si>
  <si>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</si>
  <si>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</si>
  <si>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</si>
  <si>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</si>
  <si>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</si>
  <si>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</si>
  <si>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</si>
  <si>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</si>
  <si>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</si>
  <si>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</si>
  <si>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</si>
  <si>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</si>
  <si>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</si>
  <si>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</si>
  <si>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</si>
  <si>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</si>
  <si>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</si>
  <si>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</si>
  <si>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</si>
  <si>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</si>
  <si>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</si>
  <si>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</si>
  <si>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</si>
  <si>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</si>
  <si>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</si>
  <si>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</si>
  <si>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</si>
  <si>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</si>
  <si>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</si>
  <si>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</si>
  <si>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</si>
  <si>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</si>
  <si>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</si>
  <si>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</si>
  <si>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</si>
  <si>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</si>
  <si>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</si>
  <si>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</si>
  <si>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</si>
  <si>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</si>
  <si>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</si>
  <si>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</si>
  <si>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</si>
  <si>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</si>
  <si>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</si>
  <si>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</si>
  <si>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</si>
  <si>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</si>
  <si>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</si>
  <si>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</si>
  <si>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</si>
  <si>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</si>
  <si>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</si>
  <si>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</si>
  <si>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</si>
  <si>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</si>
  <si>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</si>
  <si>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</si>
  <si>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</si>
  <si>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</si>
  <si>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</si>
  <si>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</si>
  <si>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</si>
  <si>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</si>
  <si>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</si>
  <si>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</si>
  <si>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</si>
  <si>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</si>
  <si>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</si>
  <si>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</si>
  <si>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</si>
  <si>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</si>
  <si>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</si>
  <si>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</si>
  <si>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</si>
  <si>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</si>
  <si>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</si>
  <si>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</si>
  <si>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</si>
  <si>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</si>
  <si>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</si>
  <si>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</si>
  <si>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</si>
  <si>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</si>
  <si>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</si>
  <si>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</si>
  <si>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</si>
  <si>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</si>
  <si>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</si>
  <si>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</si>
  <si>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</si>
  <si>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</si>
  <si>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</si>
  <si>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</si>
  <si>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</si>
  <si>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</si>
  <si>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</si>
  <si>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</si>
  <si>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</si>
  <si>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</si>
  <si>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</si>
  <si>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</si>
  <si>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</si>
  <si>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</si>
  <si>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</si>
  <si>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</si>
  <si>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</si>
  <si>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</si>
  <si>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</si>
  <si>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</si>
  <si>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</si>
  <si>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</si>
  <si>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</si>
  <si>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</si>
  <si>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</si>
  <si>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</si>
  <si>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</si>
  <si>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</si>
  <si>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</si>
  <si>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</si>
  <si>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</si>
  <si>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</si>
  <si>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</si>
  <si>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</si>
  <si>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</si>
  <si>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</si>
  <si>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</si>
  <si>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</si>
  <si>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</si>
  <si>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</si>
  <si>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</si>
  <si>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</si>
  <si>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</si>
  <si>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</si>
  <si>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</si>
  <si>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</si>
  <si>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 10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</si>
  <si>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</si>
  <si>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</si>
  <si>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</si>
  <si>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</si>
  <si>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</si>
  <si>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</si>
  <si>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</si>
  <si>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</si>
  <si>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</si>
  <si>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</si>
  <si>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</si>
  <si>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1.5.</t>
  </si>
  <si>
    <t>1.6.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</si>
  <si>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</si>
  <si>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от    .      .2019 № 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</si>
  <si>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 год, тыс.рублей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</si>
  <si>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</si>
  <si>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</si>
  <si>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</si>
  <si>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</si>
  <si>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</si>
  <si>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</si>
  <si>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</si>
  <si>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 xml:space="preserve">от      .    .2019 № </t>
  </si>
  <si>
    <t>05.2.P2.51590</t>
  </si>
  <si>
    <t>Приложение № 4</t>
  </si>
  <si>
    <t>Ремонт автомобильных дорог общего пользования местного значения за счет средств бюджета муниципального района</t>
  </si>
  <si>
    <t>Ремонт автомобильных дорог общего пользования местного значения за счет средств бюджетов поселений</t>
  </si>
  <si>
    <t>Содержание  автомобильных дорог общего пользования местного значения</t>
  </si>
  <si>
    <t xml:space="preserve">  от  .    .2019 № </t>
  </si>
  <si>
    <t xml:space="preserve">от    .    .2019 № 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</si>
  <si>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</si>
  <si>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</si>
  <si>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</si>
  <si>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от       .   .2019 №</t>
  </si>
  <si>
    <t>от 20.12.2018 № 61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</si>
  <si>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</si>
  <si>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</si>
  <si>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Иные межбюджетные трансферты на 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</si>
  <si>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92.0.00.2С390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</si>
  <si>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</si>
  <si>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</si>
  <si>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</si>
  <si>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</si>
  <si>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</si>
  <si>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</si>
  <si>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</si>
  <si>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</si>
  <si>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</si>
  <si>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</si>
  <si>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</si>
  <si>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</si>
  <si>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</si>
  <si>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</si>
  <si>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</si>
  <si>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</si>
  <si>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</si>
  <si>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</si>
  <si>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</si>
  <si>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</si>
  <si>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</si>
  <si>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</si>
  <si>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</si>
  <si>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</si>
  <si>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</si>
  <si>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</si>
  <si>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</si>
  <si>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</si>
  <si>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</si>
  <si>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</si>
  <si>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</si>
  <si>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</si>
  <si>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</si>
  <si>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</si>
  <si>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</si>
  <si>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</si>
  <si>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</si>
  <si>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</si>
  <si>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</si>
  <si>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</si>
  <si>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</si>
  <si>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</si>
  <si>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</si>
  <si>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</si>
  <si>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</si>
  <si>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</si>
  <si>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</si>
  <si>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</si>
  <si>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</si>
  <si>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</si>
  <si>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</si>
  <si>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</si>
  <si>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</si>
  <si>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</si>
  <si>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</si>
  <si>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</si>
  <si>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</si>
  <si>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</si>
  <si>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</si>
  <si>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</si>
  <si>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</si>
  <si>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</si>
  <si>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</si>
  <si>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</si>
  <si>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</si>
  <si>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</si>
  <si>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</si>
  <si>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</si>
  <si>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</si>
  <si>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</si>
  <si>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</si>
  <si>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</si>
  <si>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</si>
  <si>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</si>
  <si>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</si>
  <si>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</si>
  <si>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</si>
  <si>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</si>
  <si>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</si>
  <si>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</si>
  <si>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</si>
  <si>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</si>
  <si>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</si>
  <si>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</si>
  <si>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</si>
  <si>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</si>
  <si>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</si>
  <si>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</si>
  <si>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</si>
  <si>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</si>
  <si>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</si>
  <si>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</si>
  <si>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</si>
  <si>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</si>
  <si>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</si>
  <si>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</si>
  <si>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</si>
  <si>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</si>
  <si>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</si>
  <si>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</si>
  <si>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</si>
  <si>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</si>
  <si>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</si>
  <si>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</si>
  <si>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</si>
  <si>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</si>
  <si>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</si>
  <si>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</si>
  <si>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</si>
  <si>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</si>
  <si>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</si>
  <si>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</si>
  <si>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</si>
  <si>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</si>
  <si>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</si>
  <si>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</si>
  <si>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</si>
  <si>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</si>
  <si>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</si>
  <si>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</si>
  <si>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</si>
  <si>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</si>
  <si>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</si>
  <si>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</si>
  <si>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</si>
  <si>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</si>
  <si>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</si>
  <si>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</si>
  <si>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</si>
  <si>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</si>
  <si>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</si>
  <si>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</si>
  <si>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</si>
  <si>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</si>
  <si>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</si>
  <si>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</si>
  <si>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</si>
  <si>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</si>
  <si>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</si>
  <si>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</si>
  <si>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</si>
  <si>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</si>
  <si>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</si>
  <si>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</si>
  <si>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</si>
  <si>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</si>
  <si>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</si>
  <si>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</si>
  <si>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</si>
  <si>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</si>
  <si>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</si>
  <si>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</si>
  <si>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</si>
  <si>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</si>
  <si>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</si>
  <si>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</si>
  <si>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</si>
  <si>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</si>
  <si>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</si>
  <si>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</si>
  <si>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</si>
  <si>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</si>
  <si>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</si>
  <si>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</si>
  <si>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</si>
  <si>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</si>
  <si>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</si>
  <si>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</si>
  <si>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</si>
  <si>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</si>
  <si>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</si>
  <si>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</si>
  <si>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</si>
  <si>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</si>
  <si>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</si>
  <si>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</si>
  <si>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</si>
  <si>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</si>
  <si>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</si>
  <si>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</si>
  <si>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</si>
  <si>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</si>
  <si>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</si>
  <si>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</si>
  <si>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</si>
  <si>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</si>
  <si>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</si>
  <si>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</si>
  <si>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</si>
  <si>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</si>
  <si>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</si>
  <si>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</si>
  <si>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</si>
  <si>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</si>
  <si>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</si>
  <si>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</si>
  <si>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</si>
  <si>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</si>
  <si>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</si>
  <si>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</si>
  <si>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</si>
  <si>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</si>
  <si>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</si>
  <si>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</si>
  <si>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</si>
  <si>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</si>
  <si>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</si>
  <si>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</si>
  <si>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</si>
  <si>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</si>
  <si>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</si>
  <si>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</si>
  <si>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</si>
  <si>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</si>
  <si>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</si>
  <si>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</si>
  <si>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</si>
  <si>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</si>
  <si>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</si>
  <si>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</si>
  <si>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</si>
  <si>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</si>
  <si>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</si>
  <si>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</si>
  <si>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</si>
  <si>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</si>
  <si>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</si>
  <si>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</si>
  <si>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</si>
  <si>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</si>
  <si>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</si>
  <si>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</si>
  <si>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Приложение № 5</t>
  </si>
  <si>
    <t xml:space="preserve">000 1 14 02 050 05 0000 440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</si>
  <si>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</si>
  <si>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000 1 14 02 053 05 0000 440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</si>
  <si>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</si>
  <si>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</si>
  <si>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</si>
  <si>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000 1 16 06 000 01 0000 140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</si>
  <si>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</si>
  <si>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</si>
  <si>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</si>
  <si>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</si>
  <si>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</si>
  <si>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000 1 16 25 000 00 0000 140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</si>
  <si>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</si>
  <si>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</si>
  <si>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</si>
  <si>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 xml:space="preserve">000 1 16 28 000 01 0000 140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</si>
  <si>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</si>
  <si>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000 1 16 30 000 01 0000 140 </t>
  </si>
  <si>
    <t>Денежные взыскания (штрафы) за правонарушения в области дорожного движения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</si>
  <si>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</si>
  <si>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</si>
  <si>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 xml:space="preserve">000 1 16 32 000 00 0000 140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</si>
  <si>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</si>
  <si>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000 1 16 32 000 05 0000 140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</si>
  <si>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</si>
  <si>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000 1 16 35 000 00 0000 140 </t>
  </si>
  <si>
    <t>Суммы по искам о возмещении вреда, причиненного окружающей среде</t>
  </si>
  <si>
    <t xml:space="preserve">000 1 16 35 030 05 0000 140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</si>
  <si>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</si>
  <si>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</si>
  <si>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</si>
  <si>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000 2 02 25 228 00 0000 150 </t>
  </si>
  <si>
    <t>Субсидии бюджетам на оснащение объектов спортивной инфраструктуры спортивно-технологическим оборудованием</t>
  </si>
  <si>
    <t xml:space="preserve">000 2 02 25 228 05 0000 150 </t>
  </si>
  <si>
    <t>01.1.04.00000</t>
  </si>
  <si>
    <t>Основное мероприятие "Функционирование, содержание, модернизация материально-технической базы учреждений"</t>
  </si>
  <si>
    <t>01.1.04.2A040</t>
  </si>
  <si>
    <t>Ремонтные работы имущественного комплекса учреждений</t>
  </si>
  <si>
    <t>06.1.02.2E040</t>
  </si>
  <si>
    <t>08.4.04.00000</t>
  </si>
  <si>
    <t>Основное мероприятие «Повышение защищенности населения и территории от чрезвычайных ситуаций, пожаров»</t>
  </si>
  <si>
    <t>08.4.04.2М040</t>
  </si>
  <si>
    <t>Обеспечение первичных мер пожарной безопасности</t>
  </si>
  <si>
    <t>от       .2019 №</t>
  </si>
  <si>
    <t>«Приложение № 5</t>
  </si>
  <si>
    <t xml:space="preserve">Приложение № 2 </t>
  </si>
  <si>
    <t>от    .    .2019 №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</si>
  <si>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2020-2021 годы, тыс.рублей  </t>
  </si>
  <si>
    <t>2020 год</t>
  </si>
  <si>
    <t>2021 год</t>
  </si>
  <si>
    <t xml:space="preserve">000 2 02 35 176 00 0000 150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</si>
  <si>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</si>
  <si>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000 2 02 35 176 05 0000 150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</si>
  <si>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</si>
  <si>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«Приложение № 4</t>
  </si>
  <si>
    <t>03.10</t>
  </si>
  <si>
    <t>Обеспечение пожарной безопасности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</si>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</sst>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#,##0.0000"/>
    <numFmt numFmtId="170" formatCode="#,##0.000000"/>
    <numFmt numFmtId="171" formatCode="#,##0.000"/>
  </numFmts>
  <fonts count="6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 CYR"/>
    </font>
    <font>
      <b/>
      <sz val="12"/>
      <color indexed="8"/>
      <name val="Times New Roman CYR"/>
    </font>
    <font>
      <b/>
      <sz val="12"/>
      <color indexed="8"/>
      <name val="Times New Roman CYR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</cellStyleXfs>
  <cellXfs count="197">
    <xf numFmtId="0" fontId="0" fillId="0" borderId="0" xfId="0"/>
    <xf numFmtId="0" fontId="2" fillId="0" borderId="0" xfId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6" fillId="0" borderId="1" xfId="1" applyFont="1" applyFill="1" applyBorder="1" applyAlignment="1">
      <alignment horizontal="justify" wrapText="1"/>
    </xf>
    <xf numFmtId="49" fontId="47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46" fillId="0" borderId="1" xfId="1" applyNumberFormat="1" applyFont="1" applyFill="1" applyBorder="1" applyAlignment="1">
      <alignment horizontal="justify" vertical="center" wrapText="1"/>
    </xf>
    <xf numFmtId="0" fontId="48" fillId="0" borderId="1" xfId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center"/>
    </xf>
    <xf numFmtId="0" fontId="46" fillId="0" borderId="1" xfId="1" applyFont="1" applyFill="1" applyBorder="1"/>
    <xf numFmtId="1" fontId="46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49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0" fillId="0" borderId="0" xfId="0" applyFont="1"/>
    <xf numFmtId="0" fontId="46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justify" wrapText="1"/>
    </xf>
    <xf numFmtId="0" fontId="46" fillId="0" borderId="1" xfId="0" applyNumberFormat="1" applyFont="1" applyFill="1" applyBorder="1" applyAlignment="1">
      <alignment horizontal="justify" wrapText="1"/>
    </xf>
    <xf numFmtId="4" fontId="47" fillId="0" borderId="1" xfId="120" applyNumberFormat="1" applyFont="1" applyBorder="1" applyAlignment="1">
      <alignment horizontal="center" vertical="center" wrapText="1"/>
    </xf>
    <xf numFmtId="4" fontId="47" fillId="0" borderId="1" xfId="106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/>
    </xf>
    <xf numFmtId="4" fontId="47" fillId="0" borderId="1" xfId="1" applyNumberFormat="1" applyFont="1" applyFill="1" applyBorder="1" applyAlignment="1">
      <alignment horizontal="center" vertical="center"/>
    </xf>
    <xf numFmtId="4" fontId="47" fillId="0" borderId="1" xfId="120" applyNumberFormat="1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/>
    </xf>
    <xf numFmtId="0" fontId="52" fillId="0" borderId="1" xfId="1" applyFont="1" applyBorder="1" applyAlignment="1">
      <alignment horizontal="center" wrapText="1"/>
    </xf>
    <xf numFmtId="0" fontId="52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7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justify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2" fillId="0" borderId="1" xfId="139" applyFont="1" applyBorder="1" applyAlignment="1">
      <alignment horizontal="justify" vertical="top" wrapText="1"/>
    </xf>
    <xf numFmtId="166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2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7" fillId="0" borderId="0" xfId="1" applyFont="1"/>
    <xf numFmtId="0" fontId="5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168" fontId="5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justify" vertical="center" wrapText="1"/>
    </xf>
    <xf numFmtId="4" fontId="58" fillId="0" borderId="1" xfId="0" applyNumberFormat="1" applyFont="1" applyFill="1" applyBorder="1" applyAlignment="1">
      <alignment horizontal="right"/>
    </xf>
    <xf numFmtId="49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9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54" fillId="0" borderId="0" xfId="0" applyNumberFormat="1" applyFont="1"/>
    <xf numFmtId="0" fontId="55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 horizontal="justify" wrapText="1"/>
    </xf>
    <xf numFmtId="0" fontId="62" fillId="0" borderId="0" xfId="0" applyNumberFormat="1" applyFont="1" applyFill="1" applyBorder="1" applyAlignment="1">
      <alignment horizontal="justify" wrapText="1"/>
    </xf>
    <xf numFmtId="0" fontId="63" fillId="0" borderId="0" xfId="0" applyNumberFormat="1" applyFont="1" applyFill="1" applyBorder="1" applyAlignment="1">
      <alignment horizontal="justify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70" fontId="0" fillId="0" borderId="0" xfId="0" applyNumberFormat="1"/>
    <xf numFmtId="49" fontId="58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>
      <alignment horizontal="right"/>
    </xf>
    <xf numFmtId="49" fontId="59" fillId="51" borderId="1" xfId="0" applyNumberFormat="1" applyFont="1" applyFill="1" applyBorder="1" applyAlignment="1">
      <alignment horizontal="justify" vertical="center" wrapText="1"/>
    </xf>
    <xf numFmtId="0" fontId="3" fillId="0" borderId="0" xfId="2" applyFont="1" applyAlignment="1">
      <alignment horizontal="right"/>
    </xf>
    <xf numFmtId="166" fontId="8" fillId="0" borderId="1" xfId="1" applyNumberFormat="1" applyFont="1" applyFill="1" applyBorder="1" applyAlignment="1">
      <alignment horizontal="center"/>
    </xf>
    <xf numFmtId="171" fontId="47" fillId="0" borderId="1" xfId="0" applyNumberFormat="1" applyFont="1" applyFill="1" applyBorder="1" applyAlignment="1">
      <alignment horizontal="center" wrapText="1"/>
    </xf>
    <xf numFmtId="0" fontId="56" fillId="0" borderId="0" xfId="0" applyFont="1"/>
    <xf numFmtId="168" fontId="58" fillId="0" borderId="1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center"/>
    </xf>
    <xf numFmtId="49" fontId="54" fillId="0" borderId="0" xfId="0" applyNumberFormat="1" applyFont="1" applyFill="1" applyBorder="1" applyAlignment="1">
      <alignment horizontal="right" vertical="center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right" vertical="center" wrapText="1"/>
    </xf>
    <xf numFmtId="4" fontId="58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8" fillId="0" borderId="1" xfId="0" applyNumberFormat="1" applyFont="1" applyFill="1" applyBorder="1" applyAlignment="1">
      <alignment horizontal="center" vertical="center" wrapText="1"/>
    </xf>
    <xf numFmtId="0" fontId="59" fillId="50" borderId="1" xfId="0" applyNumberFormat="1" applyFont="1" applyFill="1" applyBorder="1" applyAlignment="1">
      <alignment horizontal="justify" vertical="center" wrapText="1"/>
    </xf>
    <xf numFmtId="168" fontId="59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right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NumberFormat="1" applyFont="1" applyFill="1" applyBorder="1" applyAlignment="1">
      <alignment horizontal="right" vertical="center"/>
    </xf>
    <xf numFmtId="49" fontId="66" fillId="0" borderId="1" xfId="0" applyNumberFormat="1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 wrapText="1"/>
    </xf>
    <xf numFmtId="168" fontId="67" fillId="0" borderId="1" xfId="0" applyNumberFormat="1" applyFont="1" applyFill="1" applyBorder="1" applyAlignment="1">
      <alignment horizontal="justify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justify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 applyProtection="1">
      <alignment horizontal="left" vertical="center" wrapText="1"/>
    </xf>
    <xf numFmtId="165" fontId="59" fillId="0" borderId="1" xfId="148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left" vertical="center" wrapText="1"/>
    </xf>
    <xf numFmtId="168" fontId="47" fillId="0" borderId="1" xfId="0" applyNumberFormat="1" applyFont="1" applyFill="1" applyBorder="1" applyAlignment="1" applyProtection="1">
      <alignment horizontal="justify" vertical="center" wrapText="1"/>
    </xf>
    <xf numFmtId="49" fontId="47" fillId="0" borderId="19" xfId="0" applyNumberFormat="1" applyFont="1" applyFill="1" applyBorder="1" applyAlignment="1" applyProtection="1">
      <alignment horizontal="left" vertical="center" wrapText="1"/>
    </xf>
    <xf numFmtId="49" fontId="47" fillId="0" borderId="18" xfId="0" applyNumberFormat="1" applyFont="1" applyFill="1" applyBorder="1" applyAlignment="1" applyProtection="1">
      <alignment horizontal="justify" vertical="center" wrapText="1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169" fontId="59" fillId="0" borderId="1" xfId="0" applyNumberFormat="1" applyFont="1" applyFill="1" applyBorder="1" applyAlignment="1">
      <alignment horizontal="right" vertical="center" wrapText="1"/>
    </xf>
    <xf numFmtId="49" fontId="58" fillId="0" borderId="1" xfId="0" applyNumberFormat="1" applyFont="1" applyFill="1" applyBorder="1" applyAlignment="1">
      <alignment horizontal="right" vertical="center" wrapText="1"/>
    </xf>
    <xf numFmtId="0" fontId="59" fillId="0" borderId="20" xfId="0" applyNumberFormat="1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 applyProtection="1">
      <alignment horizontal="justify" vertical="center" wrapText="1"/>
    </xf>
    <xf numFmtId="4" fontId="59" fillId="0" borderId="1" xfId="0" applyNumberFormat="1" applyFont="1" applyFill="1" applyBorder="1" applyAlignment="1">
      <alignment horizontal="right" wrapText="1"/>
    </xf>
    <xf numFmtId="4" fontId="47" fillId="0" borderId="1" xfId="0" applyNumberFormat="1" applyFont="1" applyFill="1" applyBorder="1" applyAlignment="1">
      <alignment horizontal="right"/>
    </xf>
    <xf numFmtId="49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5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44" fillId="0" borderId="0" xfId="1" applyFont="1" applyAlignment="1">
      <alignment horizontal="center" vertical="top" wrapText="1"/>
    </xf>
    <xf numFmtId="0" fontId="51" fillId="0" borderId="0" xfId="1" applyFont="1" applyAlignment="1">
      <alignment vertical="top"/>
    </xf>
  </cellXfs>
  <cellStyles count="1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6" xfId="149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" xfId="148" builtinId="3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A21" sqref="A21"/>
    </sheetView>
  </sheetViews>
  <sheetFormatPr defaultColWidth="8.85546875" defaultRowHeight="15.75" x14ac:dyDescent="0.25"/>
  <cols>
    <col min="1" max="1" width="28.85546875" style="121" customWidth="1"/>
    <col min="2" max="2" width="55.7109375" style="121" customWidth="1"/>
    <col min="3" max="3" width="16.85546875" style="123" customWidth="1"/>
    <col min="4" max="4" width="2.7109375" style="121" customWidth="1"/>
    <col min="5" max="256" width="8.85546875" style="121"/>
    <col min="257" max="257" width="28.85546875" style="121" customWidth="1"/>
    <col min="258" max="258" width="55.7109375" style="121" customWidth="1"/>
    <col min="259" max="259" width="16.85546875" style="121" customWidth="1"/>
    <col min="260" max="512" width="8.85546875" style="121"/>
    <col min="513" max="513" width="28.85546875" style="121" customWidth="1"/>
    <col min="514" max="514" width="55.7109375" style="121" customWidth="1"/>
    <col min="515" max="515" width="16.85546875" style="121" customWidth="1"/>
    <col min="516" max="768" width="8.85546875" style="121"/>
    <col min="769" max="769" width="28.85546875" style="121" customWidth="1"/>
    <col min="770" max="770" width="55.7109375" style="121" customWidth="1"/>
    <col min="771" max="771" width="16.85546875" style="121" customWidth="1"/>
    <col min="772" max="1024" width="8.85546875" style="121"/>
    <col min="1025" max="1025" width="28.85546875" style="121" customWidth="1"/>
    <col min="1026" max="1026" width="55.7109375" style="121" customWidth="1"/>
    <col min="1027" max="1027" width="16.85546875" style="121" customWidth="1"/>
    <col min="1028" max="1280" width="8.85546875" style="121"/>
    <col min="1281" max="1281" width="28.85546875" style="121" customWidth="1"/>
    <col min="1282" max="1282" width="55.7109375" style="121" customWidth="1"/>
    <col min="1283" max="1283" width="16.85546875" style="121" customWidth="1"/>
    <col min="1284" max="1536" width="8.85546875" style="121"/>
    <col min="1537" max="1537" width="28.85546875" style="121" customWidth="1"/>
    <col min="1538" max="1538" width="55.7109375" style="121" customWidth="1"/>
    <col min="1539" max="1539" width="16.85546875" style="121" customWidth="1"/>
    <col min="1540" max="1792" width="8.85546875" style="121"/>
    <col min="1793" max="1793" width="28.85546875" style="121" customWidth="1"/>
    <col min="1794" max="1794" width="55.7109375" style="121" customWidth="1"/>
    <col min="1795" max="1795" width="16.85546875" style="121" customWidth="1"/>
    <col min="1796" max="2048" width="8.85546875" style="121"/>
    <col min="2049" max="2049" width="28.85546875" style="121" customWidth="1"/>
    <col min="2050" max="2050" width="55.7109375" style="121" customWidth="1"/>
    <col min="2051" max="2051" width="16.85546875" style="121" customWidth="1"/>
    <col min="2052" max="2304" width="8.85546875" style="121"/>
    <col min="2305" max="2305" width="28.85546875" style="121" customWidth="1"/>
    <col min="2306" max="2306" width="55.7109375" style="121" customWidth="1"/>
    <col min="2307" max="2307" width="16.85546875" style="121" customWidth="1"/>
    <col min="2308" max="2560" width="8.85546875" style="121"/>
    <col min="2561" max="2561" width="28.85546875" style="121" customWidth="1"/>
    <col min="2562" max="2562" width="55.7109375" style="121" customWidth="1"/>
    <col min="2563" max="2563" width="16.85546875" style="121" customWidth="1"/>
    <col min="2564" max="2816" width="8.85546875" style="121"/>
    <col min="2817" max="2817" width="28.85546875" style="121" customWidth="1"/>
    <col min="2818" max="2818" width="55.7109375" style="121" customWidth="1"/>
    <col min="2819" max="2819" width="16.85546875" style="121" customWidth="1"/>
    <col min="2820" max="3072" width="8.85546875" style="121"/>
    <col min="3073" max="3073" width="28.85546875" style="121" customWidth="1"/>
    <col min="3074" max="3074" width="55.7109375" style="121" customWidth="1"/>
    <col min="3075" max="3075" width="16.85546875" style="121" customWidth="1"/>
    <col min="3076" max="3328" width="8.85546875" style="121"/>
    <col min="3329" max="3329" width="28.85546875" style="121" customWidth="1"/>
    <col min="3330" max="3330" width="55.7109375" style="121" customWidth="1"/>
    <col min="3331" max="3331" width="16.85546875" style="121" customWidth="1"/>
    <col min="3332" max="3584" width="8.85546875" style="121"/>
    <col min="3585" max="3585" width="28.85546875" style="121" customWidth="1"/>
    <col min="3586" max="3586" width="55.7109375" style="121" customWidth="1"/>
    <col min="3587" max="3587" width="16.85546875" style="121" customWidth="1"/>
    <col min="3588" max="3840" width="8.85546875" style="121"/>
    <col min="3841" max="3841" width="28.85546875" style="121" customWidth="1"/>
    <col min="3842" max="3842" width="55.7109375" style="121" customWidth="1"/>
    <col min="3843" max="3843" width="16.85546875" style="121" customWidth="1"/>
    <col min="3844" max="4096" width="8.85546875" style="121"/>
    <col min="4097" max="4097" width="28.85546875" style="121" customWidth="1"/>
    <col min="4098" max="4098" width="55.7109375" style="121" customWidth="1"/>
    <col min="4099" max="4099" width="16.85546875" style="121" customWidth="1"/>
    <col min="4100" max="4352" width="8.85546875" style="121"/>
    <col min="4353" max="4353" width="28.85546875" style="121" customWidth="1"/>
    <col min="4354" max="4354" width="55.7109375" style="121" customWidth="1"/>
    <col min="4355" max="4355" width="16.85546875" style="121" customWidth="1"/>
    <col min="4356" max="4608" width="8.85546875" style="121"/>
    <col min="4609" max="4609" width="28.85546875" style="121" customWidth="1"/>
    <col min="4610" max="4610" width="55.7109375" style="121" customWidth="1"/>
    <col min="4611" max="4611" width="16.85546875" style="121" customWidth="1"/>
    <col min="4612" max="4864" width="8.85546875" style="121"/>
    <col min="4865" max="4865" width="28.85546875" style="121" customWidth="1"/>
    <col min="4866" max="4866" width="55.7109375" style="121" customWidth="1"/>
    <col min="4867" max="4867" width="16.85546875" style="121" customWidth="1"/>
    <col min="4868" max="5120" width="8.85546875" style="121"/>
    <col min="5121" max="5121" width="28.85546875" style="121" customWidth="1"/>
    <col min="5122" max="5122" width="55.7109375" style="121" customWidth="1"/>
    <col min="5123" max="5123" width="16.85546875" style="121" customWidth="1"/>
    <col min="5124" max="5376" width="8.85546875" style="121"/>
    <col min="5377" max="5377" width="28.85546875" style="121" customWidth="1"/>
    <col min="5378" max="5378" width="55.7109375" style="121" customWidth="1"/>
    <col min="5379" max="5379" width="16.85546875" style="121" customWidth="1"/>
    <col min="5380" max="5632" width="8.85546875" style="121"/>
    <col min="5633" max="5633" width="28.85546875" style="121" customWidth="1"/>
    <col min="5634" max="5634" width="55.7109375" style="121" customWidth="1"/>
    <col min="5635" max="5635" width="16.85546875" style="121" customWidth="1"/>
    <col min="5636" max="5888" width="8.85546875" style="121"/>
    <col min="5889" max="5889" width="28.85546875" style="121" customWidth="1"/>
    <col min="5890" max="5890" width="55.7109375" style="121" customWidth="1"/>
    <col min="5891" max="5891" width="16.85546875" style="121" customWidth="1"/>
    <col min="5892" max="6144" width="8.85546875" style="121"/>
    <col min="6145" max="6145" width="28.85546875" style="121" customWidth="1"/>
    <col min="6146" max="6146" width="55.7109375" style="121" customWidth="1"/>
    <col min="6147" max="6147" width="16.85546875" style="121" customWidth="1"/>
    <col min="6148" max="6400" width="8.85546875" style="121"/>
    <col min="6401" max="6401" width="28.85546875" style="121" customWidth="1"/>
    <col min="6402" max="6402" width="55.7109375" style="121" customWidth="1"/>
    <col min="6403" max="6403" width="16.85546875" style="121" customWidth="1"/>
    <col min="6404" max="6656" width="8.85546875" style="121"/>
    <col min="6657" max="6657" width="28.85546875" style="121" customWidth="1"/>
    <col min="6658" max="6658" width="55.7109375" style="121" customWidth="1"/>
    <col min="6659" max="6659" width="16.85546875" style="121" customWidth="1"/>
    <col min="6660" max="6912" width="8.85546875" style="121"/>
    <col min="6913" max="6913" width="28.85546875" style="121" customWidth="1"/>
    <col min="6914" max="6914" width="55.7109375" style="121" customWidth="1"/>
    <col min="6915" max="6915" width="16.85546875" style="121" customWidth="1"/>
    <col min="6916" max="7168" width="8.85546875" style="121"/>
    <col min="7169" max="7169" width="28.85546875" style="121" customWidth="1"/>
    <col min="7170" max="7170" width="55.7109375" style="121" customWidth="1"/>
    <col min="7171" max="7171" width="16.85546875" style="121" customWidth="1"/>
    <col min="7172" max="7424" width="8.85546875" style="121"/>
    <col min="7425" max="7425" width="28.85546875" style="121" customWidth="1"/>
    <col min="7426" max="7426" width="55.7109375" style="121" customWidth="1"/>
    <col min="7427" max="7427" width="16.85546875" style="121" customWidth="1"/>
    <col min="7428" max="7680" width="8.85546875" style="121"/>
    <col min="7681" max="7681" width="28.85546875" style="121" customWidth="1"/>
    <col min="7682" max="7682" width="55.7109375" style="121" customWidth="1"/>
    <col min="7683" max="7683" width="16.85546875" style="121" customWidth="1"/>
    <col min="7684" max="7936" width="8.85546875" style="121"/>
    <col min="7937" max="7937" width="28.85546875" style="121" customWidth="1"/>
    <col min="7938" max="7938" width="55.7109375" style="121" customWidth="1"/>
    <col min="7939" max="7939" width="16.85546875" style="121" customWidth="1"/>
    <col min="7940" max="8192" width="8.85546875" style="121"/>
    <col min="8193" max="8193" width="28.85546875" style="121" customWidth="1"/>
    <col min="8194" max="8194" width="55.7109375" style="121" customWidth="1"/>
    <col min="8195" max="8195" width="16.85546875" style="121" customWidth="1"/>
    <col min="8196" max="8448" width="8.85546875" style="121"/>
    <col min="8449" max="8449" width="28.85546875" style="121" customWidth="1"/>
    <col min="8450" max="8450" width="55.7109375" style="121" customWidth="1"/>
    <col min="8451" max="8451" width="16.85546875" style="121" customWidth="1"/>
    <col min="8452" max="8704" width="8.85546875" style="121"/>
    <col min="8705" max="8705" width="28.85546875" style="121" customWidth="1"/>
    <col min="8706" max="8706" width="55.7109375" style="121" customWidth="1"/>
    <col min="8707" max="8707" width="16.85546875" style="121" customWidth="1"/>
    <col min="8708" max="8960" width="8.85546875" style="121"/>
    <col min="8961" max="8961" width="28.85546875" style="121" customWidth="1"/>
    <col min="8962" max="8962" width="55.7109375" style="121" customWidth="1"/>
    <col min="8963" max="8963" width="16.85546875" style="121" customWidth="1"/>
    <col min="8964" max="9216" width="8.85546875" style="121"/>
    <col min="9217" max="9217" width="28.85546875" style="121" customWidth="1"/>
    <col min="9218" max="9218" width="55.7109375" style="121" customWidth="1"/>
    <col min="9219" max="9219" width="16.85546875" style="121" customWidth="1"/>
    <col min="9220" max="9472" width="8.85546875" style="121"/>
    <col min="9473" max="9473" width="28.85546875" style="121" customWidth="1"/>
    <col min="9474" max="9474" width="55.7109375" style="121" customWidth="1"/>
    <col min="9475" max="9475" width="16.85546875" style="121" customWidth="1"/>
    <col min="9476" max="9728" width="8.85546875" style="121"/>
    <col min="9729" max="9729" width="28.85546875" style="121" customWidth="1"/>
    <col min="9730" max="9730" width="55.7109375" style="121" customWidth="1"/>
    <col min="9731" max="9731" width="16.85546875" style="121" customWidth="1"/>
    <col min="9732" max="9984" width="8.85546875" style="121"/>
    <col min="9985" max="9985" width="28.85546875" style="121" customWidth="1"/>
    <col min="9986" max="9986" width="55.7109375" style="121" customWidth="1"/>
    <col min="9987" max="9987" width="16.85546875" style="121" customWidth="1"/>
    <col min="9988" max="10240" width="8.85546875" style="121"/>
    <col min="10241" max="10241" width="28.85546875" style="121" customWidth="1"/>
    <col min="10242" max="10242" width="55.7109375" style="121" customWidth="1"/>
    <col min="10243" max="10243" width="16.85546875" style="121" customWidth="1"/>
    <col min="10244" max="10496" width="8.85546875" style="121"/>
    <col min="10497" max="10497" width="28.85546875" style="121" customWidth="1"/>
    <col min="10498" max="10498" width="55.7109375" style="121" customWidth="1"/>
    <col min="10499" max="10499" width="16.85546875" style="121" customWidth="1"/>
    <col min="10500" max="10752" width="8.85546875" style="121"/>
    <col min="10753" max="10753" width="28.85546875" style="121" customWidth="1"/>
    <col min="10754" max="10754" width="55.7109375" style="121" customWidth="1"/>
    <col min="10755" max="10755" width="16.85546875" style="121" customWidth="1"/>
    <col min="10756" max="11008" width="8.85546875" style="121"/>
    <col min="11009" max="11009" width="28.85546875" style="121" customWidth="1"/>
    <col min="11010" max="11010" width="55.7109375" style="121" customWidth="1"/>
    <col min="11011" max="11011" width="16.85546875" style="121" customWidth="1"/>
    <col min="11012" max="11264" width="8.85546875" style="121"/>
    <col min="11265" max="11265" width="28.85546875" style="121" customWidth="1"/>
    <col min="11266" max="11266" width="55.7109375" style="121" customWidth="1"/>
    <col min="11267" max="11267" width="16.85546875" style="121" customWidth="1"/>
    <col min="11268" max="11520" width="8.85546875" style="121"/>
    <col min="11521" max="11521" width="28.85546875" style="121" customWidth="1"/>
    <col min="11522" max="11522" width="55.7109375" style="121" customWidth="1"/>
    <col min="11523" max="11523" width="16.85546875" style="121" customWidth="1"/>
    <col min="11524" max="11776" width="8.85546875" style="121"/>
    <col min="11777" max="11777" width="28.85546875" style="121" customWidth="1"/>
    <col min="11778" max="11778" width="55.7109375" style="121" customWidth="1"/>
    <col min="11779" max="11779" width="16.85546875" style="121" customWidth="1"/>
    <col min="11780" max="12032" width="8.85546875" style="121"/>
    <col min="12033" max="12033" width="28.85546875" style="121" customWidth="1"/>
    <col min="12034" max="12034" width="55.7109375" style="121" customWidth="1"/>
    <col min="12035" max="12035" width="16.85546875" style="121" customWidth="1"/>
    <col min="12036" max="12288" width="8.85546875" style="121"/>
    <col min="12289" max="12289" width="28.85546875" style="121" customWidth="1"/>
    <col min="12290" max="12290" width="55.7109375" style="121" customWidth="1"/>
    <col min="12291" max="12291" width="16.85546875" style="121" customWidth="1"/>
    <col min="12292" max="12544" width="8.85546875" style="121"/>
    <col min="12545" max="12545" width="28.85546875" style="121" customWidth="1"/>
    <col min="12546" max="12546" width="55.7109375" style="121" customWidth="1"/>
    <col min="12547" max="12547" width="16.85546875" style="121" customWidth="1"/>
    <col min="12548" max="12800" width="8.85546875" style="121"/>
    <col min="12801" max="12801" width="28.85546875" style="121" customWidth="1"/>
    <col min="12802" max="12802" width="55.7109375" style="121" customWidth="1"/>
    <col min="12803" max="12803" width="16.85546875" style="121" customWidth="1"/>
    <col min="12804" max="13056" width="8.85546875" style="121"/>
    <col min="13057" max="13057" width="28.85546875" style="121" customWidth="1"/>
    <col min="13058" max="13058" width="55.7109375" style="121" customWidth="1"/>
    <col min="13059" max="13059" width="16.85546875" style="121" customWidth="1"/>
    <col min="13060" max="13312" width="8.85546875" style="121"/>
    <col min="13313" max="13313" width="28.85546875" style="121" customWidth="1"/>
    <col min="13314" max="13314" width="55.7109375" style="121" customWidth="1"/>
    <col min="13315" max="13315" width="16.85546875" style="121" customWidth="1"/>
    <col min="13316" max="13568" width="8.85546875" style="121"/>
    <col min="13569" max="13569" width="28.85546875" style="121" customWidth="1"/>
    <col min="13570" max="13570" width="55.7109375" style="121" customWidth="1"/>
    <col min="13571" max="13571" width="16.85546875" style="121" customWidth="1"/>
    <col min="13572" max="13824" width="8.85546875" style="121"/>
    <col min="13825" max="13825" width="28.85546875" style="121" customWidth="1"/>
    <col min="13826" max="13826" width="55.7109375" style="121" customWidth="1"/>
    <col min="13827" max="13827" width="16.85546875" style="121" customWidth="1"/>
    <col min="13828" max="14080" width="8.85546875" style="121"/>
    <col min="14081" max="14081" width="28.85546875" style="121" customWidth="1"/>
    <col min="14082" max="14082" width="55.7109375" style="121" customWidth="1"/>
    <col min="14083" max="14083" width="16.85546875" style="121" customWidth="1"/>
    <col min="14084" max="14336" width="8.85546875" style="121"/>
    <col min="14337" max="14337" width="28.85546875" style="121" customWidth="1"/>
    <col min="14338" max="14338" width="55.7109375" style="121" customWidth="1"/>
    <col min="14339" max="14339" width="16.85546875" style="121" customWidth="1"/>
    <col min="14340" max="14592" width="8.85546875" style="121"/>
    <col min="14593" max="14593" width="28.85546875" style="121" customWidth="1"/>
    <col min="14594" max="14594" width="55.7109375" style="121" customWidth="1"/>
    <col min="14595" max="14595" width="16.85546875" style="121" customWidth="1"/>
    <col min="14596" max="14848" width="8.85546875" style="121"/>
    <col min="14849" max="14849" width="28.85546875" style="121" customWidth="1"/>
    <col min="14850" max="14850" width="55.7109375" style="121" customWidth="1"/>
    <col min="14851" max="14851" width="16.85546875" style="121" customWidth="1"/>
    <col min="14852" max="15104" width="8.85546875" style="121"/>
    <col min="15105" max="15105" width="28.85546875" style="121" customWidth="1"/>
    <col min="15106" max="15106" width="55.7109375" style="121" customWidth="1"/>
    <col min="15107" max="15107" width="16.85546875" style="121" customWidth="1"/>
    <col min="15108" max="15360" width="8.85546875" style="121"/>
    <col min="15361" max="15361" width="28.85546875" style="121" customWidth="1"/>
    <col min="15362" max="15362" width="55.7109375" style="121" customWidth="1"/>
    <col min="15363" max="15363" width="16.85546875" style="121" customWidth="1"/>
    <col min="15364" max="15616" width="8.85546875" style="121"/>
    <col min="15617" max="15617" width="28.85546875" style="121" customWidth="1"/>
    <col min="15618" max="15618" width="55.7109375" style="121" customWidth="1"/>
    <col min="15619" max="15619" width="16.85546875" style="121" customWidth="1"/>
    <col min="15620" max="15872" width="8.85546875" style="121"/>
    <col min="15873" max="15873" width="28.85546875" style="121" customWidth="1"/>
    <col min="15874" max="15874" width="55.7109375" style="121" customWidth="1"/>
    <col min="15875" max="15875" width="16.85546875" style="121" customWidth="1"/>
    <col min="15876" max="16128" width="8.85546875" style="121"/>
    <col min="16129" max="16129" width="28.85546875" style="121" customWidth="1"/>
    <col min="16130" max="16130" width="55.7109375" style="121" customWidth="1"/>
    <col min="16131" max="16131" width="16.85546875" style="121" customWidth="1"/>
    <col min="16132" max="16384" width="8.85546875" style="121"/>
  </cols>
  <sheetData>
    <row r="1" spans="1:4" x14ac:dyDescent="0.25">
      <c r="A1" s="72"/>
      <c r="B1" s="169" t="s">
        <v>95</v>
      </c>
      <c r="C1" s="170"/>
    </row>
    <row r="2" spans="1:4" x14ac:dyDescent="0.25">
      <c r="A2" s="72"/>
      <c r="B2" s="169" t="s">
        <v>96</v>
      </c>
      <c r="C2" s="170"/>
    </row>
    <row r="3" spans="1:4" x14ac:dyDescent="0.25">
      <c r="A3" s="72"/>
      <c r="B3" s="169" t="s">
        <v>1</v>
      </c>
      <c r="C3" s="170"/>
    </row>
    <row r="4" spans="1:4" x14ac:dyDescent="0.25">
      <c r="A4" s="72"/>
      <c r="B4" s="169" t="s">
        <v>983</v>
      </c>
      <c r="C4" s="170"/>
    </row>
    <row r="5" spans="1:4" x14ac:dyDescent="0.25">
      <c r="A5" s="72"/>
      <c r="B5" s="73"/>
      <c r="C5" s="131"/>
    </row>
    <row r="6" spans="1:4" x14ac:dyDescent="0.25">
      <c r="A6" s="71"/>
      <c r="B6" s="137"/>
      <c r="C6" s="137" t="s">
        <v>994</v>
      </c>
      <c r="D6" s="137"/>
    </row>
    <row r="7" spans="1:4" x14ac:dyDescent="0.25">
      <c r="A7" s="71"/>
      <c r="B7" s="137"/>
      <c r="C7" s="137" t="s">
        <v>96</v>
      </c>
      <c r="D7" s="137"/>
    </row>
    <row r="8" spans="1:4" x14ac:dyDescent="0.25">
      <c r="A8" s="71"/>
      <c r="B8" s="137"/>
      <c r="C8" s="137" t="s">
        <v>1</v>
      </c>
      <c r="D8" s="137"/>
    </row>
    <row r="9" spans="1:4" x14ac:dyDescent="0.25">
      <c r="A9" s="71"/>
      <c r="B9" s="137"/>
      <c r="C9" s="137" t="s">
        <v>2</v>
      </c>
      <c r="D9" s="137"/>
    </row>
    <row r="10" spans="1:4" x14ac:dyDescent="0.25">
      <c r="A10" s="71"/>
      <c r="B10" s="137"/>
      <c r="C10" s="137"/>
      <c r="D10" s="137"/>
    </row>
    <row r="11" spans="1:4" ht="47.45" customHeight="1" x14ac:dyDescent="0.25">
      <c r="A11" s="171" t="s">
        <v>706</v>
      </c>
      <c r="B11" s="171"/>
      <c r="C11" s="171"/>
    </row>
    <row r="12" spans="1:4" x14ac:dyDescent="0.25">
      <c r="A12" s="72"/>
      <c r="B12" s="72"/>
      <c r="C12" s="127"/>
    </row>
    <row r="13" spans="1:4" x14ac:dyDescent="0.25">
      <c r="A13" s="167" t="s">
        <v>707</v>
      </c>
      <c r="B13" s="167" t="s">
        <v>708</v>
      </c>
      <c r="C13" s="167" t="s">
        <v>35</v>
      </c>
    </row>
    <row r="14" spans="1:4" x14ac:dyDescent="0.25">
      <c r="A14" s="167"/>
      <c r="B14" s="167"/>
      <c r="C14" s="168"/>
    </row>
    <row r="15" spans="1:4" ht="32.450000000000003" customHeight="1" x14ac:dyDescent="0.25">
      <c r="A15" s="167"/>
      <c r="B15" s="167"/>
      <c r="C15" s="168"/>
    </row>
    <row r="16" spans="1:4" x14ac:dyDescent="0.25">
      <c r="A16" s="139" t="s">
        <v>97</v>
      </c>
      <c r="B16" s="139" t="s">
        <v>98</v>
      </c>
      <c r="C16" s="139" t="s">
        <v>99</v>
      </c>
    </row>
    <row r="17" spans="1:3" x14ac:dyDescent="0.25">
      <c r="A17" s="128"/>
      <c r="B17" s="150" t="s">
        <v>709</v>
      </c>
      <c r="C17" s="132">
        <f>C18+C114</f>
        <v>646116.04716000007</v>
      </c>
    </row>
    <row r="18" spans="1:3" x14ac:dyDescent="0.25">
      <c r="A18" s="136" t="s">
        <v>710</v>
      </c>
      <c r="B18" s="122" t="s">
        <v>711</v>
      </c>
      <c r="C18" s="129">
        <f>C19+C29+C46+C52+C56+C66+C72+C79+C93+C39</f>
        <v>116475</v>
      </c>
    </row>
    <row r="19" spans="1:3" x14ac:dyDescent="0.25">
      <c r="A19" s="136" t="s">
        <v>712</v>
      </c>
      <c r="B19" s="122" t="s">
        <v>713</v>
      </c>
      <c r="C19" s="129">
        <f>C20</f>
        <v>92038.8</v>
      </c>
    </row>
    <row r="20" spans="1:3" x14ac:dyDescent="0.25">
      <c r="A20" s="138" t="s">
        <v>714</v>
      </c>
      <c r="B20" s="74" t="s">
        <v>715</v>
      </c>
      <c r="C20" s="130">
        <f>C21+C23+C25+C27</f>
        <v>92038.8</v>
      </c>
    </row>
    <row r="21" spans="1:3" ht="83.45" customHeight="1" x14ac:dyDescent="0.25">
      <c r="A21" s="138" t="s">
        <v>716</v>
      </c>
      <c r="B21" s="74" t="s">
        <v>717</v>
      </c>
      <c r="C21" s="130">
        <f>C22</f>
        <v>91371.8</v>
      </c>
    </row>
    <row r="22" spans="1:3" ht="127.15" customHeight="1" x14ac:dyDescent="0.25">
      <c r="A22" s="138" t="s">
        <v>718</v>
      </c>
      <c r="B22" s="74" t="s">
        <v>719</v>
      </c>
      <c r="C22" s="130">
        <v>91371.8</v>
      </c>
    </row>
    <row r="23" spans="1:3" ht="127.9" customHeight="1" x14ac:dyDescent="0.25">
      <c r="A23" s="138" t="s">
        <v>720</v>
      </c>
      <c r="B23" s="74" t="s">
        <v>721</v>
      </c>
      <c r="C23" s="130">
        <f>C24</f>
        <v>340</v>
      </c>
    </row>
    <row r="24" spans="1:3" ht="177.6" customHeight="1" x14ac:dyDescent="0.25">
      <c r="A24" s="138" t="s">
        <v>722</v>
      </c>
      <c r="B24" s="74" t="s">
        <v>723</v>
      </c>
      <c r="C24" s="130">
        <v>340</v>
      </c>
    </row>
    <row r="25" spans="1:3" ht="53.45" customHeight="1" x14ac:dyDescent="0.25">
      <c r="A25" s="138" t="s">
        <v>724</v>
      </c>
      <c r="B25" s="74" t="s">
        <v>725</v>
      </c>
      <c r="C25" s="130">
        <f>C26</f>
        <v>270</v>
      </c>
    </row>
    <row r="26" spans="1:3" ht="94.5" x14ac:dyDescent="0.25">
      <c r="A26" s="138" t="s">
        <v>726</v>
      </c>
      <c r="B26" s="74" t="s">
        <v>727</v>
      </c>
      <c r="C26" s="130">
        <v>270</v>
      </c>
    </row>
    <row r="27" spans="1:3" ht="110.25" x14ac:dyDescent="0.25">
      <c r="A27" s="138" t="s">
        <v>728</v>
      </c>
      <c r="B27" s="74" t="s">
        <v>729</v>
      </c>
      <c r="C27" s="130">
        <f>C28</f>
        <v>57</v>
      </c>
    </row>
    <row r="28" spans="1:3" ht="144" customHeight="1" x14ac:dyDescent="0.25">
      <c r="A28" s="138" t="s">
        <v>730</v>
      </c>
      <c r="B28" s="74" t="s">
        <v>731</v>
      </c>
      <c r="C28" s="130">
        <v>57</v>
      </c>
    </row>
    <row r="29" spans="1:3" ht="47.25" x14ac:dyDescent="0.25">
      <c r="A29" s="136" t="s">
        <v>732</v>
      </c>
      <c r="B29" s="122" t="s">
        <v>733</v>
      </c>
      <c r="C29" s="129">
        <f>C30</f>
        <v>5568</v>
      </c>
    </row>
    <row r="30" spans="1:3" ht="35.450000000000003" customHeight="1" x14ac:dyDescent="0.25">
      <c r="A30" s="138" t="s">
        <v>734</v>
      </c>
      <c r="B30" s="74" t="s">
        <v>735</v>
      </c>
      <c r="C30" s="130">
        <f>C31+C33+C35+C37</f>
        <v>5568</v>
      </c>
    </row>
    <row r="31" spans="1:3" ht="94.5" x14ac:dyDescent="0.25">
      <c r="A31" s="138" t="s">
        <v>736</v>
      </c>
      <c r="B31" s="74" t="s">
        <v>737</v>
      </c>
      <c r="C31" s="130">
        <f>C32</f>
        <v>2450</v>
      </c>
    </row>
    <row r="32" spans="1:3" ht="129.6" customHeight="1" x14ac:dyDescent="0.25">
      <c r="A32" s="138" t="s">
        <v>738</v>
      </c>
      <c r="B32" s="74" t="s">
        <v>739</v>
      </c>
      <c r="C32" s="130">
        <v>2450</v>
      </c>
    </row>
    <row r="33" spans="1:3" ht="110.25" x14ac:dyDescent="0.25">
      <c r="A33" s="138" t="s">
        <v>740</v>
      </c>
      <c r="B33" s="74" t="s">
        <v>741</v>
      </c>
      <c r="C33" s="130">
        <f>C34</f>
        <v>18</v>
      </c>
    </row>
    <row r="34" spans="1:3" ht="147.6" customHeight="1" x14ac:dyDescent="0.25">
      <c r="A34" s="138" t="s">
        <v>742</v>
      </c>
      <c r="B34" s="74" t="s">
        <v>743</v>
      </c>
      <c r="C34" s="130">
        <v>18</v>
      </c>
    </row>
    <row r="35" spans="1:3" ht="94.5" x14ac:dyDescent="0.25">
      <c r="A35" s="138" t="s">
        <v>744</v>
      </c>
      <c r="B35" s="74" t="s">
        <v>745</v>
      </c>
      <c r="C35" s="130">
        <f>C36</f>
        <v>3540</v>
      </c>
    </row>
    <row r="36" spans="1:3" ht="130.9" customHeight="1" x14ac:dyDescent="0.25">
      <c r="A36" s="138" t="s">
        <v>746</v>
      </c>
      <c r="B36" s="74" t="s">
        <v>747</v>
      </c>
      <c r="C36" s="130">
        <v>3540</v>
      </c>
    </row>
    <row r="37" spans="1:3" ht="94.5" x14ac:dyDescent="0.25">
      <c r="A37" s="138" t="s">
        <v>748</v>
      </c>
      <c r="B37" s="74" t="s">
        <v>749</v>
      </c>
      <c r="C37" s="130">
        <f>C38</f>
        <v>-440</v>
      </c>
    </row>
    <row r="38" spans="1:3" ht="130.15" customHeight="1" x14ac:dyDescent="0.25">
      <c r="A38" s="138" t="s">
        <v>750</v>
      </c>
      <c r="B38" s="74" t="s">
        <v>751</v>
      </c>
      <c r="C38" s="130">
        <v>-440</v>
      </c>
    </row>
    <row r="39" spans="1:3" x14ac:dyDescent="0.25">
      <c r="A39" s="136" t="s">
        <v>752</v>
      </c>
      <c r="B39" s="122" t="s">
        <v>753</v>
      </c>
      <c r="C39" s="129">
        <f>C40+C43</f>
        <v>2990</v>
      </c>
    </row>
    <row r="40" spans="1:3" ht="31.5" x14ac:dyDescent="0.25">
      <c r="A40" s="138" t="s">
        <v>754</v>
      </c>
      <c r="B40" s="74" t="s">
        <v>755</v>
      </c>
      <c r="C40" s="130">
        <f>C41</f>
        <v>2970</v>
      </c>
    </row>
    <row r="41" spans="1:3" ht="31.5" x14ac:dyDescent="0.25">
      <c r="A41" s="138" t="s">
        <v>756</v>
      </c>
      <c r="B41" s="74" t="s">
        <v>755</v>
      </c>
      <c r="C41" s="130">
        <f>C42</f>
        <v>2970</v>
      </c>
    </row>
    <row r="42" spans="1:3" ht="64.900000000000006" customHeight="1" x14ac:dyDescent="0.25">
      <c r="A42" s="138" t="s">
        <v>757</v>
      </c>
      <c r="B42" s="74" t="s">
        <v>758</v>
      </c>
      <c r="C42" s="130">
        <v>2970</v>
      </c>
    </row>
    <row r="43" spans="1:3" ht="31.5" x14ac:dyDescent="0.25">
      <c r="A43" s="138" t="s">
        <v>759</v>
      </c>
      <c r="B43" s="74" t="s">
        <v>760</v>
      </c>
      <c r="C43" s="130">
        <f>C44</f>
        <v>20</v>
      </c>
    </row>
    <row r="44" spans="1:3" ht="47.25" x14ac:dyDescent="0.25">
      <c r="A44" s="138" t="s">
        <v>761</v>
      </c>
      <c r="B44" s="74" t="s">
        <v>762</v>
      </c>
      <c r="C44" s="130">
        <f>C45</f>
        <v>20</v>
      </c>
    </row>
    <row r="45" spans="1:3" ht="79.900000000000006" customHeight="1" x14ac:dyDescent="0.25">
      <c r="A45" s="138" t="s">
        <v>763</v>
      </c>
      <c r="B45" s="74" t="s">
        <v>764</v>
      </c>
      <c r="C45" s="130">
        <v>20</v>
      </c>
    </row>
    <row r="46" spans="1:3" x14ac:dyDescent="0.25">
      <c r="A46" s="136" t="s">
        <v>765</v>
      </c>
      <c r="B46" s="122" t="s">
        <v>766</v>
      </c>
      <c r="C46" s="129">
        <f>C47</f>
        <v>8367.7000000000007</v>
      </c>
    </row>
    <row r="47" spans="1:3" x14ac:dyDescent="0.25">
      <c r="A47" s="138" t="s">
        <v>767</v>
      </c>
      <c r="B47" s="74" t="s">
        <v>768</v>
      </c>
      <c r="C47" s="130">
        <f>C48+C50</f>
        <v>8367.7000000000007</v>
      </c>
    </row>
    <row r="48" spans="1:3" x14ac:dyDescent="0.25">
      <c r="A48" s="138" t="s">
        <v>769</v>
      </c>
      <c r="B48" s="74" t="s">
        <v>770</v>
      </c>
      <c r="C48" s="130">
        <f>C49</f>
        <v>626.4</v>
      </c>
    </row>
    <row r="49" spans="1:3" ht="63" x14ac:dyDescent="0.25">
      <c r="A49" s="138" t="s">
        <v>771</v>
      </c>
      <c r="B49" s="74" t="s">
        <v>772</v>
      </c>
      <c r="C49" s="130">
        <v>626.4</v>
      </c>
    </row>
    <row r="50" spans="1:3" x14ac:dyDescent="0.25">
      <c r="A50" s="138" t="s">
        <v>773</v>
      </c>
      <c r="B50" s="74" t="s">
        <v>774</v>
      </c>
      <c r="C50" s="130">
        <f>C51</f>
        <v>7741.3</v>
      </c>
    </row>
    <row r="51" spans="1:3" ht="63" x14ac:dyDescent="0.25">
      <c r="A51" s="138" t="s">
        <v>775</v>
      </c>
      <c r="B51" s="74" t="s">
        <v>776</v>
      </c>
      <c r="C51" s="130">
        <v>7741.3</v>
      </c>
    </row>
    <row r="52" spans="1:3" x14ac:dyDescent="0.25">
      <c r="A52" s="136" t="s">
        <v>777</v>
      </c>
      <c r="B52" s="122" t="s">
        <v>778</v>
      </c>
      <c r="C52" s="129">
        <f>C53</f>
        <v>1070</v>
      </c>
    </row>
    <row r="53" spans="1:3" ht="30" customHeight="1" x14ac:dyDescent="0.25">
      <c r="A53" s="138" t="s">
        <v>779</v>
      </c>
      <c r="B53" s="74" t="s">
        <v>780</v>
      </c>
      <c r="C53" s="130">
        <f>C54</f>
        <v>1070</v>
      </c>
    </row>
    <row r="54" spans="1:3" ht="49.9" customHeight="1" x14ac:dyDescent="0.25">
      <c r="A54" s="138" t="s">
        <v>781</v>
      </c>
      <c r="B54" s="74" t="s">
        <v>782</v>
      </c>
      <c r="C54" s="130">
        <f>C55</f>
        <v>1070</v>
      </c>
    </row>
    <row r="55" spans="1:3" ht="94.9" customHeight="1" x14ac:dyDescent="0.25">
      <c r="A55" s="138" t="s">
        <v>783</v>
      </c>
      <c r="B55" s="74" t="s">
        <v>784</v>
      </c>
      <c r="C55" s="130">
        <v>1070</v>
      </c>
    </row>
    <row r="56" spans="1:3" ht="51.6" customHeight="1" x14ac:dyDescent="0.25">
      <c r="A56" s="136" t="s">
        <v>785</v>
      </c>
      <c r="B56" s="122" t="s">
        <v>786</v>
      </c>
      <c r="C56" s="129">
        <f>C57+C61+C63</f>
        <v>2864</v>
      </c>
    </row>
    <row r="57" spans="1:3" ht="98.45" customHeight="1" x14ac:dyDescent="0.25">
      <c r="A57" s="138" t="s">
        <v>787</v>
      </c>
      <c r="B57" s="74" t="s">
        <v>788</v>
      </c>
      <c r="C57" s="130">
        <f>C58</f>
        <v>1694</v>
      </c>
    </row>
    <row r="58" spans="1:3" ht="78.75" x14ac:dyDescent="0.25">
      <c r="A58" s="138" t="s">
        <v>789</v>
      </c>
      <c r="B58" s="74" t="s">
        <v>790</v>
      </c>
      <c r="C58" s="130">
        <f>C59+C60</f>
        <v>1694</v>
      </c>
    </row>
    <row r="59" spans="1:3" ht="115.15" customHeight="1" x14ac:dyDescent="0.25">
      <c r="A59" s="138" t="s">
        <v>791</v>
      </c>
      <c r="B59" s="74" t="s">
        <v>792</v>
      </c>
      <c r="C59" s="130">
        <v>1194</v>
      </c>
    </row>
    <row r="60" spans="1:3" ht="97.15" customHeight="1" x14ac:dyDescent="0.25">
      <c r="A60" s="138" t="s">
        <v>793</v>
      </c>
      <c r="B60" s="74" t="s">
        <v>794</v>
      </c>
      <c r="C60" s="130">
        <v>500</v>
      </c>
    </row>
    <row r="61" spans="1:3" ht="96.6" customHeight="1" x14ac:dyDescent="0.25">
      <c r="A61" s="138" t="s">
        <v>795</v>
      </c>
      <c r="B61" s="74" t="s">
        <v>796</v>
      </c>
      <c r="C61" s="130">
        <f>C62</f>
        <v>1060</v>
      </c>
    </row>
    <row r="62" spans="1:3" ht="81.599999999999994" customHeight="1" x14ac:dyDescent="0.25">
      <c r="A62" s="138" t="s">
        <v>797</v>
      </c>
      <c r="B62" s="74" t="s">
        <v>798</v>
      </c>
      <c r="C62" s="130">
        <v>1060</v>
      </c>
    </row>
    <row r="63" spans="1:3" ht="31.5" x14ac:dyDescent="0.25">
      <c r="A63" s="138" t="s">
        <v>799</v>
      </c>
      <c r="B63" s="74" t="s">
        <v>800</v>
      </c>
      <c r="C63" s="130">
        <f>C64</f>
        <v>110</v>
      </c>
    </row>
    <row r="64" spans="1:3" ht="63" x14ac:dyDescent="0.25">
      <c r="A64" s="138" t="s">
        <v>801</v>
      </c>
      <c r="B64" s="74" t="s">
        <v>802</v>
      </c>
      <c r="C64" s="130">
        <f>C65</f>
        <v>110</v>
      </c>
    </row>
    <row r="65" spans="1:3" ht="71.45" customHeight="1" x14ac:dyDescent="0.25">
      <c r="A65" s="138" t="s">
        <v>803</v>
      </c>
      <c r="B65" s="74" t="s">
        <v>804</v>
      </c>
      <c r="C65" s="130">
        <v>110</v>
      </c>
    </row>
    <row r="66" spans="1:3" ht="31.5" x14ac:dyDescent="0.25">
      <c r="A66" s="136" t="s">
        <v>805</v>
      </c>
      <c r="B66" s="122" t="s">
        <v>806</v>
      </c>
      <c r="C66" s="129">
        <f>C67</f>
        <v>238</v>
      </c>
    </row>
    <row r="67" spans="1:3" ht="31.5" x14ac:dyDescent="0.25">
      <c r="A67" s="138" t="s">
        <v>807</v>
      </c>
      <c r="B67" s="74" t="s">
        <v>808</v>
      </c>
      <c r="C67" s="130">
        <f>C68+C69+C70</f>
        <v>238</v>
      </c>
    </row>
    <row r="68" spans="1:3" ht="31.5" x14ac:dyDescent="0.25">
      <c r="A68" s="138" t="s">
        <v>809</v>
      </c>
      <c r="B68" s="74" t="s">
        <v>810</v>
      </c>
      <c r="C68" s="130">
        <f>30+131</f>
        <v>161</v>
      </c>
    </row>
    <row r="69" spans="1:3" ht="31.5" x14ac:dyDescent="0.25">
      <c r="A69" s="138" t="s">
        <v>811</v>
      </c>
      <c r="B69" s="74" t="s">
        <v>812</v>
      </c>
      <c r="C69" s="130">
        <f>38+27</f>
        <v>65</v>
      </c>
    </row>
    <row r="70" spans="1:3" ht="31.5" x14ac:dyDescent="0.25">
      <c r="A70" s="138" t="s">
        <v>813</v>
      </c>
      <c r="B70" s="74" t="s">
        <v>814</v>
      </c>
      <c r="C70" s="130">
        <f>C71</f>
        <v>12</v>
      </c>
    </row>
    <row r="71" spans="1:3" x14ac:dyDescent="0.25">
      <c r="A71" s="138" t="s">
        <v>815</v>
      </c>
      <c r="B71" s="74" t="s">
        <v>816</v>
      </c>
      <c r="C71" s="130">
        <v>12</v>
      </c>
    </row>
    <row r="72" spans="1:3" ht="36.6" customHeight="1" x14ac:dyDescent="0.25">
      <c r="A72" s="136" t="s">
        <v>817</v>
      </c>
      <c r="B72" s="122" t="s">
        <v>818</v>
      </c>
      <c r="C72" s="129">
        <f>C73+C76</f>
        <v>445</v>
      </c>
    </row>
    <row r="73" spans="1:3" x14ac:dyDescent="0.25">
      <c r="A73" s="138" t="s">
        <v>819</v>
      </c>
      <c r="B73" s="74" t="s">
        <v>820</v>
      </c>
      <c r="C73" s="130">
        <f>C74</f>
        <v>295</v>
      </c>
    </row>
    <row r="74" spans="1:3" x14ac:dyDescent="0.25">
      <c r="A74" s="138" t="s">
        <v>821</v>
      </c>
      <c r="B74" s="74" t="s">
        <v>822</v>
      </c>
      <c r="C74" s="130">
        <f>C75</f>
        <v>295</v>
      </c>
    </row>
    <row r="75" spans="1:3" ht="47.25" x14ac:dyDescent="0.25">
      <c r="A75" s="138" t="s">
        <v>823</v>
      </c>
      <c r="B75" s="74" t="s">
        <v>824</v>
      </c>
      <c r="C75" s="130">
        <v>295</v>
      </c>
    </row>
    <row r="76" spans="1:3" x14ac:dyDescent="0.25">
      <c r="A76" s="138" t="s">
        <v>825</v>
      </c>
      <c r="B76" s="74" t="s">
        <v>826</v>
      </c>
      <c r="C76" s="130">
        <f>C77</f>
        <v>150</v>
      </c>
    </row>
    <row r="77" spans="1:3" ht="26.45" customHeight="1" x14ac:dyDescent="0.25">
      <c r="A77" s="138" t="s">
        <v>827</v>
      </c>
      <c r="B77" s="74" t="s">
        <v>828</v>
      </c>
      <c r="C77" s="130">
        <f>C78</f>
        <v>150</v>
      </c>
    </row>
    <row r="78" spans="1:3" ht="31.5" x14ac:dyDescent="0.25">
      <c r="A78" s="138" t="s">
        <v>829</v>
      </c>
      <c r="B78" s="74" t="s">
        <v>830</v>
      </c>
      <c r="C78" s="130">
        <v>150</v>
      </c>
    </row>
    <row r="79" spans="1:3" ht="31.5" x14ac:dyDescent="0.25">
      <c r="A79" s="136" t="s">
        <v>831</v>
      </c>
      <c r="B79" s="122" t="s">
        <v>832</v>
      </c>
      <c r="C79" s="129">
        <f>C80+C85+C89</f>
        <v>1104.5</v>
      </c>
    </row>
    <row r="80" spans="1:3" ht="96.6" customHeight="1" x14ac:dyDescent="0.25">
      <c r="A80" s="138" t="s">
        <v>833</v>
      </c>
      <c r="B80" s="74" t="s">
        <v>834</v>
      </c>
      <c r="C80" s="130">
        <f>C81+C83</f>
        <v>370</v>
      </c>
    </row>
    <row r="81" spans="1:3" ht="111" customHeight="1" x14ac:dyDescent="0.25">
      <c r="A81" s="138" t="s">
        <v>835</v>
      </c>
      <c r="B81" s="74" t="s">
        <v>836</v>
      </c>
      <c r="C81" s="130">
        <f>C82</f>
        <v>200</v>
      </c>
    </row>
    <row r="82" spans="1:3" ht="113.45" customHeight="1" x14ac:dyDescent="0.25">
      <c r="A82" s="138" t="s">
        <v>837</v>
      </c>
      <c r="B82" s="74" t="s">
        <v>838</v>
      </c>
      <c r="C82" s="130">
        <v>200</v>
      </c>
    </row>
    <row r="83" spans="1:3" ht="110.25" x14ac:dyDescent="0.25">
      <c r="A83" s="138" t="s">
        <v>939</v>
      </c>
      <c r="B83" s="74" t="s">
        <v>940</v>
      </c>
      <c r="C83" s="130">
        <f>C84</f>
        <v>170</v>
      </c>
    </row>
    <row r="84" spans="1:3" ht="110.25" x14ac:dyDescent="0.25">
      <c r="A84" s="138" t="s">
        <v>941</v>
      </c>
      <c r="B84" s="74" t="s">
        <v>942</v>
      </c>
      <c r="C84" s="130">
        <v>170</v>
      </c>
    </row>
    <row r="85" spans="1:3" ht="37.9" customHeight="1" x14ac:dyDescent="0.25">
      <c r="A85" s="138" t="s">
        <v>839</v>
      </c>
      <c r="B85" s="74" t="s">
        <v>840</v>
      </c>
      <c r="C85" s="130">
        <f>C86</f>
        <v>599.5</v>
      </c>
    </row>
    <row r="86" spans="1:3" ht="47.25" x14ac:dyDescent="0.25">
      <c r="A86" s="138" t="s">
        <v>841</v>
      </c>
      <c r="B86" s="74" t="s">
        <v>842</v>
      </c>
      <c r="C86" s="130">
        <f>C87+C88</f>
        <v>599.5</v>
      </c>
    </row>
    <row r="87" spans="1:3" ht="78.75" x14ac:dyDescent="0.25">
      <c r="A87" s="138" t="s">
        <v>843</v>
      </c>
      <c r="B87" s="74" t="s">
        <v>844</v>
      </c>
      <c r="C87" s="130">
        <v>123</v>
      </c>
    </row>
    <row r="88" spans="1:3" ht="63" x14ac:dyDescent="0.25">
      <c r="A88" s="138" t="s">
        <v>845</v>
      </c>
      <c r="B88" s="74" t="s">
        <v>846</v>
      </c>
      <c r="C88" s="130">
        <v>476.5</v>
      </c>
    </row>
    <row r="89" spans="1:3" ht="81" customHeight="1" x14ac:dyDescent="0.25">
      <c r="A89" s="138" t="s">
        <v>847</v>
      </c>
      <c r="B89" s="74" t="s">
        <v>848</v>
      </c>
      <c r="C89" s="130">
        <f>C90</f>
        <v>135</v>
      </c>
    </row>
    <row r="90" spans="1:3" ht="80.45" customHeight="1" x14ac:dyDescent="0.25">
      <c r="A90" s="138" t="s">
        <v>849</v>
      </c>
      <c r="B90" s="74" t="s">
        <v>850</v>
      </c>
      <c r="C90" s="130">
        <f>C91+C92</f>
        <v>135</v>
      </c>
    </row>
    <row r="91" spans="1:3" ht="113.45" customHeight="1" x14ac:dyDescent="0.25">
      <c r="A91" s="138" t="s">
        <v>851</v>
      </c>
      <c r="B91" s="74" t="s">
        <v>852</v>
      </c>
      <c r="C91" s="130">
        <f>43+62</f>
        <v>105</v>
      </c>
    </row>
    <row r="92" spans="1:3" ht="97.9" customHeight="1" x14ac:dyDescent="0.25">
      <c r="A92" s="138" t="s">
        <v>853</v>
      </c>
      <c r="B92" s="74" t="s">
        <v>854</v>
      </c>
      <c r="C92" s="130">
        <v>30</v>
      </c>
    </row>
    <row r="93" spans="1:3" ht="24" customHeight="1" x14ac:dyDescent="0.25">
      <c r="A93" s="136" t="s">
        <v>855</v>
      </c>
      <c r="B93" s="122" t="s">
        <v>856</v>
      </c>
      <c r="C93" s="129">
        <f>C94+C100+C112+C97+C98+C104+C105+C107+C109+C111+C102</f>
        <v>1789</v>
      </c>
    </row>
    <row r="94" spans="1:3" ht="31.5" x14ac:dyDescent="0.25">
      <c r="A94" s="138" t="s">
        <v>857</v>
      </c>
      <c r="B94" s="74" t="s">
        <v>858</v>
      </c>
      <c r="C94" s="130">
        <f>C95+C96</f>
        <v>9</v>
      </c>
    </row>
    <row r="95" spans="1:3" ht="90" customHeight="1" x14ac:dyDescent="0.25">
      <c r="A95" s="138" t="s">
        <v>859</v>
      </c>
      <c r="B95" s="74" t="s">
        <v>860</v>
      </c>
      <c r="C95" s="130">
        <v>5</v>
      </c>
    </row>
    <row r="96" spans="1:3" ht="63" x14ac:dyDescent="0.25">
      <c r="A96" s="138" t="s">
        <v>943</v>
      </c>
      <c r="B96" s="74" t="s">
        <v>944</v>
      </c>
      <c r="C96" s="130">
        <v>4</v>
      </c>
    </row>
    <row r="97" spans="1:3" ht="78.75" x14ac:dyDescent="0.25">
      <c r="A97" s="138" t="s">
        <v>945</v>
      </c>
      <c r="B97" s="74" t="s">
        <v>946</v>
      </c>
      <c r="C97" s="130">
        <v>60</v>
      </c>
    </row>
    <row r="98" spans="1:3" ht="78.75" x14ac:dyDescent="0.25">
      <c r="A98" s="138" t="s">
        <v>947</v>
      </c>
      <c r="B98" s="74" t="s">
        <v>948</v>
      </c>
      <c r="C98" s="130">
        <f>C99</f>
        <v>298</v>
      </c>
    </row>
    <row r="99" spans="1:3" ht="63" x14ac:dyDescent="0.25">
      <c r="A99" s="138" t="s">
        <v>949</v>
      </c>
      <c r="B99" s="74" t="s">
        <v>950</v>
      </c>
      <c r="C99" s="130">
        <v>298</v>
      </c>
    </row>
    <row r="100" spans="1:3" ht="36" customHeight="1" x14ac:dyDescent="0.25">
      <c r="A100" s="138" t="s">
        <v>861</v>
      </c>
      <c r="B100" s="74" t="s">
        <v>862</v>
      </c>
      <c r="C100" s="130">
        <f>C101</f>
        <v>25</v>
      </c>
    </row>
    <row r="101" spans="1:3" ht="47.25" x14ac:dyDescent="0.25">
      <c r="A101" s="138" t="s">
        <v>863</v>
      </c>
      <c r="B101" s="74" t="s">
        <v>864</v>
      </c>
      <c r="C101" s="130">
        <v>25</v>
      </c>
    </row>
    <row r="102" spans="1:3" ht="126" x14ac:dyDescent="0.25">
      <c r="A102" s="138" t="s">
        <v>951</v>
      </c>
      <c r="B102" s="74" t="s">
        <v>952</v>
      </c>
      <c r="C102" s="130">
        <f>C103</f>
        <v>57</v>
      </c>
    </row>
    <row r="103" spans="1:3" ht="31.5" x14ac:dyDescent="0.25">
      <c r="A103" s="138" t="s">
        <v>953</v>
      </c>
      <c r="B103" s="91" t="s">
        <v>954</v>
      </c>
      <c r="C103" s="130">
        <v>57</v>
      </c>
    </row>
    <row r="104" spans="1:3" ht="63" x14ac:dyDescent="0.25">
      <c r="A104" s="138" t="s">
        <v>955</v>
      </c>
      <c r="B104" s="74" t="s">
        <v>956</v>
      </c>
      <c r="C104" s="130">
        <v>6</v>
      </c>
    </row>
    <row r="105" spans="1:3" ht="31.5" x14ac:dyDescent="0.25">
      <c r="A105" s="138" t="s">
        <v>957</v>
      </c>
      <c r="B105" s="74" t="s">
        <v>958</v>
      </c>
      <c r="C105" s="130">
        <f>C106</f>
        <v>175</v>
      </c>
    </row>
    <row r="106" spans="1:3" ht="31.5" x14ac:dyDescent="0.25">
      <c r="A106" s="138" t="s">
        <v>959</v>
      </c>
      <c r="B106" s="74" t="s">
        <v>960</v>
      </c>
      <c r="C106" s="130">
        <v>175</v>
      </c>
    </row>
    <row r="107" spans="1:3" ht="47.25" x14ac:dyDescent="0.25">
      <c r="A107" s="138" t="s">
        <v>961</v>
      </c>
      <c r="B107" s="74" t="s">
        <v>962</v>
      </c>
      <c r="C107" s="130">
        <f>C108</f>
        <v>6</v>
      </c>
    </row>
    <row r="108" spans="1:3" ht="63" x14ac:dyDescent="0.25">
      <c r="A108" s="138" t="s">
        <v>963</v>
      </c>
      <c r="B108" s="74" t="s">
        <v>964</v>
      </c>
      <c r="C108" s="130">
        <v>6</v>
      </c>
    </row>
    <row r="109" spans="1:3" ht="31.5" x14ac:dyDescent="0.25">
      <c r="A109" s="138" t="s">
        <v>965</v>
      </c>
      <c r="B109" s="74" t="s">
        <v>966</v>
      </c>
      <c r="C109" s="130">
        <f>C110</f>
        <v>26</v>
      </c>
    </row>
    <row r="110" spans="1:3" ht="47.25" x14ac:dyDescent="0.25">
      <c r="A110" s="138" t="s">
        <v>967</v>
      </c>
      <c r="B110" s="74" t="s">
        <v>968</v>
      </c>
      <c r="C110" s="130">
        <v>26</v>
      </c>
    </row>
    <row r="111" spans="1:3" ht="78.75" x14ac:dyDescent="0.25">
      <c r="A111" s="138" t="s">
        <v>969</v>
      </c>
      <c r="B111" s="74" t="s">
        <v>970</v>
      </c>
      <c r="C111" s="130">
        <v>157</v>
      </c>
    </row>
    <row r="112" spans="1:3" ht="31.5" x14ac:dyDescent="0.25">
      <c r="A112" s="138" t="s">
        <v>865</v>
      </c>
      <c r="B112" s="74" t="s">
        <v>866</v>
      </c>
      <c r="C112" s="130">
        <f>C113</f>
        <v>970</v>
      </c>
    </row>
    <row r="113" spans="1:3" ht="47.25" x14ac:dyDescent="0.25">
      <c r="A113" s="138" t="s">
        <v>867</v>
      </c>
      <c r="B113" s="74" t="s">
        <v>868</v>
      </c>
      <c r="C113" s="130">
        <v>970</v>
      </c>
    </row>
    <row r="114" spans="1:3" ht="18" customHeight="1" x14ac:dyDescent="0.25">
      <c r="A114" s="136" t="s">
        <v>869</v>
      </c>
      <c r="B114" s="122" t="s">
        <v>870</v>
      </c>
      <c r="C114" s="129">
        <f>C115+C148</f>
        <v>529641.04716000007</v>
      </c>
    </row>
    <row r="115" spans="1:3" ht="47.25" x14ac:dyDescent="0.25">
      <c r="A115" s="136" t="s">
        <v>871</v>
      </c>
      <c r="B115" s="122" t="s">
        <v>872</v>
      </c>
      <c r="C115" s="129">
        <f>C116+C119+C130+C143</f>
        <v>529481.04716000007</v>
      </c>
    </row>
    <row r="116" spans="1:3" ht="31.5" x14ac:dyDescent="0.25">
      <c r="A116" s="138" t="s">
        <v>873</v>
      </c>
      <c r="B116" s="74" t="s">
        <v>874</v>
      </c>
      <c r="C116" s="130">
        <f>C117</f>
        <v>130161.8</v>
      </c>
    </row>
    <row r="117" spans="1:3" ht="19.899999999999999" customHeight="1" x14ac:dyDescent="0.25">
      <c r="A117" s="138" t="s">
        <v>875</v>
      </c>
      <c r="B117" s="74" t="s">
        <v>876</v>
      </c>
      <c r="C117" s="130">
        <f>C118</f>
        <v>130161.8</v>
      </c>
    </row>
    <row r="118" spans="1:3" ht="31.5" x14ac:dyDescent="0.25">
      <c r="A118" s="138" t="s">
        <v>877</v>
      </c>
      <c r="B118" s="74" t="s">
        <v>878</v>
      </c>
      <c r="C118" s="130">
        <v>130161.8</v>
      </c>
    </row>
    <row r="119" spans="1:3" ht="36.6" customHeight="1" x14ac:dyDescent="0.25">
      <c r="A119" s="138" t="s">
        <v>879</v>
      </c>
      <c r="B119" s="74" t="s">
        <v>880</v>
      </c>
      <c r="C119" s="130">
        <f>C120+C122+C124+C126+C128</f>
        <v>135173.99950000001</v>
      </c>
    </row>
    <row r="120" spans="1:3" ht="82.15" customHeight="1" x14ac:dyDescent="0.25">
      <c r="A120" s="138" t="s">
        <v>881</v>
      </c>
      <c r="B120" s="74" t="s">
        <v>882</v>
      </c>
      <c r="C120" s="130">
        <f>C121</f>
        <v>36578.082190000001</v>
      </c>
    </row>
    <row r="121" spans="1:3" ht="80.45" customHeight="1" x14ac:dyDescent="0.25">
      <c r="A121" s="138" t="s">
        <v>883</v>
      </c>
      <c r="B121" s="74" t="s">
        <v>679</v>
      </c>
      <c r="C121" s="130">
        <v>36578.082190000001</v>
      </c>
    </row>
    <row r="122" spans="1:3" ht="47.25" x14ac:dyDescent="0.25">
      <c r="A122" s="138" t="s">
        <v>971</v>
      </c>
      <c r="B122" s="74" t="s">
        <v>972</v>
      </c>
      <c r="C122" s="130">
        <f>C123</f>
        <v>1857.383</v>
      </c>
    </row>
    <row r="123" spans="1:3" ht="47.25" x14ac:dyDescent="0.25">
      <c r="A123" s="138" t="s">
        <v>973</v>
      </c>
      <c r="B123" s="74" t="s">
        <v>937</v>
      </c>
      <c r="C123" s="130">
        <v>1857.383</v>
      </c>
    </row>
    <row r="124" spans="1:3" ht="31.5" x14ac:dyDescent="0.25">
      <c r="A124" s="138" t="s">
        <v>884</v>
      </c>
      <c r="B124" s="74" t="s">
        <v>885</v>
      </c>
      <c r="C124" s="130">
        <f>C125</f>
        <v>849.33199999999999</v>
      </c>
    </row>
    <row r="125" spans="1:3" ht="47.25" x14ac:dyDescent="0.25">
      <c r="A125" s="138" t="s">
        <v>886</v>
      </c>
      <c r="B125" s="74" t="s">
        <v>887</v>
      </c>
      <c r="C125" s="130">
        <v>849.33199999999999</v>
      </c>
    </row>
    <row r="126" spans="1:3" ht="31.9" customHeight="1" x14ac:dyDescent="0.25">
      <c r="A126" s="138" t="s">
        <v>888</v>
      </c>
      <c r="B126" s="74" t="s">
        <v>889</v>
      </c>
      <c r="C126" s="130">
        <f>C127</f>
        <v>1825</v>
      </c>
    </row>
    <row r="127" spans="1:3" ht="47.25" x14ac:dyDescent="0.25">
      <c r="A127" s="138" t="s">
        <v>890</v>
      </c>
      <c r="B127" s="74" t="s">
        <v>891</v>
      </c>
      <c r="C127" s="130">
        <v>1825</v>
      </c>
    </row>
    <row r="128" spans="1:3" x14ac:dyDescent="0.25">
      <c r="A128" s="138" t="s">
        <v>892</v>
      </c>
      <c r="B128" s="74" t="s">
        <v>893</v>
      </c>
      <c r="C128" s="130">
        <f>C129</f>
        <v>94064.202310000008</v>
      </c>
    </row>
    <row r="129" spans="1:3" ht="18.600000000000001" customHeight="1" x14ac:dyDescent="0.25">
      <c r="A129" s="138" t="s">
        <v>894</v>
      </c>
      <c r="B129" s="74" t="s">
        <v>895</v>
      </c>
      <c r="C129" s="130">
        <f>97601.14231+299.96-3836.9</f>
        <v>94064.202310000008</v>
      </c>
    </row>
    <row r="130" spans="1:3" ht="31.5" x14ac:dyDescent="0.25">
      <c r="A130" s="138" t="s">
        <v>896</v>
      </c>
      <c r="B130" s="74" t="s">
        <v>897</v>
      </c>
      <c r="C130" s="130">
        <f>C131+C133+C135+C137+C139+C141</f>
        <v>247889.84860000003</v>
      </c>
    </row>
    <row r="131" spans="1:3" ht="47.25" x14ac:dyDescent="0.25">
      <c r="A131" s="138" t="s">
        <v>898</v>
      </c>
      <c r="B131" s="74" t="s">
        <v>899</v>
      </c>
      <c r="C131" s="130">
        <f>C132</f>
        <v>232527.8</v>
      </c>
    </row>
    <row r="132" spans="1:3" ht="47.25" x14ac:dyDescent="0.25">
      <c r="A132" s="138" t="s">
        <v>900</v>
      </c>
      <c r="B132" s="74" t="s">
        <v>901</v>
      </c>
      <c r="C132" s="130">
        <v>232527.8</v>
      </c>
    </row>
    <row r="133" spans="1:3" ht="84.6" customHeight="1" x14ac:dyDescent="0.25">
      <c r="A133" s="138" t="s">
        <v>902</v>
      </c>
      <c r="B133" s="74" t="s">
        <v>903</v>
      </c>
      <c r="C133" s="130">
        <f>C134</f>
        <v>13175.426880000001</v>
      </c>
    </row>
    <row r="134" spans="1:3" ht="78.75" x14ac:dyDescent="0.25">
      <c r="A134" s="138" t="s">
        <v>904</v>
      </c>
      <c r="B134" s="74" t="s">
        <v>905</v>
      </c>
      <c r="C134" s="130">
        <v>13175.426880000001</v>
      </c>
    </row>
    <row r="135" spans="1:3" ht="67.150000000000006" customHeight="1" x14ac:dyDescent="0.25">
      <c r="A135" s="138" t="s">
        <v>906</v>
      </c>
      <c r="B135" s="74" t="s">
        <v>907</v>
      </c>
      <c r="C135" s="130">
        <f>C136</f>
        <v>3.7</v>
      </c>
    </row>
    <row r="136" spans="1:3" ht="78.75" x14ac:dyDescent="0.25">
      <c r="A136" s="138" t="s">
        <v>908</v>
      </c>
      <c r="B136" s="74" t="s">
        <v>909</v>
      </c>
      <c r="C136" s="130">
        <v>3.7</v>
      </c>
    </row>
    <row r="137" spans="1:3" ht="63" x14ac:dyDescent="0.25">
      <c r="A137" s="138" t="s">
        <v>910</v>
      </c>
      <c r="B137" s="74" t="s">
        <v>911</v>
      </c>
      <c r="C137" s="130">
        <f>C138</f>
        <v>45.104999999999997</v>
      </c>
    </row>
    <row r="138" spans="1:3" ht="63" x14ac:dyDescent="0.25">
      <c r="A138" s="138" t="s">
        <v>912</v>
      </c>
      <c r="B138" s="74" t="s">
        <v>913</v>
      </c>
      <c r="C138" s="130">
        <v>45.104999999999997</v>
      </c>
    </row>
    <row r="139" spans="1:3" ht="31.5" x14ac:dyDescent="0.25">
      <c r="A139" s="138" t="s">
        <v>914</v>
      </c>
      <c r="B139" s="74" t="s">
        <v>915</v>
      </c>
      <c r="C139" s="130">
        <f>C140</f>
        <v>2023.3</v>
      </c>
    </row>
    <row r="140" spans="1:3" ht="47.25" x14ac:dyDescent="0.25">
      <c r="A140" s="138" t="s">
        <v>916</v>
      </c>
      <c r="B140" s="74" t="s">
        <v>917</v>
      </c>
      <c r="C140" s="130">
        <v>2023.3</v>
      </c>
    </row>
    <row r="141" spans="1:3" x14ac:dyDescent="0.25">
      <c r="A141" s="138" t="s">
        <v>918</v>
      </c>
      <c r="B141" s="74" t="s">
        <v>919</v>
      </c>
      <c r="C141" s="130">
        <f>C142</f>
        <v>114.51672000000001</v>
      </c>
    </row>
    <row r="142" spans="1:3" ht="19.149999999999999" customHeight="1" x14ac:dyDescent="0.25">
      <c r="A142" s="138" t="s">
        <v>920</v>
      </c>
      <c r="B142" s="74" t="s">
        <v>921</v>
      </c>
      <c r="C142" s="130">
        <v>114.51672000000001</v>
      </c>
    </row>
    <row r="143" spans="1:3" x14ac:dyDescent="0.25">
      <c r="A143" s="138" t="s">
        <v>922</v>
      </c>
      <c r="B143" s="74" t="s">
        <v>923</v>
      </c>
      <c r="C143" s="130">
        <f>C144+C146</f>
        <v>16255.39906</v>
      </c>
    </row>
    <row r="144" spans="1:3" ht="64.900000000000006" customHeight="1" x14ac:dyDescent="0.25">
      <c r="A144" s="138" t="s">
        <v>924</v>
      </c>
      <c r="B144" s="74" t="s">
        <v>925</v>
      </c>
      <c r="C144" s="130">
        <f>C145</f>
        <v>9821.5230599999995</v>
      </c>
    </row>
    <row r="145" spans="1:4" ht="78.75" x14ac:dyDescent="0.25">
      <c r="A145" s="138" t="s">
        <v>926</v>
      </c>
      <c r="B145" s="74" t="s">
        <v>927</v>
      </c>
      <c r="C145" s="130">
        <v>9821.5230599999995</v>
      </c>
    </row>
    <row r="146" spans="1:4" ht="31.5" x14ac:dyDescent="0.25">
      <c r="A146" s="138" t="s">
        <v>928</v>
      </c>
      <c r="B146" s="74" t="s">
        <v>929</v>
      </c>
      <c r="C146" s="130">
        <f>C147</f>
        <v>6433.8760000000002</v>
      </c>
    </row>
    <row r="147" spans="1:4" ht="31.5" x14ac:dyDescent="0.25">
      <c r="A147" s="138" t="s">
        <v>930</v>
      </c>
      <c r="B147" s="74" t="s">
        <v>931</v>
      </c>
      <c r="C147" s="130">
        <f>5295.876+1138</f>
        <v>6433.8760000000002</v>
      </c>
    </row>
    <row r="148" spans="1:4" ht="20.45" customHeight="1" x14ac:dyDescent="0.25">
      <c r="A148" s="136" t="s">
        <v>932</v>
      </c>
      <c r="B148" s="122" t="s">
        <v>933</v>
      </c>
      <c r="C148" s="129">
        <f>C149</f>
        <v>160</v>
      </c>
    </row>
    <row r="149" spans="1:4" ht="31.5" x14ac:dyDescent="0.25">
      <c r="A149" s="138" t="s">
        <v>934</v>
      </c>
      <c r="B149" s="74" t="s">
        <v>935</v>
      </c>
      <c r="C149" s="130">
        <f>C150</f>
        <v>160</v>
      </c>
    </row>
    <row r="150" spans="1:4" ht="31.5" x14ac:dyDescent="0.25">
      <c r="A150" s="138" t="s">
        <v>936</v>
      </c>
      <c r="B150" s="74" t="s">
        <v>935</v>
      </c>
      <c r="C150" s="130">
        <v>160</v>
      </c>
      <c r="D150" s="76" t="s">
        <v>45</v>
      </c>
    </row>
  </sheetData>
  <mergeCells count="8">
    <mergeCell ref="A13:A15"/>
    <mergeCell ref="B13:B15"/>
    <mergeCell ref="C13:C15"/>
    <mergeCell ref="B1:C1"/>
    <mergeCell ref="B2:C2"/>
    <mergeCell ref="B3:C3"/>
    <mergeCell ref="B4:C4"/>
    <mergeCell ref="A11:C11"/>
  </mergeCells>
  <pageMargins left="0.39370078740157483" right="0.15748031496062992" top="0.15748031496062992" bottom="0.15748031496062992" header="0.15748031496062992" footer="0.15748031496062992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selection activeCell="B57" sqref="B57"/>
    </sheetView>
  </sheetViews>
  <sheetFormatPr defaultRowHeight="15" x14ac:dyDescent="0.25"/>
  <cols>
    <col min="1" max="1" width="28.140625" customWidth="1"/>
    <col min="2" max="2" width="39.28515625" customWidth="1"/>
    <col min="3" max="3" width="17" customWidth="1"/>
    <col min="4" max="4" width="14.28515625" customWidth="1"/>
    <col min="5" max="5" width="3.85546875" customWidth="1"/>
    <col min="257" max="257" width="28.140625" customWidth="1"/>
    <col min="258" max="258" width="39.28515625" customWidth="1"/>
    <col min="259" max="259" width="13.140625" customWidth="1"/>
    <col min="260" max="260" width="11.85546875" customWidth="1"/>
    <col min="513" max="513" width="28.140625" customWidth="1"/>
    <col min="514" max="514" width="39.28515625" customWidth="1"/>
    <col min="515" max="515" width="13.140625" customWidth="1"/>
    <col min="516" max="516" width="11.85546875" customWidth="1"/>
    <col min="769" max="769" width="28.140625" customWidth="1"/>
    <col min="770" max="770" width="39.28515625" customWidth="1"/>
    <col min="771" max="771" width="13.140625" customWidth="1"/>
    <col min="772" max="772" width="11.85546875" customWidth="1"/>
    <col min="1025" max="1025" width="28.140625" customWidth="1"/>
    <col min="1026" max="1026" width="39.28515625" customWidth="1"/>
    <col min="1027" max="1027" width="13.140625" customWidth="1"/>
    <col min="1028" max="1028" width="11.85546875" customWidth="1"/>
    <col min="1281" max="1281" width="28.140625" customWidth="1"/>
    <col min="1282" max="1282" width="39.28515625" customWidth="1"/>
    <col min="1283" max="1283" width="13.140625" customWidth="1"/>
    <col min="1284" max="1284" width="11.85546875" customWidth="1"/>
    <col min="1537" max="1537" width="28.140625" customWidth="1"/>
    <col min="1538" max="1538" width="39.28515625" customWidth="1"/>
    <col min="1539" max="1539" width="13.140625" customWidth="1"/>
    <col min="1540" max="1540" width="11.85546875" customWidth="1"/>
    <col min="1793" max="1793" width="28.140625" customWidth="1"/>
    <col min="1794" max="1794" width="39.28515625" customWidth="1"/>
    <col min="1795" max="1795" width="13.140625" customWidth="1"/>
    <col min="1796" max="1796" width="11.85546875" customWidth="1"/>
    <col min="2049" max="2049" width="28.140625" customWidth="1"/>
    <col min="2050" max="2050" width="39.28515625" customWidth="1"/>
    <col min="2051" max="2051" width="13.140625" customWidth="1"/>
    <col min="2052" max="2052" width="11.85546875" customWidth="1"/>
    <col min="2305" max="2305" width="28.140625" customWidth="1"/>
    <col min="2306" max="2306" width="39.28515625" customWidth="1"/>
    <col min="2307" max="2307" width="13.140625" customWidth="1"/>
    <col min="2308" max="2308" width="11.85546875" customWidth="1"/>
    <col min="2561" max="2561" width="28.140625" customWidth="1"/>
    <col min="2562" max="2562" width="39.28515625" customWidth="1"/>
    <col min="2563" max="2563" width="13.140625" customWidth="1"/>
    <col min="2564" max="2564" width="11.85546875" customWidth="1"/>
    <col min="2817" max="2817" width="28.140625" customWidth="1"/>
    <col min="2818" max="2818" width="39.28515625" customWidth="1"/>
    <col min="2819" max="2819" width="13.140625" customWidth="1"/>
    <col min="2820" max="2820" width="11.85546875" customWidth="1"/>
    <col min="3073" max="3073" width="28.140625" customWidth="1"/>
    <col min="3074" max="3074" width="39.28515625" customWidth="1"/>
    <col min="3075" max="3075" width="13.140625" customWidth="1"/>
    <col min="3076" max="3076" width="11.85546875" customWidth="1"/>
    <col min="3329" max="3329" width="28.140625" customWidth="1"/>
    <col min="3330" max="3330" width="39.28515625" customWidth="1"/>
    <col min="3331" max="3331" width="13.140625" customWidth="1"/>
    <col min="3332" max="3332" width="11.85546875" customWidth="1"/>
    <col min="3585" max="3585" width="28.140625" customWidth="1"/>
    <col min="3586" max="3586" width="39.28515625" customWidth="1"/>
    <col min="3587" max="3587" width="13.140625" customWidth="1"/>
    <col min="3588" max="3588" width="11.85546875" customWidth="1"/>
    <col min="3841" max="3841" width="28.140625" customWidth="1"/>
    <col min="3842" max="3842" width="39.28515625" customWidth="1"/>
    <col min="3843" max="3843" width="13.140625" customWidth="1"/>
    <col min="3844" max="3844" width="11.85546875" customWidth="1"/>
    <col min="4097" max="4097" width="28.140625" customWidth="1"/>
    <col min="4098" max="4098" width="39.28515625" customWidth="1"/>
    <col min="4099" max="4099" width="13.140625" customWidth="1"/>
    <col min="4100" max="4100" width="11.85546875" customWidth="1"/>
    <col min="4353" max="4353" width="28.140625" customWidth="1"/>
    <col min="4354" max="4354" width="39.28515625" customWidth="1"/>
    <col min="4355" max="4355" width="13.140625" customWidth="1"/>
    <col min="4356" max="4356" width="11.85546875" customWidth="1"/>
    <col min="4609" max="4609" width="28.140625" customWidth="1"/>
    <col min="4610" max="4610" width="39.28515625" customWidth="1"/>
    <col min="4611" max="4611" width="13.140625" customWidth="1"/>
    <col min="4612" max="4612" width="11.85546875" customWidth="1"/>
    <col min="4865" max="4865" width="28.140625" customWidth="1"/>
    <col min="4866" max="4866" width="39.28515625" customWidth="1"/>
    <col min="4867" max="4867" width="13.140625" customWidth="1"/>
    <col min="4868" max="4868" width="11.85546875" customWidth="1"/>
    <col min="5121" max="5121" width="28.140625" customWidth="1"/>
    <col min="5122" max="5122" width="39.28515625" customWidth="1"/>
    <col min="5123" max="5123" width="13.140625" customWidth="1"/>
    <col min="5124" max="5124" width="11.85546875" customWidth="1"/>
    <col min="5377" max="5377" width="28.140625" customWidth="1"/>
    <col min="5378" max="5378" width="39.28515625" customWidth="1"/>
    <col min="5379" max="5379" width="13.140625" customWidth="1"/>
    <col min="5380" max="5380" width="11.85546875" customWidth="1"/>
    <col min="5633" max="5633" width="28.140625" customWidth="1"/>
    <col min="5634" max="5634" width="39.28515625" customWidth="1"/>
    <col min="5635" max="5635" width="13.140625" customWidth="1"/>
    <col min="5636" max="5636" width="11.85546875" customWidth="1"/>
    <col min="5889" max="5889" width="28.140625" customWidth="1"/>
    <col min="5890" max="5890" width="39.28515625" customWidth="1"/>
    <col min="5891" max="5891" width="13.140625" customWidth="1"/>
    <col min="5892" max="5892" width="11.85546875" customWidth="1"/>
    <col min="6145" max="6145" width="28.140625" customWidth="1"/>
    <col min="6146" max="6146" width="39.28515625" customWidth="1"/>
    <col min="6147" max="6147" width="13.140625" customWidth="1"/>
    <col min="6148" max="6148" width="11.85546875" customWidth="1"/>
    <col min="6401" max="6401" width="28.140625" customWidth="1"/>
    <col min="6402" max="6402" width="39.28515625" customWidth="1"/>
    <col min="6403" max="6403" width="13.140625" customWidth="1"/>
    <col min="6404" max="6404" width="11.85546875" customWidth="1"/>
    <col min="6657" max="6657" width="28.140625" customWidth="1"/>
    <col min="6658" max="6658" width="39.28515625" customWidth="1"/>
    <col min="6659" max="6659" width="13.140625" customWidth="1"/>
    <col min="6660" max="6660" width="11.85546875" customWidth="1"/>
    <col min="6913" max="6913" width="28.140625" customWidth="1"/>
    <col min="6914" max="6914" width="39.28515625" customWidth="1"/>
    <col min="6915" max="6915" width="13.140625" customWidth="1"/>
    <col min="6916" max="6916" width="11.85546875" customWidth="1"/>
    <col min="7169" max="7169" width="28.140625" customWidth="1"/>
    <col min="7170" max="7170" width="39.28515625" customWidth="1"/>
    <col min="7171" max="7171" width="13.140625" customWidth="1"/>
    <col min="7172" max="7172" width="11.85546875" customWidth="1"/>
    <col min="7425" max="7425" width="28.140625" customWidth="1"/>
    <col min="7426" max="7426" width="39.28515625" customWidth="1"/>
    <col min="7427" max="7427" width="13.140625" customWidth="1"/>
    <col min="7428" max="7428" width="11.85546875" customWidth="1"/>
    <col min="7681" max="7681" width="28.140625" customWidth="1"/>
    <col min="7682" max="7682" width="39.28515625" customWidth="1"/>
    <col min="7683" max="7683" width="13.140625" customWidth="1"/>
    <col min="7684" max="7684" width="11.85546875" customWidth="1"/>
    <col min="7937" max="7937" width="28.140625" customWidth="1"/>
    <col min="7938" max="7938" width="39.28515625" customWidth="1"/>
    <col min="7939" max="7939" width="13.140625" customWidth="1"/>
    <col min="7940" max="7940" width="11.85546875" customWidth="1"/>
    <col min="8193" max="8193" width="28.140625" customWidth="1"/>
    <col min="8194" max="8194" width="39.28515625" customWidth="1"/>
    <col min="8195" max="8195" width="13.140625" customWidth="1"/>
    <col min="8196" max="8196" width="11.85546875" customWidth="1"/>
    <col min="8449" max="8449" width="28.140625" customWidth="1"/>
    <col min="8450" max="8450" width="39.28515625" customWidth="1"/>
    <col min="8451" max="8451" width="13.140625" customWidth="1"/>
    <col min="8452" max="8452" width="11.85546875" customWidth="1"/>
    <col min="8705" max="8705" width="28.140625" customWidth="1"/>
    <col min="8706" max="8706" width="39.28515625" customWidth="1"/>
    <col min="8707" max="8707" width="13.140625" customWidth="1"/>
    <col min="8708" max="8708" width="11.85546875" customWidth="1"/>
    <col min="8961" max="8961" width="28.140625" customWidth="1"/>
    <col min="8962" max="8962" width="39.28515625" customWidth="1"/>
    <col min="8963" max="8963" width="13.140625" customWidth="1"/>
    <col min="8964" max="8964" width="11.85546875" customWidth="1"/>
    <col min="9217" max="9217" width="28.140625" customWidth="1"/>
    <col min="9218" max="9218" width="39.28515625" customWidth="1"/>
    <col min="9219" max="9219" width="13.140625" customWidth="1"/>
    <col min="9220" max="9220" width="11.85546875" customWidth="1"/>
    <col min="9473" max="9473" width="28.140625" customWidth="1"/>
    <col min="9474" max="9474" width="39.28515625" customWidth="1"/>
    <col min="9475" max="9475" width="13.140625" customWidth="1"/>
    <col min="9476" max="9476" width="11.85546875" customWidth="1"/>
    <col min="9729" max="9729" width="28.140625" customWidth="1"/>
    <col min="9730" max="9730" width="39.28515625" customWidth="1"/>
    <col min="9731" max="9731" width="13.140625" customWidth="1"/>
    <col min="9732" max="9732" width="11.85546875" customWidth="1"/>
    <col min="9985" max="9985" width="28.140625" customWidth="1"/>
    <col min="9986" max="9986" width="39.28515625" customWidth="1"/>
    <col min="9987" max="9987" width="13.140625" customWidth="1"/>
    <col min="9988" max="9988" width="11.85546875" customWidth="1"/>
    <col min="10241" max="10241" width="28.140625" customWidth="1"/>
    <col min="10242" max="10242" width="39.28515625" customWidth="1"/>
    <col min="10243" max="10243" width="13.140625" customWidth="1"/>
    <col min="10244" max="10244" width="11.85546875" customWidth="1"/>
    <col min="10497" max="10497" width="28.140625" customWidth="1"/>
    <col min="10498" max="10498" width="39.28515625" customWidth="1"/>
    <col min="10499" max="10499" width="13.140625" customWidth="1"/>
    <col min="10500" max="10500" width="11.85546875" customWidth="1"/>
    <col min="10753" max="10753" width="28.140625" customWidth="1"/>
    <col min="10754" max="10754" width="39.28515625" customWidth="1"/>
    <col min="10755" max="10755" width="13.140625" customWidth="1"/>
    <col min="10756" max="10756" width="11.85546875" customWidth="1"/>
    <col min="11009" max="11009" width="28.140625" customWidth="1"/>
    <col min="11010" max="11010" width="39.28515625" customWidth="1"/>
    <col min="11011" max="11011" width="13.140625" customWidth="1"/>
    <col min="11012" max="11012" width="11.85546875" customWidth="1"/>
    <col min="11265" max="11265" width="28.140625" customWidth="1"/>
    <col min="11266" max="11266" width="39.28515625" customWidth="1"/>
    <col min="11267" max="11267" width="13.140625" customWidth="1"/>
    <col min="11268" max="11268" width="11.85546875" customWidth="1"/>
    <col min="11521" max="11521" width="28.140625" customWidth="1"/>
    <col min="11522" max="11522" width="39.28515625" customWidth="1"/>
    <col min="11523" max="11523" width="13.140625" customWidth="1"/>
    <col min="11524" max="11524" width="11.85546875" customWidth="1"/>
    <col min="11777" max="11777" width="28.140625" customWidth="1"/>
    <col min="11778" max="11778" width="39.28515625" customWidth="1"/>
    <col min="11779" max="11779" width="13.140625" customWidth="1"/>
    <col min="11780" max="11780" width="11.85546875" customWidth="1"/>
    <col min="12033" max="12033" width="28.140625" customWidth="1"/>
    <col min="12034" max="12034" width="39.28515625" customWidth="1"/>
    <col min="12035" max="12035" width="13.140625" customWidth="1"/>
    <col min="12036" max="12036" width="11.85546875" customWidth="1"/>
    <col min="12289" max="12289" width="28.140625" customWidth="1"/>
    <col min="12290" max="12290" width="39.28515625" customWidth="1"/>
    <col min="12291" max="12291" width="13.140625" customWidth="1"/>
    <col min="12292" max="12292" width="11.85546875" customWidth="1"/>
    <col min="12545" max="12545" width="28.140625" customWidth="1"/>
    <col min="12546" max="12546" width="39.28515625" customWidth="1"/>
    <col min="12547" max="12547" width="13.140625" customWidth="1"/>
    <col min="12548" max="12548" width="11.85546875" customWidth="1"/>
    <col min="12801" max="12801" width="28.140625" customWidth="1"/>
    <col min="12802" max="12802" width="39.28515625" customWidth="1"/>
    <col min="12803" max="12803" width="13.140625" customWidth="1"/>
    <col min="12804" max="12804" width="11.85546875" customWidth="1"/>
    <col min="13057" max="13057" width="28.140625" customWidth="1"/>
    <col min="13058" max="13058" width="39.28515625" customWidth="1"/>
    <col min="13059" max="13059" width="13.140625" customWidth="1"/>
    <col min="13060" max="13060" width="11.85546875" customWidth="1"/>
    <col min="13313" max="13313" width="28.140625" customWidth="1"/>
    <col min="13314" max="13314" width="39.28515625" customWidth="1"/>
    <col min="13315" max="13315" width="13.140625" customWidth="1"/>
    <col min="13316" max="13316" width="11.85546875" customWidth="1"/>
    <col min="13569" max="13569" width="28.140625" customWidth="1"/>
    <col min="13570" max="13570" width="39.28515625" customWidth="1"/>
    <col min="13571" max="13571" width="13.140625" customWidth="1"/>
    <col min="13572" max="13572" width="11.85546875" customWidth="1"/>
    <col min="13825" max="13825" width="28.140625" customWidth="1"/>
    <col min="13826" max="13826" width="39.28515625" customWidth="1"/>
    <col min="13827" max="13827" width="13.140625" customWidth="1"/>
    <col min="13828" max="13828" width="11.85546875" customWidth="1"/>
    <col min="14081" max="14081" width="28.140625" customWidth="1"/>
    <col min="14082" max="14082" width="39.28515625" customWidth="1"/>
    <col min="14083" max="14083" width="13.140625" customWidth="1"/>
    <col min="14084" max="14084" width="11.85546875" customWidth="1"/>
    <col min="14337" max="14337" width="28.140625" customWidth="1"/>
    <col min="14338" max="14338" width="39.28515625" customWidth="1"/>
    <col min="14339" max="14339" width="13.140625" customWidth="1"/>
    <col min="14340" max="14340" width="11.85546875" customWidth="1"/>
    <col min="14593" max="14593" width="28.140625" customWidth="1"/>
    <col min="14594" max="14594" width="39.28515625" customWidth="1"/>
    <col min="14595" max="14595" width="13.140625" customWidth="1"/>
    <col min="14596" max="14596" width="11.85546875" customWidth="1"/>
    <col min="14849" max="14849" width="28.140625" customWidth="1"/>
    <col min="14850" max="14850" width="39.28515625" customWidth="1"/>
    <col min="14851" max="14851" width="13.140625" customWidth="1"/>
    <col min="14852" max="14852" width="11.85546875" customWidth="1"/>
    <col min="15105" max="15105" width="28.140625" customWidth="1"/>
    <col min="15106" max="15106" width="39.28515625" customWidth="1"/>
    <col min="15107" max="15107" width="13.140625" customWidth="1"/>
    <col min="15108" max="15108" width="11.85546875" customWidth="1"/>
    <col min="15361" max="15361" width="28.140625" customWidth="1"/>
    <col min="15362" max="15362" width="39.28515625" customWidth="1"/>
    <col min="15363" max="15363" width="13.140625" customWidth="1"/>
    <col min="15364" max="15364" width="11.85546875" customWidth="1"/>
    <col min="15617" max="15617" width="28.140625" customWidth="1"/>
    <col min="15618" max="15618" width="39.28515625" customWidth="1"/>
    <col min="15619" max="15619" width="13.140625" customWidth="1"/>
    <col min="15620" max="15620" width="11.85546875" customWidth="1"/>
    <col min="15873" max="15873" width="28.140625" customWidth="1"/>
    <col min="15874" max="15874" width="39.28515625" customWidth="1"/>
    <col min="15875" max="15875" width="13.140625" customWidth="1"/>
    <col min="15876" max="15876" width="11.85546875" customWidth="1"/>
    <col min="16129" max="16129" width="28.140625" customWidth="1"/>
    <col min="16130" max="16130" width="39.28515625" customWidth="1"/>
    <col min="16131" max="16131" width="13.140625" customWidth="1"/>
    <col min="16132" max="16132" width="11.85546875" customWidth="1"/>
  </cols>
  <sheetData>
    <row r="1" spans="1:4" s="140" customFormat="1" x14ac:dyDescent="0.25">
      <c r="A1" s="71"/>
      <c r="B1" s="71"/>
      <c r="C1" s="137"/>
      <c r="D1" s="137" t="s">
        <v>985</v>
      </c>
    </row>
    <row r="2" spans="1:4" s="140" customFormat="1" x14ac:dyDescent="0.25">
      <c r="A2" s="71"/>
      <c r="B2" s="71"/>
      <c r="C2" s="137"/>
      <c r="D2" s="137" t="s">
        <v>96</v>
      </c>
    </row>
    <row r="3" spans="1:4" s="140" customFormat="1" x14ac:dyDescent="0.25">
      <c r="A3" s="71"/>
      <c r="B3" s="71"/>
      <c r="C3" s="137"/>
      <c r="D3" s="137" t="s">
        <v>1</v>
      </c>
    </row>
    <row r="4" spans="1:4" s="140" customFormat="1" x14ac:dyDescent="0.25">
      <c r="A4" s="71"/>
      <c r="B4" s="71"/>
      <c r="C4" s="137"/>
      <c r="D4" s="137" t="s">
        <v>986</v>
      </c>
    </row>
    <row r="5" spans="1:4" ht="15.75" x14ac:dyDescent="0.25">
      <c r="A5" s="141"/>
      <c r="B5" s="72"/>
      <c r="C5" s="73"/>
      <c r="D5" s="73"/>
    </row>
    <row r="6" spans="1:4" x14ac:dyDescent="0.25">
      <c r="A6" s="141"/>
      <c r="B6" s="71"/>
      <c r="C6" s="137"/>
      <c r="D6" s="137" t="s">
        <v>984</v>
      </c>
    </row>
    <row r="7" spans="1:4" x14ac:dyDescent="0.25">
      <c r="A7" s="141"/>
      <c r="B7" s="71"/>
      <c r="C7" s="137"/>
      <c r="D7" s="137" t="s">
        <v>96</v>
      </c>
    </row>
    <row r="8" spans="1:4" x14ac:dyDescent="0.25">
      <c r="A8" s="141"/>
      <c r="B8" s="71"/>
      <c r="C8" s="137"/>
      <c r="D8" s="137" t="s">
        <v>1</v>
      </c>
    </row>
    <row r="9" spans="1:4" x14ac:dyDescent="0.25">
      <c r="A9" s="141"/>
      <c r="B9" s="71"/>
      <c r="C9" s="137"/>
      <c r="D9" s="137" t="s">
        <v>2</v>
      </c>
    </row>
    <row r="10" spans="1:4" x14ac:dyDescent="0.25">
      <c r="A10" s="141"/>
      <c r="B10" s="71"/>
      <c r="C10" s="137"/>
      <c r="D10" s="137"/>
    </row>
    <row r="11" spans="1:4" ht="54" customHeight="1" x14ac:dyDescent="0.25">
      <c r="A11" s="172" t="s">
        <v>987</v>
      </c>
      <c r="B11" s="172"/>
      <c r="C11" s="172"/>
      <c r="D11" s="172"/>
    </row>
    <row r="13" spans="1:4" x14ac:dyDescent="0.25">
      <c r="A13" s="167" t="s">
        <v>707</v>
      </c>
      <c r="B13" s="167" t="s">
        <v>708</v>
      </c>
      <c r="C13" s="168" t="s">
        <v>988</v>
      </c>
      <c r="D13" s="168" t="s">
        <v>989</v>
      </c>
    </row>
    <row r="14" spans="1:4" x14ac:dyDescent="0.25">
      <c r="A14" s="167"/>
      <c r="B14" s="167"/>
      <c r="C14" s="168"/>
      <c r="D14" s="168"/>
    </row>
    <row r="15" spans="1:4" ht="69.599999999999994" customHeight="1" x14ac:dyDescent="0.25">
      <c r="A15" s="167"/>
      <c r="B15" s="167"/>
      <c r="C15" s="168"/>
      <c r="D15" s="168"/>
    </row>
    <row r="16" spans="1:4" ht="15.75" x14ac:dyDescent="0.25">
      <c r="A16" s="142" t="s">
        <v>97</v>
      </c>
      <c r="B16" s="142" t="s">
        <v>98</v>
      </c>
      <c r="C16" s="142" t="s">
        <v>99</v>
      </c>
      <c r="D16" s="142" t="s">
        <v>102</v>
      </c>
    </row>
    <row r="17" spans="1:4" ht="18.75" x14ac:dyDescent="0.25">
      <c r="A17" s="143"/>
      <c r="B17" s="144" t="s">
        <v>709</v>
      </c>
      <c r="C17" s="145">
        <f>547234.6+3836.9</f>
        <v>551071.5</v>
      </c>
      <c r="D17" s="145">
        <v>515352.69</v>
      </c>
    </row>
    <row r="18" spans="1:4" ht="31.5" x14ac:dyDescent="0.25">
      <c r="A18" s="75" t="s">
        <v>710</v>
      </c>
      <c r="B18" s="146" t="s">
        <v>711</v>
      </c>
      <c r="C18" s="132">
        <v>115998.3</v>
      </c>
      <c r="D18" s="132">
        <v>118521.4</v>
      </c>
    </row>
    <row r="19" spans="1:4" ht="31.5" x14ac:dyDescent="0.25">
      <c r="A19" s="136" t="s">
        <v>712</v>
      </c>
      <c r="B19" s="122" t="s">
        <v>713</v>
      </c>
      <c r="C19" s="129">
        <v>93536.1</v>
      </c>
      <c r="D19" s="129">
        <v>92567.3</v>
      </c>
    </row>
    <row r="20" spans="1:4" ht="31.5" x14ac:dyDescent="0.25">
      <c r="A20" s="138" t="s">
        <v>714</v>
      </c>
      <c r="B20" s="74" t="s">
        <v>715</v>
      </c>
      <c r="C20" s="130">
        <v>93536.1</v>
      </c>
      <c r="D20" s="130">
        <v>92567.3</v>
      </c>
    </row>
    <row r="21" spans="1:4" ht="126" x14ac:dyDescent="0.25">
      <c r="A21" s="138" t="s">
        <v>716</v>
      </c>
      <c r="B21" s="74" t="s">
        <v>717</v>
      </c>
      <c r="C21" s="130">
        <v>92820.6</v>
      </c>
      <c r="D21" s="130">
        <v>91739.3</v>
      </c>
    </row>
    <row r="22" spans="1:4" ht="179.45" customHeight="1" x14ac:dyDescent="0.25">
      <c r="A22" s="138" t="s">
        <v>718</v>
      </c>
      <c r="B22" s="74" t="s">
        <v>719</v>
      </c>
      <c r="C22" s="130">
        <v>92820.6</v>
      </c>
      <c r="D22" s="130">
        <v>91739.3</v>
      </c>
    </row>
    <row r="23" spans="1:4" ht="204.75" x14ac:dyDescent="0.25">
      <c r="A23" s="138" t="s">
        <v>720</v>
      </c>
      <c r="B23" s="74" t="s">
        <v>721</v>
      </c>
      <c r="C23" s="130">
        <v>361.5</v>
      </c>
      <c r="D23" s="130">
        <v>450</v>
      </c>
    </row>
    <row r="24" spans="1:4" ht="267.75" x14ac:dyDescent="0.25">
      <c r="A24" s="138" t="s">
        <v>722</v>
      </c>
      <c r="B24" s="74" t="s">
        <v>723</v>
      </c>
      <c r="C24" s="130">
        <v>361.5</v>
      </c>
      <c r="D24" s="130">
        <v>450</v>
      </c>
    </row>
    <row r="25" spans="1:4" ht="78.75" x14ac:dyDescent="0.25">
      <c r="A25" s="138" t="s">
        <v>724</v>
      </c>
      <c r="B25" s="74" t="s">
        <v>725</v>
      </c>
      <c r="C25" s="130">
        <v>292</v>
      </c>
      <c r="D25" s="130">
        <v>310</v>
      </c>
    </row>
    <row r="26" spans="1:4" ht="141.75" x14ac:dyDescent="0.25">
      <c r="A26" s="138" t="s">
        <v>726</v>
      </c>
      <c r="B26" s="74" t="s">
        <v>727</v>
      </c>
      <c r="C26" s="130">
        <v>292</v>
      </c>
      <c r="D26" s="130">
        <v>310</v>
      </c>
    </row>
    <row r="27" spans="1:4" ht="157.5" x14ac:dyDescent="0.25">
      <c r="A27" s="138" t="s">
        <v>728</v>
      </c>
      <c r="B27" s="74" t="s">
        <v>729</v>
      </c>
      <c r="C27" s="130">
        <v>62</v>
      </c>
      <c r="D27" s="130">
        <v>68</v>
      </c>
    </row>
    <row r="28" spans="1:4" ht="220.5" x14ac:dyDescent="0.25">
      <c r="A28" s="138" t="s">
        <v>730</v>
      </c>
      <c r="B28" s="74" t="s">
        <v>731</v>
      </c>
      <c r="C28" s="130">
        <v>62</v>
      </c>
      <c r="D28" s="130">
        <v>68</v>
      </c>
    </row>
    <row r="29" spans="1:4" ht="63" x14ac:dyDescent="0.25">
      <c r="A29" s="136" t="s">
        <v>732</v>
      </c>
      <c r="B29" s="122" t="s">
        <v>733</v>
      </c>
      <c r="C29" s="129">
        <v>5218</v>
      </c>
      <c r="D29" s="129">
        <v>8195</v>
      </c>
    </row>
    <row r="30" spans="1:4" ht="47.25" x14ac:dyDescent="0.25">
      <c r="A30" s="138" t="s">
        <v>734</v>
      </c>
      <c r="B30" s="74" t="s">
        <v>735</v>
      </c>
      <c r="C30" s="130">
        <v>5218</v>
      </c>
      <c r="D30" s="130">
        <v>8195</v>
      </c>
    </row>
    <row r="31" spans="1:4" ht="126" x14ac:dyDescent="0.25">
      <c r="A31" s="138" t="s">
        <v>736</v>
      </c>
      <c r="B31" s="74" t="s">
        <v>737</v>
      </c>
      <c r="C31" s="130">
        <v>2655.1</v>
      </c>
      <c r="D31" s="130">
        <v>4175</v>
      </c>
    </row>
    <row r="32" spans="1:4" ht="204.75" x14ac:dyDescent="0.25">
      <c r="A32" s="138" t="s">
        <v>738</v>
      </c>
      <c r="B32" s="74" t="s">
        <v>739</v>
      </c>
      <c r="C32" s="130">
        <v>2655.1</v>
      </c>
      <c r="D32" s="130">
        <v>4175</v>
      </c>
    </row>
    <row r="33" spans="1:4" ht="157.5" x14ac:dyDescent="0.25">
      <c r="A33" s="138" t="s">
        <v>740</v>
      </c>
      <c r="B33" s="74" t="s">
        <v>741</v>
      </c>
      <c r="C33" s="130">
        <v>17.8</v>
      </c>
      <c r="D33" s="130">
        <v>28</v>
      </c>
    </row>
    <row r="34" spans="1:4" ht="236.25" x14ac:dyDescent="0.25">
      <c r="A34" s="138" t="s">
        <v>742</v>
      </c>
      <c r="B34" s="74" t="s">
        <v>743</v>
      </c>
      <c r="C34" s="130">
        <v>17.8</v>
      </c>
      <c r="D34" s="130">
        <v>28</v>
      </c>
    </row>
    <row r="35" spans="1:4" ht="126" x14ac:dyDescent="0.25">
      <c r="A35" s="138" t="s">
        <v>744</v>
      </c>
      <c r="B35" s="74" t="s">
        <v>745</v>
      </c>
      <c r="C35" s="130">
        <v>2985.6</v>
      </c>
      <c r="D35" s="130">
        <v>4694.8</v>
      </c>
    </row>
    <row r="36" spans="1:4" ht="204.75" x14ac:dyDescent="0.25">
      <c r="A36" s="138" t="s">
        <v>746</v>
      </c>
      <c r="B36" s="74" t="s">
        <v>747</v>
      </c>
      <c r="C36" s="130">
        <v>2985.6</v>
      </c>
      <c r="D36" s="130">
        <v>4694.8</v>
      </c>
    </row>
    <row r="37" spans="1:4" ht="126" x14ac:dyDescent="0.25">
      <c r="A37" s="138" t="s">
        <v>748</v>
      </c>
      <c r="B37" s="74" t="s">
        <v>749</v>
      </c>
      <c r="C37" s="130">
        <v>-440.5</v>
      </c>
      <c r="D37" s="130">
        <v>-702.8</v>
      </c>
    </row>
    <row r="38" spans="1:4" ht="204.75" x14ac:dyDescent="0.25">
      <c r="A38" s="138" t="s">
        <v>750</v>
      </c>
      <c r="B38" s="74" t="s">
        <v>751</v>
      </c>
      <c r="C38" s="130">
        <v>-440.5</v>
      </c>
      <c r="D38" s="130">
        <v>-702.8</v>
      </c>
    </row>
    <row r="39" spans="1:4" ht="31.5" x14ac:dyDescent="0.25">
      <c r="A39" s="136" t="s">
        <v>752</v>
      </c>
      <c r="B39" s="122" t="s">
        <v>753</v>
      </c>
      <c r="C39" s="129">
        <v>2990</v>
      </c>
      <c r="D39" s="129">
        <v>2970</v>
      </c>
    </row>
    <row r="40" spans="1:4" ht="31.5" x14ac:dyDescent="0.25">
      <c r="A40" s="138" t="s">
        <v>754</v>
      </c>
      <c r="B40" s="74" t="s">
        <v>755</v>
      </c>
      <c r="C40" s="130">
        <v>2970</v>
      </c>
      <c r="D40" s="130">
        <v>0</v>
      </c>
    </row>
    <row r="41" spans="1:4" ht="31.5" x14ac:dyDescent="0.25">
      <c r="A41" s="138" t="s">
        <v>756</v>
      </c>
      <c r="B41" s="74" t="s">
        <v>755</v>
      </c>
      <c r="C41" s="130">
        <v>2970</v>
      </c>
      <c r="D41" s="130">
        <v>0</v>
      </c>
    </row>
    <row r="42" spans="1:4" ht="94.5" x14ac:dyDescent="0.25">
      <c r="A42" s="138" t="s">
        <v>757</v>
      </c>
      <c r="B42" s="74" t="s">
        <v>758</v>
      </c>
      <c r="C42" s="130">
        <v>2970</v>
      </c>
      <c r="D42" s="130">
        <v>0</v>
      </c>
    </row>
    <row r="43" spans="1:4" ht="47.25" x14ac:dyDescent="0.25">
      <c r="A43" s="138" t="s">
        <v>759</v>
      </c>
      <c r="B43" s="74" t="s">
        <v>760</v>
      </c>
      <c r="C43" s="130">
        <v>20</v>
      </c>
      <c r="D43" s="130">
        <v>2970</v>
      </c>
    </row>
    <row r="44" spans="1:4" ht="63" x14ac:dyDescent="0.25">
      <c r="A44" s="138" t="s">
        <v>761</v>
      </c>
      <c r="B44" s="74" t="s">
        <v>762</v>
      </c>
      <c r="C44" s="130">
        <v>20</v>
      </c>
      <c r="D44" s="130">
        <v>2970</v>
      </c>
    </row>
    <row r="45" spans="1:4" ht="126" x14ac:dyDescent="0.25">
      <c r="A45" s="138" t="s">
        <v>763</v>
      </c>
      <c r="B45" s="74" t="s">
        <v>764</v>
      </c>
      <c r="C45" s="130">
        <v>20</v>
      </c>
      <c r="D45" s="130">
        <v>2970</v>
      </c>
    </row>
    <row r="46" spans="1:4" ht="31.5" x14ac:dyDescent="0.25">
      <c r="A46" s="136" t="s">
        <v>765</v>
      </c>
      <c r="B46" s="122" t="s">
        <v>766</v>
      </c>
      <c r="C46" s="129">
        <v>8367.7000000000007</v>
      </c>
      <c r="D46" s="129">
        <v>8752.6</v>
      </c>
    </row>
    <row r="47" spans="1:4" ht="31.5" x14ac:dyDescent="0.25">
      <c r="A47" s="138" t="s">
        <v>767</v>
      </c>
      <c r="B47" s="74" t="s">
        <v>768</v>
      </c>
      <c r="C47" s="130">
        <v>8367.7000000000007</v>
      </c>
      <c r="D47" s="130">
        <v>8752.6</v>
      </c>
    </row>
    <row r="48" spans="1:4" ht="31.5" x14ac:dyDescent="0.25">
      <c r="A48" s="138" t="s">
        <v>769</v>
      </c>
      <c r="B48" s="74" t="s">
        <v>770</v>
      </c>
      <c r="C48" s="130">
        <v>626.4</v>
      </c>
      <c r="D48" s="130">
        <v>655.20000000000005</v>
      </c>
    </row>
    <row r="49" spans="1:4" ht="78.75" x14ac:dyDescent="0.25">
      <c r="A49" s="138" t="s">
        <v>771</v>
      </c>
      <c r="B49" s="74" t="s">
        <v>772</v>
      </c>
      <c r="C49" s="130">
        <v>626.4</v>
      </c>
      <c r="D49" s="130">
        <v>655.20000000000005</v>
      </c>
    </row>
    <row r="50" spans="1:4" ht="31.5" x14ac:dyDescent="0.25">
      <c r="A50" s="138" t="s">
        <v>773</v>
      </c>
      <c r="B50" s="74" t="s">
        <v>774</v>
      </c>
      <c r="C50" s="130">
        <v>7741.3</v>
      </c>
      <c r="D50" s="130">
        <v>8097.4</v>
      </c>
    </row>
    <row r="51" spans="1:4" ht="78.75" x14ac:dyDescent="0.25">
      <c r="A51" s="138" t="s">
        <v>775</v>
      </c>
      <c r="B51" s="74" t="s">
        <v>776</v>
      </c>
      <c r="C51" s="130">
        <v>7741.3</v>
      </c>
      <c r="D51" s="130">
        <v>8097.4</v>
      </c>
    </row>
    <row r="52" spans="1:4" ht="31.5" x14ac:dyDescent="0.25">
      <c r="A52" s="136" t="s">
        <v>777</v>
      </c>
      <c r="B52" s="122" t="s">
        <v>778</v>
      </c>
      <c r="C52" s="129">
        <v>1070</v>
      </c>
      <c r="D52" s="129">
        <v>1120</v>
      </c>
    </row>
    <row r="53" spans="1:4" ht="47.25" x14ac:dyDescent="0.25">
      <c r="A53" s="138" t="s">
        <v>779</v>
      </c>
      <c r="B53" s="74" t="s">
        <v>780</v>
      </c>
      <c r="C53" s="130">
        <v>1070</v>
      </c>
      <c r="D53" s="130">
        <v>1120</v>
      </c>
    </row>
    <row r="54" spans="1:4" ht="78.75" x14ac:dyDescent="0.25">
      <c r="A54" s="138" t="s">
        <v>781</v>
      </c>
      <c r="B54" s="74" t="s">
        <v>782</v>
      </c>
      <c r="C54" s="130">
        <v>1070</v>
      </c>
      <c r="D54" s="130">
        <v>1120</v>
      </c>
    </row>
    <row r="55" spans="1:4" ht="141.75" x14ac:dyDescent="0.25">
      <c r="A55" s="138" t="s">
        <v>783</v>
      </c>
      <c r="B55" s="74" t="s">
        <v>784</v>
      </c>
      <c r="C55" s="130">
        <v>1070</v>
      </c>
      <c r="D55" s="130">
        <v>1120</v>
      </c>
    </row>
    <row r="56" spans="1:4" ht="85.5" customHeight="1" x14ac:dyDescent="0.25">
      <c r="A56" s="136" t="s">
        <v>785</v>
      </c>
      <c r="B56" s="122" t="s">
        <v>786</v>
      </c>
      <c r="C56" s="129">
        <v>2864</v>
      </c>
      <c r="D56" s="129">
        <v>2864</v>
      </c>
    </row>
    <row r="57" spans="1:4" ht="157.5" x14ac:dyDescent="0.25">
      <c r="A57" s="138" t="s">
        <v>787</v>
      </c>
      <c r="B57" s="74" t="s">
        <v>788</v>
      </c>
      <c r="C57" s="130">
        <v>2754</v>
      </c>
      <c r="D57" s="130">
        <v>2754</v>
      </c>
    </row>
    <row r="58" spans="1:4" ht="110.25" x14ac:dyDescent="0.25">
      <c r="A58" s="138" t="s">
        <v>789</v>
      </c>
      <c r="B58" s="74" t="s">
        <v>790</v>
      </c>
      <c r="C58" s="130">
        <v>1694</v>
      </c>
      <c r="D58" s="130">
        <v>1694</v>
      </c>
    </row>
    <row r="59" spans="1:4" ht="157.5" x14ac:dyDescent="0.25">
      <c r="A59" s="138" t="s">
        <v>791</v>
      </c>
      <c r="B59" s="74" t="s">
        <v>792</v>
      </c>
      <c r="C59" s="130">
        <v>1194</v>
      </c>
      <c r="D59" s="130">
        <v>1194</v>
      </c>
    </row>
    <row r="60" spans="1:4" ht="141.75" x14ac:dyDescent="0.25">
      <c r="A60" s="138" t="s">
        <v>793</v>
      </c>
      <c r="B60" s="74" t="s">
        <v>794</v>
      </c>
      <c r="C60" s="130">
        <v>500</v>
      </c>
      <c r="D60" s="130">
        <v>500</v>
      </c>
    </row>
    <row r="61" spans="1:4" ht="141.75" x14ac:dyDescent="0.25">
      <c r="A61" s="138" t="s">
        <v>795</v>
      </c>
      <c r="B61" s="74" t="s">
        <v>796</v>
      </c>
      <c r="C61" s="130">
        <v>1060</v>
      </c>
      <c r="D61" s="130">
        <v>1060</v>
      </c>
    </row>
    <row r="62" spans="1:4" ht="126" x14ac:dyDescent="0.25">
      <c r="A62" s="138" t="s">
        <v>797</v>
      </c>
      <c r="B62" s="74" t="s">
        <v>798</v>
      </c>
      <c r="C62" s="130">
        <v>1060</v>
      </c>
      <c r="D62" s="130">
        <v>1060</v>
      </c>
    </row>
    <row r="63" spans="1:4" ht="47.25" x14ac:dyDescent="0.25">
      <c r="A63" s="138" t="s">
        <v>799</v>
      </c>
      <c r="B63" s="74" t="s">
        <v>800</v>
      </c>
      <c r="C63" s="130">
        <v>110</v>
      </c>
      <c r="D63" s="130">
        <v>110</v>
      </c>
    </row>
    <row r="64" spans="1:4" ht="94.5" x14ac:dyDescent="0.25">
      <c r="A64" s="138" t="s">
        <v>801</v>
      </c>
      <c r="B64" s="74" t="s">
        <v>802</v>
      </c>
      <c r="C64" s="130">
        <v>110</v>
      </c>
      <c r="D64" s="130">
        <v>110</v>
      </c>
    </row>
    <row r="65" spans="1:4" ht="94.5" x14ac:dyDescent="0.25">
      <c r="A65" s="138" t="s">
        <v>803</v>
      </c>
      <c r="B65" s="74" t="s">
        <v>804</v>
      </c>
      <c r="C65" s="130">
        <v>110</v>
      </c>
      <c r="D65" s="130">
        <v>110</v>
      </c>
    </row>
    <row r="66" spans="1:4" ht="31.5" x14ac:dyDescent="0.25">
      <c r="A66" s="136" t="s">
        <v>805</v>
      </c>
      <c r="B66" s="122" t="s">
        <v>806</v>
      </c>
      <c r="C66" s="129">
        <v>80</v>
      </c>
      <c r="D66" s="129">
        <v>80</v>
      </c>
    </row>
    <row r="67" spans="1:4" ht="31.5" x14ac:dyDescent="0.25">
      <c r="A67" s="138" t="s">
        <v>807</v>
      </c>
      <c r="B67" s="74" t="s">
        <v>808</v>
      </c>
      <c r="C67" s="130">
        <v>80</v>
      </c>
      <c r="D67" s="130">
        <v>80</v>
      </c>
    </row>
    <row r="68" spans="1:4" ht="47.25" x14ac:dyDescent="0.25">
      <c r="A68" s="138" t="s">
        <v>809</v>
      </c>
      <c r="B68" s="74" t="s">
        <v>810</v>
      </c>
      <c r="C68" s="130">
        <v>30</v>
      </c>
      <c r="D68" s="130">
        <v>30</v>
      </c>
    </row>
    <row r="69" spans="1:4" ht="31.5" x14ac:dyDescent="0.25">
      <c r="A69" s="138" t="s">
        <v>811</v>
      </c>
      <c r="B69" s="74" t="s">
        <v>812</v>
      </c>
      <c r="C69" s="130">
        <v>38</v>
      </c>
      <c r="D69" s="130">
        <v>38</v>
      </c>
    </row>
    <row r="70" spans="1:4" ht="31.5" x14ac:dyDescent="0.25">
      <c r="A70" s="138" t="s">
        <v>813</v>
      </c>
      <c r="B70" s="74" t="s">
        <v>814</v>
      </c>
      <c r="C70" s="130">
        <v>12</v>
      </c>
      <c r="D70" s="130">
        <v>12</v>
      </c>
    </row>
    <row r="71" spans="1:4" ht="31.5" x14ac:dyDescent="0.25">
      <c r="A71" s="138" t="s">
        <v>815</v>
      </c>
      <c r="B71" s="74" t="s">
        <v>816</v>
      </c>
      <c r="C71" s="130">
        <v>12</v>
      </c>
      <c r="D71" s="130">
        <v>12</v>
      </c>
    </row>
    <row r="72" spans="1:4" ht="47.25" x14ac:dyDescent="0.25">
      <c r="A72" s="136" t="s">
        <v>831</v>
      </c>
      <c r="B72" s="122" t="s">
        <v>832</v>
      </c>
      <c r="C72" s="129">
        <v>672.5</v>
      </c>
      <c r="D72" s="129">
        <v>672.5</v>
      </c>
    </row>
    <row r="73" spans="1:4" ht="63" x14ac:dyDescent="0.25">
      <c r="A73" s="138" t="s">
        <v>839</v>
      </c>
      <c r="B73" s="74" t="s">
        <v>840</v>
      </c>
      <c r="C73" s="130">
        <v>599.5</v>
      </c>
      <c r="D73" s="130">
        <v>599.5</v>
      </c>
    </row>
    <row r="74" spans="1:4" ht="63" x14ac:dyDescent="0.25">
      <c r="A74" s="138" t="s">
        <v>841</v>
      </c>
      <c r="B74" s="74" t="s">
        <v>842</v>
      </c>
      <c r="C74" s="130">
        <v>599.5</v>
      </c>
      <c r="D74" s="130">
        <v>599.5</v>
      </c>
    </row>
    <row r="75" spans="1:4" ht="110.25" x14ac:dyDescent="0.25">
      <c r="A75" s="138" t="s">
        <v>843</v>
      </c>
      <c r="B75" s="74" t="s">
        <v>844</v>
      </c>
      <c r="C75" s="130">
        <v>123</v>
      </c>
      <c r="D75" s="130">
        <v>123</v>
      </c>
    </row>
    <row r="76" spans="1:4" ht="78.75" x14ac:dyDescent="0.25">
      <c r="A76" s="138" t="s">
        <v>845</v>
      </c>
      <c r="B76" s="74" t="s">
        <v>846</v>
      </c>
      <c r="C76" s="130">
        <v>476.5</v>
      </c>
      <c r="D76" s="130">
        <v>476.5</v>
      </c>
    </row>
    <row r="77" spans="1:4" ht="126" x14ac:dyDescent="0.25">
      <c r="A77" s="138" t="s">
        <v>847</v>
      </c>
      <c r="B77" s="74" t="s">
        <v>848</v>
      </c>
      <c r="C77" s="130">
        <v>73</v>
      </c>
      <c r="D77" s="130">
        <v>73</v>
      </c>
    </row>
    <row r="78" spans="1:4" ht="126" x14ac:dyDescent="0.25">
      <c r="A78" s="138" t="s">
        <v>849</v>
      </c>
      <c r="B78" s="74" t="s">
        <v>850</v>
      </c>
      <c r="C78" s="130">
        <v>73</v>
      </c>
      <c r="D78" s="130">
        <v>73</v>
      </c>
    </row>
    <row r="79" spans="1:4" ht="173.25" x14ac:dyDescent="0.25">
      <c r="A79" s="138" t="s">
        <v>851</v>
      </c>
      <c r="B79" s="74" t="s">
        <v>852</v>
      </c>
      <c r="C79" s="130">
        <v>43</v>
      </c>
      <c r="D79" s="130">
        <v>43</v>
      </c>
    </row>
    <row r="80" spans="1:4" ht="141.75" x14ac:dyDescent="0.25">
      <c r="A80" s="138" t="s">
        <v>853</v>
      </c>
      <c r="B80" s="74" t="s">
        <v>854</v>
      </c>
      <c r="C80" s="130">
        <v>30</v>
      </c>
      <c r="D80" s="130">
        <v>30</v>
      </c>
    </row>
    <row r="81" spans="1:4" ht="31.5" x14ac:dyDescent="0.25">
      <c r="A81" s="136" t="s">
        <v>855</v>
      </c>
      <c r="B81" s="122" t="s">
        <v>856</v>
      </c>
      <c r="C81" s="129">
        <v>1200</v>
      </c>
      <c r="D81" s="129">
        <v>1300</v>
      </c>
    </row>
    <row r="82" spans="1:4" ht="47.25" x14ac:dyDescent="0.25">
      <c r="A82" s="138" t="s">
        <v>857</v>
      </c>
      <c r="B82" s="74" t="s">
        <v>858</v>
      </c>
      <c r="C82" s="130">
        <v>5</v>
      </c>
      <c r="D82" s="130">
        <v>5</v>
      </c>
    </row>
    <row r="83" spans="1:4" ht="126" x14ac:dyDescent="0.25">
      <c r="A83" s="138" t="s">
        <v>859</v>
      </c>
      <c r="B83" s="74" t="s">
        <v>860</v>
      </c>
      <c r="C83" s="130">
        <v>5</v>
      </c>
      <c r="D83" s="130">
        <v>5</v>
      </c>
    </row>
    <row r="84" spans="1:4" ht="63" x14ac:dyDescent="0.25">
      <c r="A84" s="138" t="s">
        <v>861</v>
      </c>
      <c r="B84" s="74" t="s">
        <v>862</v>
      </c>
      <c r="C84" s="130">
        <v>25</v>
      </c>
      <c r="D84" s="130">
        <v>25</v>
      </c>
    </row>
    <row r="85" spans="1:4" ht="63" x14ac:dyDescent="0.25">
      <c r="A85" s="138" t="s">
        <v>863</v>
      </c>
      <c r="B85" s="74" t="s">
        <v>864</v>
      </c>
      <c r="C85" s="130">
        <v>25</v>
      </c>
      <c r="D85" s="130">
        <v>25</v>
      </c>
    </row>
    <row r="86" spans="1:4" ht="47.25" x14ac:dyDescent="0.25">
      <c r="A86" s="138" t="s">
        <v>865</v>
      </c>
      <c r="B86" s="74" t="s">
        <v>866</v>
      </c>
      <c r="C86" s="130">
        <v>1170</v>
      </c>
      <c r="D86" s="130">
        <v>1270</v>
      </c>
    </row>
    <row r="87" spans="1:4" ht="72.75" customHeight="1" x14ac:dyDescent="0.25">
      <c r="A87" s="138" t="s">
        <v>867</v>
      </c>
      <c r="B87" s="74" t="s">
        <v>868</v>
      </c>
      <c r="C87" s="130">
        <v>1170</v>
      </c>
      <c r="D87" s="130">
        <v>1270</v>
      </c>
    </row>
    <row r="88" spans="1:4" ht="31.5" x14ac:dyDescent="0.25">
      <c r="A88" s="75" t="s">
        <v>869</v>
      </c>
      <c r="B88" s="146" t="s">
        <v>870</v>
      </c>
      <c r="C88" s="132">
        <f>431236.3+3836.9</f>
        <v>435073.2</v>
      </c>
      <c r="D88" s="132">
        <v>396831.29</v>
      </c>
    </row>
    <row r="89" spans="1:4" ht="78.75" x14ac:dyDescent="0.25">
      <c r="A89" s="136" t="s">
        <v>871</v>
      </c>
      <c r="B89" s="122" t="s">
        <v>872</v>
      </c>
      <c r="C89" s="129">
        <f>431236.3+3836.9</f>
        <v>435073.2</v>
      </c>
      <c r="D89" s="129">
        <v>396831.29</v>
      </c>
    </row>
    <row r="90" spans="1:4" ht="31.5" x14ac:dyDescent="0.25">
      <c r="A90" s="138" t="s">
        <v>873</v>
      </c>
      <c r="B90" s="74" t="s">
        <v>874</v>
      </c>
      <c r="C90" s="130">
        <v>111392.2</v>
      </c>
      <c r="D90" s="130">
        <v>111506.7</v>
      </c>
    </row>
    <row r="91" spans="1:4" ht="31.5" x14ac:dyDescent="0.25">
      <c r="A91" s="138" t="s">
        <v>875</v>
      </c>
      <c r="B91" s="74" t="s">
        <v>876</v>
      </c>
      <c r="C91" s="130">
        <v>111392.2</v>
      </c>
      <c r="D91" s="130">
        <v>111506.7</v>
      </c>
    </row>
    <row r="92" spans="1:4" ht="47.25" x14ac:dyDescent="0.25">
      <c r="A92" s="138" t="s">
        <v>877</v>
      </c>
      <c r="B92" s="74" t="s">
        <v>878</v>
      </c>
      <c r="C92" s="130">
        <v>111392.2</v>
      </c>
      <c r="D92" s="130">
        <v>111506.7</v>
      </c>
    </row>
    <row r="93" spans="1:4" ht="47.25" x14ac:dyDescent="0.25">
      <c r="A93" s="138" t="s">
        <v>879</v>
      </c>
      <c r="B93" s="74" t="s">
        <v>880</v>
      </c>
      <c r="C93" s="130">
        <f>54999.9+3836.9</f>
        <v>58836.800000000003</v>
      </c>
      <c r="D93" s="130">
        <v>19347.900000000001</v>
      </c>
    </row>
    <row r="94" spans="1:4" ht="31.5" x14ac:dyDescent="0.25">
      <c r="A94" s="138" t="s">
        <v>892</v>
      </c>
      <c r="B94" s="74" t="s">
        <v>893</v>
      </c>
      <c r="C94" s="130">
        <f>54999.9+3836.9</f>
        <v>58836.800000000003</v>
      </c>
      <c r="D94" s="130">
        <v>19347.900000000001</v>
      </c>
    </row>
    <row r="95" spans="1:4" ht="31.5" x14ac:dyDescent="0.25">
      <c r="A95" s="138" t="s">
        <v>894</v>
      </c>
      <c r="B95" s="74" t="s">
        <v>895</v>
      </c>
      <c r="C95" s="130">
        <f>54999.9+3836.9</f>
        <v>58836.800000000003</v>
      </c>
      <c r="D95" s="130">
        <v>19347.900000000001</v>
      </c>
    </row>
    <row r="96" spans="1:4" ht="31.5" x14ac:dyDescent="0.25">
      <c r="A96" s="138" t="s">
        <v>896</v>
      </c>
      <c r="B96" s="74" t="s">
        <v>897</v>
      </c>
      <c r="C96" s="130">
        <v>261602.55</v>
      </c>
      <c r="D96" s="130">
        <v>264893.14</v>
      </c>
    </row>
    <row r="97" spans="1:4" ht="63" x14ac:dyDescent="0.25">
      <c r="A97" s="138" t="s">
        <v>898</v>
      </c>
      <c r="B97" s="74" t="s">
        <v>899</v>
      </c>
      <c r="C97" s="130">
        <v>245428.1</v>
      </c>
      <c r="D97" s="130">
        <v>248883.9</v>
      </c>
    </row>
    <row r="98" spans="1:4" ht="78.75" x14ac:dyDescent="0.25">
      <c r="A98" s="138" t="s">
        <v>900</v>
      </c>
      <c r="B98" s="74" t="s">
        <v>901</v>
      </c>
      <c r="C98" s="130">
        <v>245428.1</v>
      </c>
      <c r="D98" s="130">
        <v>248883.9</v>
      </c>
    </row>
    <row r="99" spans="1:4" ht="126" x14ac:dyDescent="0.25">
      <c r="A99" s="138" t="s">
        <v>902</v>
      </c>
      <c r="B99" s="74" t="s">
        <v>903</v>
      </c>
      <c r="C99" s="130">
        <v>14273.38</v>
      </c>
      <c r="D99" s="130">
        <v>13175.43</v>
      </c>
    </row>
    <row r="100" spans="1:4" ht="126" x14ac:dyDescent="0.25">
      <c r="A100" s="138" t="s">
        <v>904</v>
      </c>
      <c r="B100" s="74" t="s">
        <v>905</v>
      </c>
      <c r="C100" s="130">
        <v>14273.38</v>
      </c>
      <c r="D100" s="130">
        <v>13175.43</v>
      </c>
    </row>
    <row r="101" spans="1:4" ht="110.25" x14ac:dyDescent="0.25">
      <c r="A101" s="138" t="s">
        <v>906</v>
      </c>
      <c r="B101" s="74" t="s">
        <v>907</v>
      </c>
      <c r="C101" s="130">
        <v>3.8</v>
      </c>
      <c r="D101" s="130">
        <v>4.0999999999999996</v>
      </c>
    </row>
    <row r="102" spans="1:4" ht="126" x14ac:dyDescent="0.25">
      <c r="A102" s="138" t="s">
        <v>908</v>
      </c>
      <c r="B102" s="74" t="s">
        <v>909</v>
      </c>
      <c r="C102" s="130">
        <v>3.8</v>
      </c>
      <c r="D102" s="130">
        <v>4.0999999999999996</v>
      </c>
    </row>
    <row r="103" spans="1:4" ht="126" x14ac:dyDescent="0.25">
      <c r="A103" s="138" t="s">
        <v>990</v>
      </c>
      <c r="B103" s="74" t="s">
        <v>991</v>
      </c>
      <c r="C103" s="130">
        <v>0</v>
      </c>
      <c r="D103" s="130">
        <v>729.14</v>
      </c>
    </row>
    <row r="104" spans="1:4" ht="141.75" x14ac:dyDescent="0.25">
      <c r="A104" s="138" t="s">
        <v>992</v>
      </c>
      <c r="B104" s="74" t="s">
        <v>993</v>
      </c>
      <c r="C104" s="130">
        <v>0</v>
      </c>
      <c r="D104" s="130">
        <v>729.14</v>
      </c>
    </row>
    <row r="105" spans="1:4" ht="94.5" x14ac:dyDescent="0.25">
      <c r="A105" s="138" t="s">
        <v>910</v>
      </c>
      <c r="B105" s="74" t="s">
        <v>911</v>
      </c>
      <c r="C105" s="130">
        <v>22.2</v>
      </c>
      <c r="D105" s="130">
        <v>7.28</v>
      </c>
    </row>
    <row r="106" spans="1:4" ht="94.5" x14ac:dyDescent="0.25">
      <c r="A106" s="138" t="s">
        <v>912</v>
      </c>
      <c r="B106" s="74" t="s">
        <v>913</v>
      </c>
      <c r="C106" s="130">
        <v>22.2</v>
      </c>
      <c r="D106" s="130">
        <v>7.28</v>
      </c>
    </row>
    <row r="107" spans="1:4" ht="47.25" x14ac:dyDescent="0.25">
      <c r="A107" s="138" t="s">
        <v>914</v>
      </c>
      <c r="B107" s="74" t="s">
        <v>915</v>
      </c>
      <c r="C107" s="130">
        <v>1755.6</v>
      </c>
      <c r="D107" s="130">
        <v>1931.2</v>
      </c>
    </row>
    <row r="108" spans="1:4" ht="63" x14ac:dyDescent="0.25">
      <c r="A108" s="138" t="s">
        <v>916</v>
      </c>
      <c r="B108" s="74" t="s">
        <v>917</v>
      </c>
      <c r="C108" s="130">
        <v>1755.6</v>
      </c>
      <c r="D108" s="130">
        <v>1931.2</v>
      </c>
    </row>
    <row r="109" spans="1:4" ht="31.5" x14ac:dyDescent="0.25">
      <c r="A109" s="138" t="s">
        <v>918</v>
      </c>
      <c r="B109" s="74" t="s">
        <v>919</v>
      </c>
      <c r="C109" s="130">
        <v>119.47</v>
      </c>
      <c r="D109" s="130">
        <v>162.09</v>
      </c>
    </row>
    <row r="110" spans="1:4" ht="31.5" x14ac:dyDescent="0.25">
      <c r="A110" s="138" t="s">
        <v>920</v>
      </c>
      <c r="B110" s="74" t="s">
        <v>921</v>
      </c>
      <c r="C110" s="130">
        <v>119.47</v>
      </c>
      <c r="D110" s="130">
        <v>162.09</v>
      </c>
    </row>
    <row r="111" spans="1:4" ht="31.5" x14ac:dyDescent="0.25">
      <c r="A111" s="138" t="s">
        <v>922</v>
      </c>
      <c r="B111" s="74" t="s">
        <v>923</v>
      </c>
      <c r="C111" s="130">
        <v>3241.65</v>
      </c>
      <c r="D111" s="130">
        <v>1083.55</v>
      </c>
    </row>
    <row r="112" spans="1:4" ht="110.25" x14ac:dyDescent="0.25">
      <c r="A112" s="138" t="s">
        <v>924</v>
      </c>
      <c r="B112" s="74" t="s">
        <v>925</v>
      </c>
      <c r="C112" s="130">
        <v>2638.1</v>
      </c>
      <c r="D112" s="130">
        <v>480</v>
      </c>
    </row>
    <row r="113" spans="1:5" ht="126" x14ac:dyDescent="0.25">
      <c r="A113" s="138" t="s">
        <v>926</v>
      </c>
      <c r="B113" s="74" t="s">
        <v>927</v>
      </c>
      <c r="C113" s="130">
        <v>2638.1</v>
      </c>
      <c r="D113" s="130">
        <v>480</v>
      </c>
    </row>
    <row r="114" spans="1:5" ht="35.25" customHeight="1" x14ac:dyDescent="0.25">
      <c r="A114" s="138" t="s">
        <v>928</v>
      </c>
      <c r="B114" s="74" t="s">
        <v>929</v>
      </c>
      <c r="C114" s="130">
        <v>603.54999999999995</v>
      </c>
      <c r="D114" s="130">
        <v>603.54999999999995</v>
      </c>
    </row>
    <row r="115" spans="1:5" ht="47.25" x14ac:dyDescent="0.25">
      <c r="A115" s="138" t="s">
        <v>930</v>
      </c>
      <c r="B115" s="74" t="s">
        <v>931</v>
      </c>
      <c r="C115" s="130">
        <v>603.54999999999995</v>
      </c>
      <c r="D115" s="130">
        <v>603.54999999999995</v>
      </c>
      <c r="E115" s="76" t="s">
        <v>45</v>
      </c>
    </row>
  </sheetData>
  <mergeCells count="5">
    <mergeCell ref="A11:D11"/>
    <mergeCell ref="A13:A15"/>
    <mergeCell ref="B13:B15"/>
    <mergeCell ref="C13:C15"/>
    <mergeCell ref="D13:D15"/>
  </mergeCells>
  <pageMargins left="0.70866141732283472" right="0.15748031496062992" top="0.15748031496062992" bottom="0.15748031496062992" header="0.15748031496062992" footer="0.1574803149606299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03"/>
  <sheetViews>
    <sheetView zoomScale="80" zoomScaleNormal="80" workbookViewId="0">
      <selection activeCell="AC6" sqref="AC6"/>
    </sheetView>
  </sheetViews>
  <sheetFormatPr defaultRowHeight="14.45" customHeight="1" x14ac:dyDescent="0.25"/>
  <cols>
    <col min="1" max="1" width="16" customWidth="1"/>
    <col min="2" max="2" width="9.7109375" customWidth="1"/>
    <col min="3" max="3" width="80.7109375" style="111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 x14ac:dyDescent="0.25">
      <c r="A1" s="96"/>
      <c r="B1" s="96"/>
      <c r="C1" s="105"/>
      <c r="D1" s="96"/>
      <c r="E1" s="96"/>
      <c r="F1" s="151" t="s">
        <v>676</v>
      </c>
    </row>
    <row r="2" spans="1:26" ht="15" x14ac:dyDescent="0.25">
      <c r="A2" s="96"/>
      <c r="B2" s="96"/>
      <c r="C2" s="105"/>
      <c r="D2" s="96"/>
      <c r="E2" s="96"/>
      <c r="F2" s="124" t="s">
        <v>96</v>
      </c>
    </row>
    <row r="3" spans="1:26" ht="15" x14ac:dyDescent="0.25">
      <c r="A3" s="96"/>
      <c r="B3" s="96"/>
      <c r="C3" s="105"/>
      <c r="D3" s="96"/>
      <c r="E3" s="96"/>
      <c r="F3" s="124" t="s">
        <v>1</v>
      </c>
    </row>
    <row r="4" spans="1:26" ht="15" x14ac:dyDescent="0.25">
      <c r="A4" s="96"/>
      <c r="B4" s="96"/>
      <c r="C4" s="105"/>
      <c r="D4" s="96"/>
      <c r="E4" s="96"/>
      <c r="F4" s="124" t="s">
        <v>700</v>
      </c>
    </row>
    <row r="5" spans="1:26" ht="15.75" x14ac:dyDescent="0.25">
      <c r="A5" s="96"/>
      <c r="B5" s="96"/>
      <c r="C5" s="105"/>
      <c r="D5" s="96"/>
      <c r="E5" s="96"/>
      <c r="F5" s="73"/>
    </row>
    <row r="6" spans="1:26" ht="15" x14ac:dyDescent="0.25">
      <c r="A6" s="96"/>
      <c r="B6" s="96"/>
      <c r="C6" s="105"/>
      <c r="D6" s="96"/>
      <c r="E6" s="96"/>
      <c r="F6" s="124" t="s">
        <v>674</v>
      </c>
    </row>
    <row r="7" spans="1:26" ht="15" x14ac:dyDescent="0.25">
      <c r="A7" s="96"/>
      <c r="B7" s="96"/>
      <c r="C7" s="105"/>
      <c r="D7" s="96"/>
      <c r="E7" s="96"/>
      <c r="F7" s="124" t="s">
        <v>96</v>
      </c>
    </row>
    <row r="8" spans="1:26" ht="15" x14ac:dyDescent="0.25">
      <c r="A8" s="96"/>
      <c r="B8" s="96"/>
      <c r="C8" s="105"/>
      <c r="D8" s="96"/>
      <c r="E8" s="96"/>
      <c r="F8" s="124" t="s">
        <v>1</v>
      </c>
    </row>
    <row r="9" spans="1:26" ht="15.75" x14ac:dyDescent="0.25">
      <c r="A9" s="97"/>
      <c r="B9" s="97"/>
      <c r="C9" s="106"/>
      <c r="D9" s="97"/>
      <c r="E9" s="97"/>
      <c r="F9" s="124" t="s">
        <v>2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5.75" x14ac:dyDescent="0.25">
      <c r="A10" s="97"/>
      <c r="B10" s="97"/>
      <c r="C10" s="106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5.75" x14ac:dyDescent="0.25">
      <c r="A11" s="97"/>
      <c r="B11" s="97"/>
      <c r="C11" s="106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63.75" customHeight="1" thickBot="1" x14ac:dyDescent="0.3">
      <c r="A12" s="174" t="s">
        <v>654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00"/>
      <c r="X12" s="100"/>
      <c r="Y12" s="100"/>
      <c r="Z12" s="100"/>
    </row>
    <row r="13" spans="1:26" ht="15" customHeight="1" thickBot="1" x14ac:dyDescent="0.3">
      <c r="A13" s="99"/>
      <c r="B13" s="99"/>
      <c r="C13" s="107"/>
      <c r="D13" s="99"/>
      <c r="E13" s="9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73" t="s">
        <v>659</v>
      </c>
      <c r="X13" s="173" t="s">
        <v>660</v>
      </c>
      <c r="Y13" s="173" t="s">
        <v>661</v>
      </c>
      <c r="Z13" s="173" t="s">
        <v>662</v>
      </c>
    </row>
    <row r="14" spans="1:26" ht="15" customHeight="1" thickBot="1" x14ac:dyDescent="0.3">
      <c r="A14" s="176" t="s">
        <v>109</v>
      </c>
      <c r="B14" s="176" t="s">
        <v>110</v>
      </c>
      <c r="C14" s="177" t="s">
        <v>106</v>
      </c>
      <c r="D14" s="176" t="s">
        <v>121</v>
      </c>
      <c r="E14" s="176" t="s">
        <v>122</v>
      </c>
      <c r="F14" s="176" t="s">
        <v>648</v>
      </c>
      <c r="G14" s="173" t="s">
        <v>648</v>
      </c>
      <c r="H14" s="173" t="s">
        <v>649</v>
      </c>
      <c r="I14" s="173" t="s">
        <v>650</v>
      </c>
      <c r="J14" s="173" t="s">
        <v>651</v>
      </c>
      <c r="K14" s="173" t="s">
        <v>652</v>
      </c>
      <c r="L14" s="173" t="s">
        <v>648</v>
      </c>
      <c r="M14" s="173" t="s">
        <v>649</v>
      </c>
      <c r="N14" s="173" t="s">
        <v>650</v>
      </c>
      <c r="O14" s="173" t="s">
        <v>651</v>
      </c>
      <c r="P14" s="173" t="s">
        <v>652</v>
      </c>
      <c r="Q14" s="173" t="s">
        <v>100</v>
      </c>
      <c r="R14" s="173" t="s">
        <v>655</v>
      </c>
      <c r="S14" s="173" t="s">
        <v>656</v>
      </c>
      <c r="T14" s="173" t="s">
        <v>657</v>
      </c>
      <c r="U14" s="173" t="s">
        <v>658</v>
      </c>
      <c r="V14" s="173" t="s">
        <v>101</v>
      </c>
      <c r="W14" s="173" t="s">
        <v>116</v>
      </c>
      <c r="X14" s="173" t="s">
        <v>117</v>
      </c>
      <c r="Y14" s="173" t="s">
        <v>118</v>
      </c>
      <c r="Z14" s="173" t="s">
        <v>119</v>
      </c>
    </row>
    <row r="15" spans="1:26" ht="12.75" customHeight="1" thickBot="1" x14ac:dyDescent="0.3">
      <c r="A15" s="176" t="s">
        <v>109</v>
      </c>
      <c r="B15" s="176" t="s">
        <v>110</v>
      </c>
      <c r="C15" s="178"/>
      <c r="D15" s="176" t="s">
        <v>121</v>
      </c>
      <c r="E15" s="176" t="s">
        <v>653</v>
      </c>
      <c r="F15" s="176" t="s">
        <v>35</v>
      </c>
      <c r="G15" s="173" t="s">
        <v>35</v>
      </c>
      <c r="H15" s="173" t="s">
        <v>116</v>
      </c>
      <c r="I15" s="173" t="s">
        <v>117</v>
      </c>
      <c r="J15" s="173" t="s">
        <v>118</v>
      </c>
      <c r="K15" s="173" t="s">
        <v>119</v>
      </c>
      <c r="L15" s="173" t="s">
        <v>35</v>
      </c>
      <c r="M15" s="173" t="s">
        <v>116</v>
      </c>
      <c r="N15" s="173" t="s">
        <v>117</v>
      </c>
      <c r="O15" s="173" t="s">
        <v>118</v>
      </c>
      <c r="P15" s="173" t="s">
        <v>119</v>
      </c>
      <c r="Q15" s="173" t="s">
        <v>35</v>
      </c>
      <c r="R15" s="173" t="s">
        <v>116</v>
      </c>
      <c r="S15" s="173" t="s">
        <v>117</v>
      </c>
      <c r="T15" s="173" t="s">
        <v>118</v>
      </c>
      <c r="U15" s="173" t="s">
        <v>119</v>
      </c>
      <c r="V15" s="173" t="s">
        <v>35</v>
      </c>
      <c r="W15" s="108"/>
      <c r="X15" s="108"/>
      <c r="Y15" s="108"/>
      <c r="Z15" s="108"/>
    </row>
    <row r="16" spans="1:26" ht="18" customHeight="1" thickBot="1" x14ac:dyDescent="0.3">
      <c r="A16" s="101">
        <v>1</v>
      </c>
      <c r="B16" s="101">
        <v>2</v>
      </c>
      <c r="C16" s="101">
        <v>3</v>
      </c>
      <c r="D16" s="101"/>
      <c r="E16" s="101"/>
      <c r="F16" s="101">
        <v>4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2"/>
      <c r="X16" s="102"/>
      <c r="Y16" s="102"/>
      <c r="Z16" s="102"/>
    </row>
    <row r="17" spans="1:26" ht="33.4" customHeight="1" x14ac:dyDescent="0.25">
      <c r="A17" s="149" t="s">
        <v>226</v>
      </c>
      <c r="B17" s="148"/>
      <c r="C17" s="91" t="s">
        <v>225</v>
      </c>
      <c r="D17" s="149"/>
      <c r="E17" s="149"/>
      <c r="F17" s="102">
        <f>F18+F34+F45+F69</f>
        <v>17776.969870000001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2">
        <v>9171.5</v>
      </c>
      <c r="R17" s="102"/>
      <c r="S17" s="102"/>
      <c r="T17" s="102"/>
      <c r="U17" s="102"/>
      <c r="V17" s="102">
        <v>7941.5</v>
      </c>
      <c r="W17" s="102"/>
      <c r="X17" s="102"/>
      <c r="Y17" s="102"/>
      <c r="Z17" s="102"/>
    </row>
    <row r="18" spans="1:26" ht="33.4" customHeight="1" x14ac:dyDescent="0.25">
      <c r="A18" s="149" t="s">
        <v>418</v>
      </c>
      <c r="B18" s="148"/>
      <c r="C18" s="91" t="s">
        <v>417</v>
      </c>
      <c r="D18" s="149"/>
      <c r="E18" s="149"/>
      <c r="F18" s="102">
        <f>F19+F22+F30+F27</f>
        <v>10062.38787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2">
        <v>3023</v>
      </c>
      <c r="R18" s="102"/>
      <c r="S18" s="102"/>
      <c r="T18" s="102"/>
      <c r="U18" s="102"/>
      <c r="V18" s="102">
        <v>2983</v>
      </c>
      <c r="W18" s="102"/>
      <c r="X18" s="102"/>
      <c r="Y18" s="102"/>
      <c r="Z18" s="102"/>
    </row>
    <row r="19" spans="1:26" ht="33.4" customHeight="1" x14ac:dyDescent="0.25">
      <c r="A19" s="149" t="s">
        <v>420</v>
      </c>
      <c r="B19" s="148"/>
      <c r="C19" s="91" t="s">
        <v>421</v>
      </c>
      <c r="D19" s="149"/>
      <c r="E19" s="149"/>
      <c r="F19" s="102">
        <f>F20</f>
        <v>9461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2">
        <v>2983</v>
      </c>
      <c r="R19" s="102"/>
      <c r="S19" s="102"/>
      <c r="T19" s="102"/>
      <c r="U19" s="102"/>
      <c r="V19" s="102">
        <v>2983</v>
      </c>
      <c r="W19" s="102"/>
      <c r="X19" s="102"/>
      <c r="Y19" s="102"/>
      <c r="Z19" s="102"/>
    </row>
    <row r="20" spans="1:26" ht="43.5" customHeight="1" x14ac:dyDescent="0.25">
      <c r="A20" s="149" t="s">
        <v>422</v>
      </c>
      <c r="B20" s="148"/>
      <c r="C20" s="91" t="s">
        <v>319</v>
      </c>
      <c r="D20" s="149"/>
      <c r="E20" s="149"/>
      <c r="F20" s="102">
        <f>F21</f>
        <v>9461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2">
        <v>2983</v>
      </c>
      <c r="R20" s="102"/>
      <c r="S20" s="102"/>
      <c r="T20" s="102"/>
      <c r="U20" s="102"/>
      <c r="V20" s="102">
        <v>2983</v>
      </c>
      <c r="W20" s="102"/>
      <c r="X20" s="102"/>
      <c r="Y20" s="102"/>
      <c r="Z20" s="102"/>
    </row>
    <row r="21" spans="1:26" ht="50.1" customHeight="1" x14ac:dyDescent="0.25">
      <c r="A21" s="149" t="s">
        <v>422</v>
      </c>
      <c r="B21" s="148" t="s">
        <v>244</v>
      </c>
      <c r="C21" s="91" t="s">
        <v>243</v>
      </c>
      <c r="D21" s="149"/>
      <c r="E21" s="149"/>
      <c r="F21" s="102">
        <v>9461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2">
        <v>2983</v>
      </c>
      <c r="R21" s="102"/>
      <c r="S21" s="102"/>
      <c r="T21" s="102"/>
      <c r="U21" s="102"/>
      <c r="V21" s="102">
        <v>2983</v>
      </c>
      <c r="W21" s="102"/>
      <c r="X21" s="102"/>
      <c r="Y21" s="102"/>
      <c r="Z21" s="102"/>
    </row>
    <row r="22" spans="1:26" ht="52.5" customHeight="1" x14ac:dyDescent="0.25">
      <c r="A22" s="149" t="s">
        <v>424</v>
      </c>
      <c r="B22" s="148"/>
      <c r="C22" s="91" t="s">
        <v>423</v>
      </c>
      <c r="D22" s="149"/>
      <c r="E22" s="149"/>
      <c r="F22" s="102">
        <v>40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2">
        <v>40</v>
      </c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33.4" customHeight="1" x14ac:dyDescent="0.25">
      <c r="A23" s="149" t="s">
        <v>426</v>
      </c>
      <c r="B23" s="148"/>
      <c r="C23" s="91" t="s">
        <v>425</v>
      </c>
      <c r="D23" s="149"/>
      <c r="E23" s="149"/>
      <c r="F23" s="102">
        <v>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2">
        <v>15</v>
      </c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45" customHeight="1" x14ac:dyDescent="0.25">
      <c r="A24" s="149" t="s">
        <v>426</v>
      </c>
      <c r="B24" s="148" t="s">
        <v>244</v>
      </c>
      <c r="C24" s="91" t="s">
        <v>243</v>
      </c>
      <c r="D24" s="149"/>
      <c r="E24" s="149"/>
      <c r="F24" s="102">
        <v>15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2">
        <v>15</v>
      </c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33.4" customHeight="1" x14ac:dyDescent="0.25">
      <c r="A25" s="149" t="s">
        <v>428</v>
      </c>
      <c r="B25" s="148"/>
      <c r="C25" s="91" t="s">
        <v>427</v>
      </c>
      <c r="D25" s="149"/>
      <c r="E25" s="149"/>
      <c r="F25" s="102">
        <v>25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2">
        <v>25</v>
      </c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47.25" customHeight="1" x14ac:dyDescent="0.25">
      <c r="A26" s="149" t="s">
        <v>428</v>
      </c>
      <c r="B26" s="148" t="s">
        <v>244</v>
      </c>
      <c r="C26" s="91" t="s">
        <v>243</v>
      </c>
      <c r="D26" s="149"/>
      <c r="E26" s="149"/>
      <c r="F26" s="102">
        <v>25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2">
        <v>25</v>
      </c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47.25" customHeight="1" x14ac:dyDescent="0.25">
      <c r="A27" s="149" t="s">
        <v>974</v>
      </c>
      <c r="B27" s="148"/>
      <c r="C27" s="91" t="s">
        <v>975</v>
      </c>
      <c r="D27" s="149"/>
      <c r="E27" s="149"/>
      <c r="F27" s="102">
        <f>F28</f>
        <v>274.68786999999998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47.25" customHeight="1" x14ac:dyDescent="0.25">
      <c r="A28" s="149" t="s">
        <v>976</v>
      </c>
      <c r="B28" s="148"/>
      <c r="C28" s="91" t="s">
        <v>977</v>
      </c>
      <c r="D28" s="149"/>
      <c r="E28" s="149"/>
      <c r="F28" s="102">
        <f>F29</f>
        <v>274.68786999999998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47.25" customHeight="1" x14ac:dyDescent="0.25">
      <c r="A29" s="149" t="s">
        <v>976</v>
      </c>
      <c r="B29" s="148" t="s">
        <v>244</v>
      </c>
      <c r="C29" s="91" t="s">
        <v>243</v>
      </c>
      <c r="D29" s="149"/>
      <c r="E29" s="149"/>
      <c r="F29" s="102">
        <v>274.68786999999998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87" customHeight="1" x14ac:dyDescent="0.25">
      <c r="A30" s="149" t="s">
        <v>452</v>
      </c>
      <c r="B30" s="148"/>
      <c r="C30" s="74" t="s">
        <v>451</v>
      </c>
      <c r="D30" s="149"/>
      <c r="E30" s="149"/>
      <c r="F30" s="102">
        <v>286.7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87" customHeight="1" x14ac:dyDescent="0.25">
      <c r="A31" s="149" t="s">
        <v>454</v>
      </c>
      <c r="B31" s="148"/>
      <c r="C31" s="74" t="s">
        <v>453</v>
      </c>
      <c r="D31" s="149"/>
      <c r="E31" s="149"/>
      <c r="F31" s="102">
        <f>F32+F33</f>
        <v>286.7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27.75" customHeight="1" x14ac:dyDescent="0.25">
      <c r="A32" s="149" t="s">
        <v>454</v>
      </c>
      <c r="B32" s="148" t="s">
        <v>234</v>
      </c>
      <c r="C32" s="91" t="s">
        <v>233</v>
      </c>
      <c r="D32" s="152"/>
      <c r="E32" s="152"/>
      <c r="F32" s="102">
        <v>9</v>
      </c>
      <c r="G32" s="135"/>
      <c r="H32" s="133" t="s">
        <v>233</v>
      </c>
      <c r="I32" s="103"/>
      <c r="J32" s="103"/>
      <c r="K32" s="103"/>
      <c r="L32" s="103"/>
      <c r="M32" s="103"/>
      <c r="N32" s="103"/>
      <c r="O32" s="103"/>
      <c r="P32" s="103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33.4" customHeight="1" x14ac:dyDescent="0.25">
      <c r="A33" s="149" t="s">
        <v>454</v>
      </c>
      <c r="B33" s="148" t="s">
        <v>244</v>
      </c>
      <c r="C33" s="91" t="s">
        <v>243</v>
      </c>
      <c r="D33" s="149"/>
      <c r="E33" s="149"/>
      <c r="F33" s="102">
        <v>277.7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24" customHeight="1" x14ac:dyDescent="0.25">
      <c r="A34" s="149" t="s">
        <v>430</v>
      </c>
      <c r="B34" s="148"/>
      <c r="C34" s="91" t="s">
        <v>429</v>
      </c>
      <c r="D34" s="149"/>
      <c r="E34" s="149"/>
      <c r="F34" s="102">
        <f>F35+F40</f>
        <v>940.2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2">
        <v>905</v>
      </c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41.25" customHeight="1" x14ac:dyDescent="0.25">
      <c r="A35" s="149" t="s">
        <v>432</v>
      </c>
      <c r="B35" s="148"/>
      <c r="C35" s="91" t="s">
        <v>431</v>
      </c>
      <c r="D35" s="149"/>
      <c r="E35" s="149"/>
      <c r="F35" s="102">
        <f>F36+F38</f>
        <v>821.2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2">
        <v>830</v>
      </c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39.75" customHeight="1" x14ac:dyDescent="0.25">
      <c r="A36" s="149" t="s">
        <v>434</v>
      </c>
      <c r="B36" s="148"/>
      <c r="C36" s="91" t="s">
        <v>433</v>
      </c>
      <c r="D36" s="149"/>
      <c r="E36" s="149"/>
      <c r="F36" s="102">
        <f>F37</f>
        <v>791.2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2">
        <v>800</v>
      </c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6.75" customHeight="1" x14ac:dyDescent="0.25">
      <c r="A37" s="149" t="s">
        <v>434</v>
      </c>
      <c r="B37" s="148" t="s">
        <v>244</v>
      </c>
      <c r="C37" s="91" t="s">
        <v>243</v>
      </c>
      <c r="D37" s="149"/>
      <c r="E37" s="149"/>
      <c r="F37" s="102">
        <v>791.2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2">
        <v>800</v>
      </c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3.4" customHeight="1" x14ac:dyDescent="0.25">
      <c r="A38" s="149" t="s">
        <v>436</v>
      </c>
      <c r="B38" s="148"/>
      <c r="C38" s="91" t="s">
        <v>435</v>
      </c>
      <c r="D38" s="149"/>
      <c r="E38" s="149"/>
      <c r="F38" s="102">
        <v>30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2">
        <v>30</v>
      </c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33.4" customHeight="1" x14ac:dyDescent="0.25">
      <c r="A39" s="149" t="s">
        <v>436</v>
      </c>
      <c r="B39" s="148" t="s">
        <v>244</v>
      </c>
      <c r="C39" s="91" t="s">
        <v>243</v>
      </c>
      <c r="D39" s="149"/>
      <c r="E39" s="149"/>
      <c r="F39" s="102">
        <v>30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2">
        <v>30</v>
      </c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33.4" customHeight="1" x14ac:dyDescent="0.25">
      <c r="A40" s="149" t="s">
        <v>438</v>
      </c>
      <c r="B40" s="148"/>
      <c r="C40" s="91" t="s">
        <v>437</v>
      </c>
      <c r="D40" s="149"/>
      <c r="E40" s="149"/>
      <c r="F40" s="102">
        <f>F41+F43</f>
        <v>119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2">
        <v>75</v>
      </c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33.4" customHeight="1" x14ac:dyDescent="0.25">
      <c r="A41" s="149" t="s">
        <v>440</v>
      </c>
      <c r="B41" s="148"/>
      <c r="C41" s="91" t="s">
        <v>439</v>
      </c>
      <c r="D41" s="149"/>
      <c r="E41" s="149"/>
      <c r="F41" s="102">
        <f>F42</f>
        <v>69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2">
        <v>25</v>
      </c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36.75" customHeight="1" x14ac:dyDescent="0.25">
      <c r="A42" s="149" t="s">
        <v>440</v>
      </c>
      <c r="B42" s="148" t="s">
        <v>244</v>
      </c>
      <c r="C42" s="91" t="s">
        <v>243</v>
      </c>
      <c r="D42" s="149"/>
      <c r="E42" s="149"/>
      <c r="F42" s="102">
        <v>69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2">
        <v>25</v>
      </c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33.4" customHeight="1" x14ac:dyDescent="0.25">
      <c r="A43" s="149" t="s">
        <v>442</v>
      </c>
      <c r="B43" s="148"/>
      <c r="C43" s="91" t="s">
        <v>441</v>
      </c>
      <c r="D43" s="149"/>
      <c r="E43" s="149"/>
      <c r="F43" s="102">
        <v>50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2">
        <v>50</v>
      </c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33.4" customHeight="1" x14ac:dyDescent="0.25">
      <c r="A44" s="149" t="s">
        <v>442</v>
      </c>
      <c r="B44" s="148" t="s">
        <v>244</v>
      </c>
      <c r="C44" s="91" t="s">
        <v>243</v>
      </c>
      <c r="D44" s="149"/>
      <c r="E44" s="149"/>
      <c r="F44" s="102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2">
        <v>50</v>
      </c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33.4" customHeight="1" x14ac:dyDescent="0.25">
      <c r="A45" s="149" t="s">
        <v>391</v>
      </c>
      <c r="B45" s="148"/>
      <c r="C45" s="91" t="s">
        <v>390</v>
      </c>
      <c r="D45" s="149"/>
      <c r="E45" s="149"/>
      <c r="F45" s="102">
        <f>F46+F51+F56+F61+F66</f>
        <v>6764.3819999999996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2">
        <v>5233.5</v>
      </c>
      <c r="R45" s="102"/>
      <c r="S45" s="102"/>
      <c r="T45" s="102"/>
      <c r="U45" s="102"/>
      <c r="V45" s="102">
        <v>4958.5</v>
      </c>
      <c r="W45" s="102"/>
      <c r="X45" s="102"/>
      <c r="Y45" s="102"/>
      <c r="Z45" s="102"/>
    </row>
    <row r="46" spans="1:26" ht="33.4" customHeight="1" x14ac:dyDescent="0.25">
      <c r="A46" s="149" t="s">
        <v>393</v>
      </c>
      <c r="B46" s="148"/>
      <c r="C46" s="91" t="s">
        <v>392</v>
      </c>
      <c r="D46" s="149"/>
      <c r="E46" s="149"/>
      <c r="F46" s="102">
        <v>30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2">
        <v>30</v>
      </c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33.4" customHeight="1" x14ac:dyDescent="0.25">
      <c r="A47" s="149" t="s">
        <v>395</v>
      </c>
      <c r="B47" s="148"/>
      <c r="C47" s="91" t="s">
        <v>394</v>
      </c>
      <c r="D47" s="149"/>
      <c r="E47" s="149"/>
      <c r="F47" s="102">
        <v>20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2">
        <v>20</v>
      </c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33.4" customHeight="1" x14ac:dyDescent="0.25">
      <c r="A48" s="149" t="s">
        <v>395</v>
      </c>
      <c r="B48" s="148" t="s">
        <v>244</v>
      </c>
      <c r="C48" s="91" t="s">
        <v>243</v>
      </c>
      <c r="D48" s="149"/>
      <c r="E48" s="149"/>
      <c r="F48" s="102">
        <v>20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2">
        <v>20</v>
      </c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33.4" customHeight="1" x14ac:dyDescent="0.25">
      <c r="A49" s="149" t="s">
        <v>397</v>
      </c>
      <c r="B49" s="148"/>
      <c r="C49" s="91" t="s">
        <v>396</v>
      </c>
      <c r="D49" s="149"/>
      <c r="E49" s="149"/>
      <c r="F49" s="102">
        <v>10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2">
        <v>10</v>
      </c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33.4" customHeight="1" x14ac:dyDescent="0.25">
      <c r="A50" s="149" t="s">
        <v>397</v>
      </c>
      <c r="B50" s="148" t="s">
        <v>244</v>
      </c>
      <c r="C50" s="91" t="s">
        <v>243</v>
      </c>
      <c r="D50" s="149"/>
      <c r="E50" s="149"/>
      <c r="F50" s="102">
        <v>10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2">
        <v>10</v>
      </c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33.4" customHeight="1" x14ac:dyDescent="0.25">
      <c r="A51" s="149" t="s">
        <v>399</v>
      </c>
      <c r="B51" s="148"/>
      <c r="C51" s="91" t="s">
        <v>398</v>
      </c>
      <c r="D51" s="149"/>
      <c r="E51" s="149"/>
      <c r="F51" s="102">
        <v>70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2">
        <v>70</v>
      </c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33.4" customHeight="1" x14ac:dyDescent="0.25">
      <c r="A52" s="149" t="s">
        <v>401</v>
      </c>
      <c r="B52" s="148"/>
      <c r="C52" s="91" t="s">
        <v>400</v>
      </c>
      <c r="D52" s="149"/>
      <c r="E52" s="149"/>
      <c r="F52" s="102">
        <v>30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2">
        <v>30</v>
      </c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33.4" customHeight="1" x14ac:dyDescent="0.25">
      <c r="A53" s="149" t="s">
        <v>401</v>
      </c>
      <c r="B53" s="148" t="s">
        <v>244</v>
      </c>
      <c r="C53" s="91" t="s">
        <v>243</v>
      </c>
      <c r="D53" s="149"/>
      <c r="E53" s="149"/>
      <c r="F53" s="102">
        <v>30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2">
        <v>30</v>
      </c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33.4" customHeight="1" x14ac:dyDescent="0.25">
      <c r="A54" s="149" t="s">
        <v>403</v>
      </c>
      <c r="B54" s="148"/>
      <c r="C54" s="91" t="s">
        <v>402</v>
      </c>
      <c r="D54" s="149"/>
      <c r="E54" s="149"/>
      <c r="F54" s="102">
        <v>40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2">
        <v>40</v>
      </c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33.4" customHeight="1" x14ac:dyDescent="0.25">
      <c r="A55" s="149" t="s">
        <v>403</v>
      </c>
      <c r="B55" s="148" t="s">
        <v>244</v>
      </c>
      <c r="C55" s="91" t="s">
        <v>243</v>
      </c>
      <c r="D55" s="149"/>
      <c r="E55" s="149"/>
      <c r="F55" s="102">
        <v>40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2">
        <v>40</v>
      </c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36" customHeight="1" x14ac:dyDescent="0.25">
      <c r="A56" s="149" t="s">
        <v>405</v>
      </c>
      <c r="B56" s="148"/>
      <c r="C56" s="91" t="s">
        <v>404</v>
      </c>
      <c r="D56" s="149"/>
      <c r="E56" s="149"/>
      <c r="F56" s="102">
        <v>175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2">
        <v>175</v>
      </c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39" customHeight="1" x14ac:dyDescent="0.25">
      <c r="A57" s="149" t="s">
        <v>407</v>
      </c>
      <c r="B57" s="148"/>
      <c r="C57" s="91" t="s">
        <v>406</v>
      </c>
      <c r="D57" s="149"/>
      <c r="E57" s="149"/>
      <c r="F57" s="102">
        <v>155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2">
        <v>155</v>
      </c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33.4" customHeight="1" x14ac:dyDescent="0.25">
      <c r="A58" s="149" t="s">
        <v>407</v>
      </c>
      <c r="B58" s="148" t="s">
        <v>244</v>
      </c>
      <c r="C58" s="91" t="s">
        <v>243</v>
      </c>
      <c r="D58" s="149"/>
      <c r="E58" s="149"/>
      <c r="F58" s="102">
        <v>155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2">
        <v>155</v>
      </c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33.4" customHeight="1" x14ac:dyDescent="0.25">
      <c r="A59" s="149" t="s">
        <v>409</v>
      </c>
      <c r="B59" s="148"/>
      <c r="C59" s="91" t="s">
        <v>408</v>
      </c>
      <c r="D59" s="149"/>
      <c r="E59" s="149"/>
      <c r="F59" s="102">
        <v>20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2">
        <v>20</v>
      </c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39.75" customHeight="1" x14ac:dyDescent="0.25">
      <c r="A60" s="149" t="s">
        <v>409</v>
      </c>
      <c r="B60" s="148" t="s">
        <v>244</v>
      </c>
      <c r="C60" s="91" t="s">
        <v>243</v>
      </c>
      <c r="D60" s="149"/>
      <c r="E60" s="149"/>
      <c r="F60" s="102">
        <v>20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2">
        <v>20</v>
      </c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45" customHeight="1" x14ac:dyDescent="0.25">
      <c r="A61" s="149" t="s">
        <v>456</v>
      </c>
      <c r="B61" s="148"/>
      <c r="C61" s="91" t="s">
        <v>455</v>
      </c>
      <c r="D61" s="149"/>
      <c r="E61" s="149"/>
      <c r="F61" s="102">
        <f>F62+F64</f>
        <v>2002.8820000000001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72.75" customHeight="1" x14ac:dyDescent="0.25">
      <c r="A62" s="149" t="s">
        <v>458</v>
      </c>
      <c r="B62" s="148"/>
      <c r="C62" s="91" t="s">
        <v>457</v>
      </c>
      <c r="D62" s="149"/>
      <c r="E62" s="149"/>
      <c r="F62" s="102">
        <f>F63</f>
        <v>1399.3320000000001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33.4" customHeight="1" x14ac:dyDescent="0.25">
      <c r="A63" s="149" t="s">
        <v>458</v>
      </c>
      <c r="B63" s="148" t="s">
        <v>234</v>
      </c>
      <c r="C63" s="91" t="s">
        <v>233</v>
      </c>
      <c r="D63" s="149"/>
      <c r="E63" s="149"/>
      <c r="F63" s="102">
        <v>1399.3320000000001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33.4" customHeight="1" x14ac:dyDescent="0.25">
      <c r="A64" s="149" t="s">
        <v>664</v>
      </c>
      <c r="B64" s="148"/>
      <c r="C64" s="153" t="s">
        <v>663</v>
      </c>
      <c r="D64" s="149"/>
      <c r="E64" s="149"/>
      <c r="F64" s="102">
        <f>F65</f>
        <v>603.54999999999995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33.4" customHeight="1" x14ac:dyDescent="0.25">
      <c r="A65" s="149" t="s">
        <v>664</v>
      </c>
      <c r="B65" s="148" t="s">
        <v>234</v>
      </c>
      <c r="C65" s="91" t="s">
        <v>233</v>
      </c>
      <c r="D65" s="149"/>
      <c r="E65" s="149"/>
      <c r="F65" s="102">
        <v>603.54999999999995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39.75" customHeight="1" x14ac:dyDescent="0.25">
      <c r="A66" s="149" t="s">
        <v>411</v>
      </c>
      <c r="B66" s="148"/>
      <c r="C66" s="91" t="s">
        <v>410</v>
      </c>
      <c r="D66" s="149"/>
      <c r="E66" s="149"/>
      <c r="F66" s="102">
        <f>F67</f>
        <v>4486.5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2">
        <v>4958.5</v>
      </c>
      <c r="R66" s="102"/>
      <c r="S66" s="102"/>
      <c r="T66" s="102"/>
      <c r="U66" s="102"/>
      <c r="V66" s="102">
        <v>4958.5</v>
      </c>
      <c r="W66" s="102"/>
      <c r="X66" s="102"/>
      <c r="Y66" s="102"/>
      <c r="Z66" s="102"/>
    </row>
    <row r="67" spans="1:26" ht="39" customHeight="1" x14ac:dyDescent="0.25">
      <c r="A67" s="149" t="s">
        <v>412</v>
      </c>
      <c r="B67" s="148"/>
      <c r="C67" s="91" t="s">
        <v>319</v>
      </c>
      <c r="D67" s="149"/>
      <c r="E67" s="149"/>
      <c r="F67" s="102">
        <f>F68</f>
        <v>4486.5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2">
        <v>4958.5</v>
      </c>
      <c r="R67" s="102"/>
      <c r="S67" s="102"/>
      <c r="T67" s="102"/>
      <c r="U67" s="102"/>
      <c r="V67" s="102">
        <v>4958.5</v>
      </c>
      <c r="W67" s="102"/>
      <c r="X67" s="102"/>
      <c r="Y67" s="102"/>
      <c r="Z67" s="102"/>
    </row>
    <row r="68" spans="1:26" ht="33.4" customHeight="1" x14ac:dyDescent="0.25">
      <c r="A68" s="149" t="s">
        <v>412</v>
      </c>
      <c r="B68" s="148" t="s">
        <v>244</v>
      </c>
      <c r="C68" s="91" t="s">
        <v>243</v>
      </c>
      <c r="D68" s="149"/>
      <c r="E68" s="149"/>
      <c r="F68" s="102">
        <v>4486.5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2">
        <v>4958.5</v>
      </c>
      <c r="R68" s="102"/>
      <c r="S68" s="102"/>
      <c r="T68" s="102"/>
      <c r="U68" s="102"/>
      <c r="V68" s="102">
        <v>4958.5</v>
      </c>
      <c r="W68" s="102"/>
      <c r="X68" s="102"/>
      <c r="Y68" s="102"/>
      <c r="Z68" s="102"/>
    </row>
    <row r="69" spans="1:26" ht="33.4" customHeight="1" x14ac:dyDescent="0.25">
      <c r="A69" s="149" t="s">
        <v>228</v>
      </c>
      <c r="B69" s="148"/>
      <c r="C69" s="91" t="s">
        <v>227</v>
      </c>
      <c r="D69" s="149"/>
      <c r="E69" s="149"/>
      <c r="F69" s="102">
        <v>10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2">
        <v>10</v>
      </c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33.4" customHeight="1" x14ac:dyDescent="0.25">
      <c r="A70" s="149" t="s">
        <v>230</v>
      </c>
      <c r="B70" s="148"/>
      <c r="C70" s="91" t="s">
        <v>229</v>
      </c>
      <c r="D70" s="149"/>
      <c r="E70" s="149"/>
      <c r="F70" s="102">
        <v>10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2">
        <v>10</v>
      </c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33.4" customHeight="1" x14ac:dyDescent="0.25">
      <c r="A71" s="149" t="s">
        <v>232</v>
      </c>
      <c r="B71" s="148"/>
      <c r="C71" s="91" t="s">
        <v>231</v>
      </c>
      <c r="D71" s="149"/>
      <c r="E71" s="149"/>
      <c r="F71" s="102">
        <v>10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2">
        <v>10</v>
      </c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33.4" customHeight="1" x14ac:dyDescent="0.25">
      <c r="A72" s="149" t="s">
        <v>232</v>
      </c>
      <c r="B72" s="148" t="s">
        <v>234</v>
      </c>
      <c r="C72" s="91" t="s">
        <v>233</v>
      </c>
      <c r="D72" s="149"/>
      <c r="E72" s="149"/>
      <c r="F72" s="102">
        <v>10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2">
        <v>10</v>
      </c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33.4" customHeight="1" x14ac:dyDescent="0.25">
      <c r="A73" s="149" t="s">
        <v>468</v>
      </c>
      <c r="B73" s="148"/>
      <c r="C73" s="91" t="s">
        <v>467</v>
      </c>
      <c r="D73" s="149"/>
      <c r="E73" s="149"/>
      <c r="F73" s="102">
        <f>F74+F91+F100</f>
        <v>12854.09959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2">
        <v>7087.1</v>
      </c>
      <c r="R73" s="102"/>
      <c r="S73" s="102"/>
      <c r="T73" s="102">
        <v>250</v>
      </c>
      <c r="U73" s="102"/>
      <c r="V73" s="102">
        <v>5801.1</v>
      </c>
      <c r="W73" s="102"/>
      <c r="X73" s="102"/>
      <c r="Y73" s="102"/>
      <c r="Z73" s="102"/>
    </row>
    <row r="74" spans="1:26" ht="33.4" customHeight="1" x14ac:dyDescent="0.25">
      <c r="A74" s="149" t="s">
        <v>470</v>
      </c>
      <c r="B74" s="148"/>
      <c r="C74" s="91" t="s">
        <v>469</v>
      </c>
      <c r="D74" s="149"/>
      <c r="E74" s="149"/>
      <c r="F74" s="102">
        <f>F75+F78+F83+F88</f>
        <v>12273.09959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2">
        <v>6476.1</v>
      </c>
      <c r="R74" s="102"/>
      <c r="S74" s="102"/>
      <c r="T74" s="102">
        <v>250</v>
      </c>
      <c r="U74" s="102"/>
      <c r="V74" s="102">
        <v>5801.1</v>
      </c>
      <c r="W74" s="102"/>
      <c r="X74" s="102"/>
      <c r="Y74" s="102"/>
      <c r="Z74" s="102"/>
    </row>
    <row r="75" spans="1:26" ht="33.4" customHeight="1" x14ac:dyDescent="0.25">
      <c r="A75" s="149" t="s">
        <v>472</v>
      </c>
      <c r="B75" s="148"/>
      <c r="C75" s="91" t="s">
        <v>471</v>
      </c>
      <c r="D75" s="149"/>
      <c r="E75" s="149"/>
      <c r="F75" s="102">
        <f>F76</f>
        <v>6020.6100000000006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2">
        <v>5801.1</v>
      </c>
      <c r="R75" s="102"/>
      <c r="S75" s="102"/>
      <c r="T75" s="102"/>
      <c r="U75" s="102"/>
      <c r="V75" s="102">
        <v>5801.1</v>
      </c>
      <c r="W75" s="102"/>
      <c r="X75" s="102"/>
      <c r="Y75" s="102"/>
      <c r="Z75" s="102"/>
    </row>
    <row r="76" spans="1:26" ht="39" customHeight="1" x14ac:dyDescent="0.25">
      <c r="A76" s="149" t="s">
        <v>473</v>
      </c>
      <c r="B76" s="148"/>
      <c r="C76" s="91" t="s">
        <v>319</v>
      </c>
      <c r="D76" s="149"/>
      <c r="E76" s="149"/>
      <c r="F76" s="102">
        <f>F77</f>
        <v>6020.6100000000006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2">
        <v>5801.1</v>
      </c>
      <c r="R76" s="102"/>
      <c r="S76" s="102"/>
      <c r="T76" s="102"/>
      <c r="U76" s="102"/>
      <c r="V76" s="102">
        <v>5801.1</v>
      </c>
      <c r="W76" s="102"/>
      <c r="X76" s="102"/>
      <c r="Y76" s="102"/>
      <c r="Z76" s="102"/>
    </row>
    <row r="77" spans="1:26" ht="50.1" customHeight="1" x14ac:dyDescent="0.25">
      <c r="A77" s="149" t="s">
        <v>473</v>
      </c>
      <c r="B77" s="148" t="s">
        <v>244</v>
      </c>
      <c r="C77" s="91" t="s">
        <v>243</v>
      </c>
      <c r="D77" s="149"/>
      <c r="E77" s="149"/>
      <c r="F77" s="102">
        <f>5837.1+183.51</f>
        <v>6020.6100000000006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2">
        <v>5801.1</v>
      </c>
      <c r="R77" s="102"/>
      <c r="S77" s="102"/>
      <c r="T77" s="102"/>
      <c r="U77" s="102"/>
      <c r="V77" s="102">
        <v>5801.1</v>
      </c>
      <c r="W77" s="102"/>
      <c r="X77" s="102"/>
      <c r="Y77" s="102"/>
      <c r="Z77" s="102"/>
    </row>
    <row r="78" spans="1:26" ht="36.75" customHeight="1" x14ac:dyDescent="0.25">
      <c r="A78" s="149" t="s">
        <v>475</v>
      </c>
      <c r="B78" s="148"/>
      <c r="C78" s="91" t="s">
        <v>474</v>
      </c>
      <c r="D78" s="149"/>
      <c r="E78" s="149"/>
      <c r="F78" s="102">
        <v>380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2">
        <v>380</v>
      </c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36" customHeight="1" x14ac:dyDescent="0.25">
      <c r="A79" s="149" t="s">
        <v>477</v>
      </c>
      <c r="B79" s="148"/>
      <c r="C79" s="91" t="s">
        <v>476</v>
      </c>
      <c r="D79" s="149"/>
      <c r="E79" s="149"/>
      <c r="F79" s="102">
        <f>F80</f>
        <v>310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2">
        <v>380</v>
      </c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36" customHeight="1" x14ac:dyDescent="0.25">
      <c r="A80" s="149" t="s">
        <v>477</v>
      </c>
      <c r="B80" s="148" t="s">
        <v>244</v>
      </c>
      <c r="C80" s="91" t="s">
        <v>243</v>
      </c>
      <c r="D80" s="149"/>
      <c r="E80" s="149"/>
      <c r="F80" s="102">
        <v>310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2">
        <v>380</v>
      </c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36" customHeight="1" x14ac:dyDescent="0.25">
      <c r="A81" s="149" t="s">
        <v>478</v>
      </c>
      <c r="B81" s="149"/>
      <c r="C81" s="91" t="s">
        <v>479</v>
      </c>
      <c r="D81" s="149"/>
      <c r="E81" s="149"/>
      <c r="F81" s="102">
        <f>F82</f>
        <v>70</v>
      </c>
      <c r="G81" s="126"/>
      <c r="H81" s="126"/>
      <c r="I81" s="126"/>
      <c r="J81" s="126"/>
      <c r="K81" s="126"/>
      <c r="L81" s="126"/>
      <c r="M81" s="126"/>
      <c r="N81" s="126"/>
      <c r="O81" s="126"/>
      <c r="P81" s="125"/>
      <c r="Q81" s="126"/>
      <c r="R81" s="126"/>
      <c r="S81" s="91" t="s">
        <v>479</v>
      </c>
      <c r="T81" s="102">
        <v>70</v>
      </c>
      <c r="U81" s="102"/>
      <c r="V81" s="102"/>
      <c r="W81" s="102"/>
      <c r="X81" s="102"/>
      <c r="Y81" s="102"/>
      <c r="Z81" s="102"/>
    </row>
    <row r="82" spans="1:26" ht="50.1" customHeight="1" x14ac:dyDescent="0.25">
      <c r="A82" s="149" t="s">
        <v>478</v>
      </c>
      <c r="B82" s="148" t="s">
        <v>244</v>
      </c>
      <c r="C82" s="91" t="s">
        <v>243</v>
      </c>
      <c r="D82" s="149"/>
      <c r="E82" s="149"/>
      <c r="F82" s="102">
        <v>70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5" t="s">
        <v>244</v>
      </c>
      <c r="Q82" s="126"/>
      <c r="R82" s="126"/>
      <c r="S82" s="91" t="s">
        <v>243</v>
      </c>
      <c r="T82" s="102">
        <v>70</v>
      </c>
      <c r="U82" s="102"/>
      <c r="V82" s="102"/>
      <c r="W82" s="102"/>
      <c r="X82" s="102"/>
      <c r="Y82" s="102"/>
      <c r="Z82" s="102"/>
    </row>
    <row r="83" spans="1:26" ht="54" customHeight="1" x14ac:dyDescent="0.25">
      <c r="A83" s="149" t="s">
        <v>481</v>
      </c>
      <c r="B83" s="148"/>
      <c r="C83" s="91" t="s">
        <v>480</v>
      </c>
      <c r="D83" s="149"/>
      <c r="E83" s="149"/>
      <c r="F83" s="102">
        <f>F84+F86</f>
        <v>3915.1065899999999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2">
        <v>295</v>
      </c>
      <c r="R83" s="102"/>
      <c r="S83" s="102"/>
      <c r="T83" s="102">
        <v>250</v>
      </c>
      <c r="U83" s="102"/>
      <c r="V83" s="102"/>
      <c r="W83" s="102"/>
      <c r="X83" s="102"/>
      <c r="Y83" s="102"/>
      <c r="Z83" s="102"/>
    </row>
    <row r="84" spans="1:26" ht="33.4" customHeight="1" x14ac:dyDescent="0.25">
      <c r="A84" s="149" t="s">
        <v>483</v>
      </c>
      <c r="B84" s="148"/>
      <c r="C84" s="91" t="s">
        <v>482</v>
      </c>
      <c r="D84" s="149"/>
      <c r="E84" s="149"/>
      <c r="F84" s="102">
        <v>45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2">
        <v>45</v>
      </c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42" customHeight="1" x14ac:dyDescent="0.25">
      <c r="A85" s="149" t="s">
        <v>483</v>
      </c>
      <c r="B85" s="148" t="s">
        <v>244</v>
      </c>
      <c r="C85" s="91" t="s">
        <v>243</v>
      </c>
      <c r="D85" s="149"/>
      <c r="E85" s="149"/>
      <c r="F85" s="102">
        <v>45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2">
        <v>45</v>
      </c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46.5" customHeight="1" x14ac:dyDescent="0.25">
      <c r="A86" s="149" t="s">
        <v>607</v>
      </c>
      <c r="B86" s="148"/>
      <c r="C86" s="91" t="s">
        <v>606</v>
      </c>
      <c r="D86" s="149"/>
      <c r="E86" s="149"/>
      <c r="F86" s="102">
        <f>F87</f>
        <v>3870.1065899999999</v>
      </c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2">
        <v>250</v>
      </c>
      <c r="R86" s="102"/>
      <c r="S86" s="102"/>
      <c r="T86" s="102">
        <v>250</v>
      </c>
      <c r="U86" s="102"/>
      <c r="V86" s="102"/>
      <c r="W86" s="102"/>
      <c r="X86" s="102"/>
      <c r="Y86" s="102"/>
      <c r="Z86" s="102"/>
    </row>
    <row r="87" spans="1:26" ht="33.4" customHeight="1" x14ac:dyDescent="0.25">
      <c r="A87" s="149" t="s">
        <v>607</v>
      </c>
      <c r="B87" s="148" t="s">
        <v>244</v>
      </c>
      <c r="C87" s="91" t="s">
        <v>243</v>
      </c>
      <c r="D87" s="149"/>
      <c r="E87" s="149"/>
      <c r="F87" s="154">
        <v>3870.1065899999999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2">
        <v>250</v>
      </c>
      <c r="R87" s="102"/>
      <c r="S87" s="102"/>
      <c r="T87" s="102">
        <v>250</v>
      </c>
      <c r="U87" s="102"/>
      <c r="V87" s="102"/>
      <c r="W87" s="102"/>
      <c r="X87" s="102"/>
      <c r="Y87" s="102"/>
      <c r="Z87" s="102"/>
    </row>
    <row r="88" spans="1:26" ht="40.5" customHeight="1" x14ac:dyDescent="0.25">
      <c r="A88" s="149" t="s">
        <v>683</v>
      </c>
      <c r="B88" s="148"/>
      <c r="C88" s="91" t="s">
        <v>684</v>
      </c>
      <c r="D88" s="149"/>
      <c r="E88" s="149"/>
      <c r="F88" s="102">
        <f>F89</f>
        <v>1957.383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39" customHeight="1" x14ac:dyDescent="0.25">
      <c r="A89" s="149" t="s">
        <v>686</v>
      </c>
      <c r="B89" s="148"/>
      <c r="C89" s="91" t="s">
        <v>685</v>
      </c>
      <c r="D89" s="149"/>
      <c r="E89" s="149"/>
      <c r="F89" s="102">
        <f>F90</f>
        <v>1957.383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36" customHeight="1" x14ac:dyDescent="0.25">
      <c r="A90" s="149" t="s">
        <v>686</v>
      </c>
      <c r="B90" s="148" t="s">
        <v>244</v>
      </c>
      <c r="C90" s="91" t="s">
        <v>243</v>
      </c>
      <c r="D90" s="149"/>
      <c r="E90" s="149"/>
      <c r="F90" s="102">
        <v>1957.383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48" customHeight="1" x14ac:dyDescent="0.25">
      <c r="A91" s="149" t="s">
        <v>485</v>
      </c>
      <c r="B91" s="148"/>
      <c r="C91" s="91" t="s">
        <v>484</v>
      </c>
      <c r="D91" s="149"/>
      <c r="E91" s="149"/>
      <c r="F91" s="102">
        <f>F92+F97</f>
        <v>495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2">
        <v>525</v>
      </c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48" customHeight="1" x14ac:dyDescent="0.25">
      <c r="A92" s="149" t="s">
        <v>487</v>
      </c>
      <c r="B92" s="148"/>
      <c r="C92" s="91" t="s">
        <v>486</v>
      </c>
      <c r="D92" s="149"/>
      <c r="E92" s="149"/>
      <c r="F92" s="102">
        <f>F93+F95</f>
        <v>465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2">
        <v>495</v>
      </c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33.4" customHeight="1" x14ac:dyDescent="0.25">
      <c r="A93" s="149" t="s">
        <v>489</v>
      </c>
      <c r="B93" s="148"/>
      <c r="C93" s="91" t="s">
        <v>488</v>
      </c>
      <c r="D93" s="149"/>
      <c r="E93" s="149"/>
      <c r="F93" s="102">
        <f>F94</f>
        <v>420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2">
        <v>450</v>
      </c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33.4" customHeight="1" x14ac:dyDescent="0.25">
      <c r="A94" s="149" t="s">
        <v>489</v>
      </c>
      <c r="B94" s="148" t="s">
        <v>244</v>
      </c>
      <c r="C94" s="91" t="s">
        <v>243</v>
      </c>
      <c r="D94" s="149"/>
      <c r="E94" s="149"/>
      <c r="F94" s="102">
        <v>420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2">
        <v>450</v>
      </c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33.4" customHeight="1" x14ac:dyDescent="0.25">
      <c r="A95" s="149" t="s">
        <v>491</v>
      </c>
      <c r="B95" s="148"/>
      <c r="C95" s="91" t="s">
        <v>490</v>
      </c>
      <c r="D95" s="149"/>
      <c r="E95" s="149"/>
      <c r="F95" s="102">
        <v>45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2">
        <v>45</v>
      </c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33.4" customHeight="1" x14ac:dyDescent="0.25">
      <c r="A96" s="149" t="s">
        <v>491</v>
      </c>
      <c r="B96" s="148" t="s">
        <v>244</v>
      </c>
      <c r="C96" s="91" t="s">
        <v>243</v>
      </c>
      <c r="D96" s="149"/>
      <c r="E96" s="149"/>
      <c r="F96" s="102">
        <v>45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2">
        <v>45</v>
      </c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36.75" customHeight="1" x14ac:dyDescent="0.25">
      <c r="A97" s="149" t="s">
        <v>493</v>
      </c>
      <c r="B97" s="148"/>
      <c r="C97" s="91" t="s">
        <v>492</v>
      </c>
      <c r="D97" s="149"/>
      <c r="E97" s="149"/>
      <c r="F97" s="102">
        <v>30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2">
        <v>30</v>
      </c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41.25" customHeight="1" x14ac:dyDescent="0.25">
      <c r="A98" s="149" t="s">
        <v>495</v>
      </c>
      <c r="B98" s="148"/>
      <c r="C98" s="91" t="s">
        <v>494</v>
      </c>
      <c r="D98" s="149"/>
      <c r="E98" s="149"/>
      <c r="F98" s="102">
        <v>30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2">
        <v>30</v>
      </c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39" customHeight="1" x14ac:dyDescent="0.25">
      <c r="A99" s="149" t="s">
        <v>495</v>
      </c>
      <c r="B99" s="148" t="s">
        <v>244</v>
      </c>
      <c r="C99" s="91" t="s">
        <v>243</v>
      </c>
      <c r="D99" s="149"/>
      <c r="E99" s="149"/>
      <c r="F99" s="102">
        <v>30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2">
        <v>30</v>
      </c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50.1" customHeight="1" x14ac:dyDescent="0.25">
      <c r="A100" s="149" t="s">
        <v>497</v>
      </c>
      <c r="B100" s="148"/>
      <c r="C100" s="91" t="s">
        <v>496</v>
      </c>
      <c r="D100" s="149"/>
      <c r="E100" s="149"/>
      <c r="F100" s="102">
        <v>86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2">
        <v>86</v>
      </c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51" customHeight="1" x14ac:dyDescent="0.25">
      <c r="A101" s="149" t="s">
        <v>499</v>
      </c>
      <c r="B101" s="148"/>
      <c r="C101" s="91" t="s">
        <v>498</v>
      </c>
      <c r="D101" s="149"/>
      <c r="E101" s="149"/>
      <c r="F101" s="102">
        <v>46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2">
        <v>46</v>
      </c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33.4" customHeight="1" x14ac:dyDescent="0.25">
      <c r="A102" s="149" t="s">
        <v>501</v>
      </c>
      <c r="B102" s="148"/>
      <c r="C102" s="91" t="s">
        <v>500</v>
      </c>
      <c r="D102" s="149"/>
      <c r="E102" s="149"/>
      <c r="F102" s="102">
        <v>5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2">
        <v>5</v>
      </c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42.75" customHeight="1" x14ac:dyDescent="0.25">
      <c r="A103" s="149" t="s">
        <v>501</v>
      </c>
      <c r="B103" s="148" t="s">
        <v>244</v>
      </c>
      <c r="C103" s="91" t="s">
        <v>243</v>
      </c>
      <c r="D103" s="149"/>
      <c r="E103" s="149"/>
      <c r="F103" s="102">
        <v>5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2">
        <v>5</v>
      </c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33.4" customHeight="1" x14ac:dyDescent="0.25">
      <c r="A104" s="149" t="s">
        <v>503</v>
      </c>
      <c r="B104" s="148"/>
      <c r="C104" s="91" t="s">
        <v>502</v>
      </c>
      <c r="D104" s="149"/>
      <c r="E104" s="149"/>
      <c r="F104" s="102">
        <v>41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2">
        <v>41</v>
      </c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50.1" customHeight="1" x14ac:dyDescent="0.25">
      <c r="A105" s="149" t="s">
        <v>503</v>
      </c>
      <c r="B105" s="148" t="s">
        <v>244</v>
      </c>
      <c r="C105" s="91" t="s">
        <v>243</v>
      </c>
      <c r="D105" s="149"/>
      <c r="E105" s="149"/>
      <c r="F105" s="102">
        <v>41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2">
        <v>41</v>
      </c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44.25" customHeight="1" x14ac:dyDescent="0.25">
      <c r="A106" s="149" t="s">
        <v>505</v>
      </c>
      <c r="B106" s="148"/>
      <c r="C106" s="91" t="s">
        <v>504</v>
      </c>
      <c r="D106" s="149"/>
      <c r="E106" s="149"/>
      <c r="F106" s="102">
        <v>40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2">
        <v>40</v>
      </c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33.4" customHeight="1" x14ac:dyDescent="0.25">
      <c r="A107" s="149" t="s">
        <v>507</v>
      </c>
      <c r="B107" s="148"/>
      <c r="C107" s="91" t="s">
        <v>506</v>
      </c>
      <c r="D107" s="149"/>
      <c r="E107" s="149"/>
      <c r="F107" s="102">
        <v>40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2">
        <v>40</v>
      </c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33.4" customHeight="1" x14ac:dyDescent="0.25">
      <c r="A108" s="149" t="s">
        <v>507</v>
      </c>
      <c r="B108" s="148" t="s">
        <v>244</v>
      </c>
      <c r="C108" s="91" t="s">
        <v>243</v>
      </c>
      <c r="D108" s="149"/>
      <c r="E108" s="149"/>
      <c r="F108" s="102">
        <v>40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2">
        <v>40</v>
      </c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33.4" customHeight="1" x14ac:dyDescent="0.25">
      <c r="A109" s="149" t="s">
        <v>236</v>
      </c>
      <c r="B109" s="148"/>
      <c r="C109" s="91" t="s">
        <v>235</v>
      </c>
      <c r="D109" s="149"/>
      <c r="E109" s="149"/>
      <c r="F109" s="102">
        <f>F110+F114+F130</f>
        <v>2599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2">
        <v>599</v>
      </c>
      <c r="R109" s="102"/>
      <c r="S109" s="102"/>
      <c r="T109" s="102"/>
      <c r="U109" s="102"/>
      <c r="V109" s="102">
        <v>599</v>
      </c>
      <c r="W109" s="102"/>
      <c r="X109" s="102"/>
      <c r="Y109" s="102"/>
      <c r="Z109" s="102"/>
    </row>
    <row r="110" spans="1:26" ht="33.4" customHeight="1" x14ac:dyDescent="0.25">
      <c r="A110" s="149" t="s">
        <v>536</v>
      </c>
      <c r="B110" s="148"/>
      <c r="C110" s="91" t="s">
        <v>535</v>
      </c>
      <c r="D110" s="149"/>
      <c r="E110" s="149"/>
      <c r="F110" s="102">
        <f>F111</f>
        <v>2000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33.4" customHeight="1" x14ac:dyDescent="0.25">
      <c r="A111" s="149" t="s">
        <v>538</v>
      </c>
      <c r="B111" s="148"/>
      <c r="C111" s="91" t="s">
        <v>537</v>
      </c>
      <c r="D111" s="149"/>
      <c r="E111" s="149"/>
      <c r="F111" s="102">
        <f>F112</f>
        <v>2000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43.5" customHeight="1" x14ac:dyDescent="0.25">
      <c r="A112" s="149" t="s">
        <v>540</v>
      </c>
      <c r="B112" s="148"/>
      <c r="C112" s="91" t="s">
        <v>539</v>
      </c>
      <c r="D112" s="149"/>
      <c r="E112" s="149"/>
      <c r="F112" s="102">
        <f>F113</f>
        <v>2000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39.75" customHeight="1" x14ac:dyDescent="0.25">
      <c r="A113" s="149" t="s">
        <v>540</v>
      </c>
      <c r="B113" s="148" t="s">
        <v>244</v>
      </c>
      <c r="C113" s="91" t="s">
        <v>243</v>
      </c>
      <c r="D113" s="149"/>
      <c r="E113" s="149"/>
      <c r="F113" s="102">
        <v>2000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33.4" customHeight="1" x14ac:dyDescent="0.25">
      <c r="A114" s="149" t="s">
        <v>238</v>
      </c>
      <c r="B114" s="148"/>
      <c r="C114" s="91" t="s">
        <v>237</v>
      </c>
      <c r="D114" s="149"/>
      <c r="E114" s="149"/>
      <c r="F114" s="102">
        <v>378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2">
        <v>378</v>
      </c>
      <c r="R114" s="102"/>
      <c r="S114" s="102"/>
      <c r="T114" s="102"/>
      <c r="U114" s="102"/>
      <c r="V114" s="102">
        <v>378</v>
      </c>
      <c r="W114" s="102"/>
      <c r="X114" s="102"/>
      <c r="Y114" s="102"/>
      <c r="Z114" s="102"/>
    </row>
    <row r="115" spans="1:26" ht="33.4" customHeight="1" x14ac:dyDescent="0.25">
      <c r="A115" s="149" t="s">
        <v>240</v>
      </c>
      <c r="B115" s="148"/>
      <c r="C115" s="91" t="s">
        <v>239</v>
      </c>
      <c r="D115" s="149"/>
      <c r="E115" s="149"/>
      <c r="F115" s="102">
        <v>220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2">
        <v>220</v>
      </c>
      <c r="R115" s="102"/>
      <c r="S115" s="102"/>
      <c r="T115" s="102"/>
      <c r="U115" s="102"/>
      <c r="V115" s="102">
        <v>220</v>
      </c>
      <c r="W115" s="102"/>
      <c r="X115" s="102"/>
      <c r="Y115" s="102"/>
      <c r="Z115" s="102"/>
    </row>
    <row r="116" spans="1:26" ht="33.4" customHeight="1" x14ac:dyDescent="0.25">
      <c r="A116" s="149" t="s">
        <v>242</v>
      </c>
      <c r="B116" s="148"/>
      <c r="C116" s="91" t="s">
        <v>241</v>
      </c>
      <c r="D116" s="149"/>
      <c r="E116" s="149"/>
      <c r="F116" s="102">
        <v>220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2">
        <v>220</v>
      </c>
      <c r="R116" s="102"/>
      <c r="S116" s="102"/>
      <c r="T116" s="102"/>
      <c r="U116" s="102"/>
      <c r="V116" s="102">
        <v>220</v>
      </c>
      <c r="W116" s="102"/>
      <c r="X116" s="102"/>
      <c r="Y116" s="102"/>
      <c r="Z116" s="102"/>
    </row>
    <row r="117" spans="1:26" ht="33.4" customHeight="1" x14ac:dyDescent="0.25">
      <c r="A117" s="149" t="s">
        <v>242</v>
      </c>
      <c r="B117" s="148" t="s">
        <v>244</v>
      </c>
      <c r="C117" s="91" t="s">
        <v>243</v>
      </c>
      <c r="D117" s="149"/>
      <c r="E117" s="149"/>
      <c r="F117" s="102">
        <v>220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2">
        <v>220</v>
      </c>
      <c r="R117" s="102"/>
      <c r="S117" s="102"/>
      <c r="T117" s="102"/>
      <c r="U117" s="102"/>
      <c r="V117" s="102">
        <v>220</v>
      </c>
      <c r="W117" s="102"/>
      <c r="X117" s="102"/>
      <c r="Y117" s="102"/>
      <c r="Z117" s="102"/>
    </row>
    <row r="118" spans="1:26" ht="33.4" customHeight="1" x14ac:dyDescent="0.25">
      <c r="A118" s="149" t="s">
        <v>246</v>
      </c>
      <c r="B118" s="148"/>
      <c r="C118" s="91" t="s">
        <v>245</v>
      </c>
      <c r="D118" s="149"/>
      <c r="E118" s="149"/>
      <c r="F118" s="102">
        <v>110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2">
        <v>110</v>
      </c>
      <c r="R118" s="102"/>
      <c r="S118" s="102"/>
      <c r="T118" s="102"/>
      <c r="U118" s="102"/>
      <c r="V118" s="102">
        <v>110</v>
      </c>
      <c r="W118" s="102"/>
      <c r="X118" s="102"/>
      <c r="Y118" s="102"/>
      <c r="Z118" s="102"/>
    </row>
    <row r="119" spans="1:26" ht="33.4" customHeight="1" x14ac:dyDescent="0.25">
      <c r="A119" s="149" t="s">
        <v>248</v>
      </c>
      <c r="B119" s="148"/>
      <c r="C119" s="91" t="s">
        <v>247</v>
      </c>
      <c r="D119" s="149"/>
      <c r="E119" s="149"/>
      <c r="F119" s="102">
        <v>110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2">
        <v>110</v>
      </c>
      <c r="R119" s="102"/>
      <c r="S119" s="102"/>
      <c r="T119" s="102"/>
      <c r="U119" s="102"/>
      <c r="V119" s="102">
        <v>110</v>
      </c>
      <c r="W119" s="102"/>
      <c r="X119" s="102"/>
      <c r="Y119" s="102"/>
      <c r="Z119" s="102"/>
    </row>
    <row r="120" spans="1:26" ht="40.5" customHeight="1" x14ac:dyDescent="0.25">
      <c r="A120" s="149" t="s">
        <v>248</v>
      </c>
      <c r="B120" s="148" t="s">
        <v>244</v>
      </c>
      <c r="C120" s="91" t="s">
        <v>243</v>
      </c>
      <c r="D120" s="149"/>
      <c r="E120" s="149"/>
      <c r="F120" s="102">
        <v>110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2">
        <v>110</v>
      </c>
      <c r="R120" s="102"/>
      <c r="S120" s="102"/>
      <c r="T120" s="102"/>
      <c r="U120" s="102"/>
      <c r="V120" s="102">
        <v>110</v>
      </c>
      <c r="W120" s="102"/>
      <c r="X120" s="102"/>
      <c r="Y120" s="102"/>
      <c r="Z120" s="102"/>
    </row>
    <row r="121" spans="1:26" ht="33.4" customHeight="1" x14ac:dyDescent="0.25">
      <c r="A121" s="149" t="s">
        <v>250</v>
      </c>
      <c r="B121" s="148"/>
      <c r="C121" s="91" t="s">
        <v>249</v>
      </c>
      <c r="D121" s="149"/>
      <c r="E121" s="149"/>
      <c r="F121" s="102">
        <v>48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2">
        <v>48</v>
      </c>
      <c r="R121" s="102"/>
      <c r="S121" s="102"/>
      <c r="T121" s="102"/>
      <c r="U121" s="102"/>
      <c r="V121" s="102">
        <v>48</v>
      </c>
      <c r="W121" s="102"/>
      <c r="X121" s="102"/>
      <c r="Y121" s="102"/>
      <c r="Z121" s="102"/>
    </row>
    <row r="122" spans="1:26" ht="33.4" customHeight="1" x14ac:dyDescent="0.25">
      <c r="A122" s="149" t="s">
        <v>252</v>
      </c>
      <c r="B122" s="148"/>
      <c r="C122" s="91" t="s">
        <v>251</v>
      </c>
      <c r="D122" s="149"/>
      <c r="E122" s="149"/>
      <c r="F122" s="102">
        <v>10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2">
        <v>10</v>
      </c>
      <c r="R122" s="102"/>
      <c r="S122" s="102"/>
      <c r="T122" s="102"/>
      <c r="U122" s="102"/>
      <c r="V122" s="102">
        <v>10</v>
      </c>
      <c r="W122" s="102"/>
      <c r="X122" s="102"/>
      <c r="Y122" s="102"/>
      <c r="Z122" s="102"/>
    </row>
    <row r="123" spans="1:26" ht="39" customHeight="1" x14ac:dyDescent="0.25">
      <c r="A123" s="149" t="s">
        <v>252</v>
      </c>
      <c r="B123" s="148" t="s">
        <v>244</v>
      </c>
      <c r="C123" s="91" t="s">
        <v>243</v>
      </c>
      <c r="D123" s="149"/>
      <c r="E123" s="149"/>
      <c r="F123" s="102">
        <v>10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2">
        <v>10</v>
      </c>
      <c r="R123" s="102"/>
      <c r="S123" s="102"/>
      <c r="T123" s="102"/>
      <c r="U123" s="102"/>
      <c r="V123" s="102">
        <v>10</v>
      </c>
      <c r="W123" s="102"/>
      <c r="X123" s="102"/>
      <c r="Y123" s="102"/>
      <c r="Z123" s="102"/>
    </row>
    <row r="124" spans="1:26" ht="33.4" customHeight="1" x14ac:dyDescent="0.25">
      <c r="A124" s="149" t="s">
        <v>254</v>
      </c>
      <c r="B124" s="148"/>
      <c r="C124" s="91" t="s">
        <v>253</v>
      </c>
      <c r="D124" s="149"/>
      <c r="E124" s="149"/>
      <c r="F124" s="102">
        <v>30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2">
        <v>30</v>
      </c>
      <c r="R124" s="102"/>
      <c r="S124" s="102"/>
      <c r="T124" s="102"/>
      <c r="U124" s="102"/>
      <c r="V124" s="102">
        <v>30</v>
      </c>
      <c r="W124" s="102"/>
      <c r="X124" s="102"/>
      <c r="Y124" s="102"/>
      <c r="Z124" s="102"/>
    </row>
    <row r="125" spans="1:26" ht="40.5" customHeight="1" x14ac:dyDescent="0.25">
      <c r="A125" s="149" t="s">
        <v>254</v>
      </c>
      <c r="B125" s="148" t="s">
        <v>244</v>
      </c>
      <c r="C125" s="91" t="s">
        <v>243</v>
      </c>
      <c r="D125" s="149"/>
      <c r="E125" s="149"/>
      <c r="F125" s="102">
        <v>30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2">
        <v>30</v>
      </c>
      <c r="R125" s="102"/>
      <c r="S125" s="102"/>
      <c r="T125" s="102"/>
      <c r="U125" s="102"/>
      <c r="V125" s="102">
        <v>30</v>
      </c>
      <c r="W125" s="102"/>
      <c r="X125" s="102"/>
      <c r="Y125" s="102"/>
      <c r="Z125" s="102"/>
    </row>
    <row r="126" spans="1:26" ht="33.4" customHeight="1" x14ac:dyDescent="0.25">
      <c r="A126" s="149" t="s">
        <v>256</v>
      </c>
      <c r="B126" s="148"/>
      <c r="C126" s="91" t="s">
        <v>255</v>
      </c>
      <c r="D126" s="149"/>
      <c r="E126" s="149"/>
      <c r="F126" s="102">
        <v>3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2">
        <v>3</v>
      </c>
      <c r="R126" s="102"/>
      <c r="S126" s="102"/>
      <c r="T126" s="102"/>
      <c r="U126" s="102"/>
      <c r="V126" s="102">
        <v>3</v>
      </c>
      <c r="W126" s="102"/>
      <c r="X126" s="102"/>
      <c r="Y126" s="102"/>
      <c r="Z126" s="102"/>
    </row>
    <row r="127" spans="1:26" ht="50.1" customHeight="1" x14ac:dyDescent="0.25">
      <c r="A127" s="149" t="s">
        <v>256</v>
      </c>
      <c r="B127" s="148" t="s">
        <v>244</v>
      </c>
      <c r="C127" s="91" t="s">
        <v>243</v>
      </c>
      <c r="D127" s="149"/>
      <c r="E127" s="149"/>
      <c r="F127" s="102">
        <v>3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2">
        <v>3</v>
      </c>
      <c r="R127" s="102"/>
      <c r="S127" s="102"/>
      <c r="T127" s="102"/>
      <c r="U127" s="102"/>
      <c r="V127" s="102">
        <v>3</v>
      </c>
      <c r="W127" s="102"/>
      <c r="X127" s="102"/>
      <c r="Y127" s="102"/>
      <c r="Z127" s="102"/>
    </row>
    <row r="128" spans="1:26" ht="47.25" customHeight="1" x14ac:dyDescent="0.25">
      <c r="A128" s="149" t="s">
        <v>258</v>
      </c>
      <c r="B128" s="148"/>
      <c r="C128" s="91" t="s">
        <v>257</v>
      </c>
      <c r="D128" s="149"/>
      <c r="E128" s="149"/>
      <c r="F128" s="102">
        <v>5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2">
        <v>5</v>
      </c>
      <c r="R128" s="102"/>
      <c r="S128" s="102"/>
      <c r="T128" s="102"/>
      <c r="U128" s="102"/>
      <c r="V128" s="102">
        <v>5</v>
      </c>
      <c r="W128" s="102"/>
      <c r="X128" s="102"/>
      <c r="Y128" s="102"/>
      <c r="Z128" s="102"/>
    </row>
    <row r="129" spans="1:26" ht="52.5" customHeight="1" x14ac:dyDescent="0.25">
      <c r="A129" s="149" t="s">
        <v>258</v>
      </c>
      <c r="B129" s="148" t="s">
        <v>244</v>
      </c>
      <c r="C129" s="91" t="s">
        <v>243</v>
      </c>
      <c r="D129" s="149"/>
      <c r="E129" s="149"/>
      <c r="F129" s="102">
        <v>5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2">
        <v>5</v>
      </c>
      <c r="R129" s="102"/>
      <c r="S129" s="102"/>
      <c r="T129" s="102"/>
      <c r="U129" s="102"/>
      <c r="V129" s="102">
        <v>5</v>
      </c>
      <c r="W129" s="102"/>
      <c r="X129" s="102"/>
      <c r="Y129" s="102"/>
      <c r="Z129" s="102"/>
    </row>
    <row r="130" spans="1:26" ht="42.75" customHeight="1" x14ac:dyDescent="0.25">
      <c r="A130" s="149" t="s">
        <v>260</v>
      </c>
      <c r="B130" s="148"/>
      <c r="C130" s="91" t="s">
        <v>259</v>
      </c>
      <c r="D130" s="149"/>
      <c r="E130" s="149"/>
      <c r="F130" s="102">
        <v>221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2">
        <v>221</v>
      </c>
      <c r="R130" s="102"/>
      <c r="S130" s="102"/>
      <c r="T130" s="102"/>
      <c r="U130" s="102"/>
      <c r="V130" s="102">
        <v>221</v>
      </c>
      <c r="W130" s="102"/>
      <c r="X130" s="102"/>
      <c r="Y130" s="102"/>
      <c r="Z130" s="102"/>
    </row>
    <row r="131" spans="1:26" ht="39" customHeight="1" x14ac:dyDescent="0.25">
      <c r="A131" s="149" t="s">
        <v>262</v>
      </c>
      <c r="B131" s="148"/>
      <c r="C131" s="91" t="s">
        <v>261</v>
      </c>
      <c r="D131" s="149"/>
      <c r="E131" s="149"/>
      <c r="F131" s="102">
        <v>66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2">
        <v>66</v>
      </c>
      <c r="R131" s="102"/>
      <c r="S131" s="102"/>
      <c r="T131" s="102"/>
      <c r="U131" s="102"/>
      <c r="V131" s="102">
        <v>66</v>
      </c>
      <c r="W131" s="102"/>
      <c r="X131" s="102"/>
      <c r="Y131" s="102"/>
      <c r="Z131" s="102"/>
    </row>
    <row r="132" spans="1:26" ht="33.4" customHeight="1" x14ac:dyDescent="0.25">
      <c r="A132" s="149" t="s">
        <v>264</v>
      </c>
      <c r="B132" s="148"/>
      <c r="C132" s="91" t="s">
        <v>263</v>
      </c>
      <c r="D132" s="149"/>
      <c r="E132" s="149"/>
      <c r="F132" s="102">
        <v>66</v>
      </c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2">
        <v>66</v>
      </c>
      <c r="R132" s="102"/>
      <c r="S132" s="102"/>
      <c r="T132" s="102"/>
      <c r="U132" s="102"/>
      <c r="V132" s="102">
        <v>66</v>
      </c>
      <c r="W132" s="102"/>
      <c r="X132" s="102"/>
      <c r="Y132" s="102"/>
      <c r="Z132" s="102"/>
    </row>
    <row r="133" spans="1:26" ht="50.1" customHeight="1" x14ac:dyDescent="0.25">
      <c r="A133" s="149" t="s">
        <v>264</v>
      </c>
      <c r="B133" s="148" t="s">
        <v>244</v>
      </c>
      <c r="C133" s="91" t="s">
        <v>243</v>
      </c>
      <c r="D133" s="149"/>
      <c r="E133" s="149"/>
      <c r="F133" s="102">
        <v>66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2">
        <v>66</v>
      </c>
      <c r="R133" s="102"/>
      <c r="S133" s="102"/>
      <c r="T133" s="102"/>
      <c r="U133" s="102"/>
      <c r="V133" s="102">
        <v>66</v>
      </c>
      <c r="W133" s="102"/>
      <c r="X133" s="102"/>
      <c r="Y133" s="102"/>
      <c r="Z133" s="102"/>
    </row>
    <row r="134" spans="1:26" ht="52.5" customHeight="1" x14ac:dyDescent="0.25">
      <c r="A134" s="149" t="s">
        <v>266</v>
      </c>
      <c r="B134" s="148"/>
      <c r="C134" s="91" t="s">
        <v>265</v>
      </c>
      <c r="D134" s="149"/>
      <c r="E134" s="149"/>
      <c r="F134" s="102">
        <v>155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2">
        <v>155</v>
      </c>
      <c r="R134" s="102"/>
      <c r="S134" s="102"/>
      <c r="T134" s="102"/>
      <c r="U134" s="102"/>
      <c r="V134" s="102">
        <v>155</v>
      </c>
      <c r="W134" s="102"/>
      <c r="X134" s="102"/>
      <c r="Y134" s="102"/>
      <c r="Z134" s="102"/>
    </row>
    <row r="135" spans="1:26" ht="33.4" customHeight="1" x14ac:dyDescent="0.25">
      <c r="A135" s="149" t="s">
        <v>268</v>
      </c>
      <c r="B135" s="148"/>
      <c r="C135" s="91" t="s">
        <v>267</v>
      </c>
      <c r="D135" s="149"/>
      <c r="E135" s="149"/>
      <c r="F135" s="102">
        <v>115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2">
        <v>115</v>
      </c>
      <c r="R135" s="102"/>
      <c r="S135" s="102"/>
      <c r="T135" s="102"/>
      <c r="U135" s="102"/>
      <c r="V135" s="102">
        <v>115</v>
      </c>
      <c r="W135" s="102"/>
      <c r="X135" s="102"/>
      <c r="Y135" s="102"/>
      <c r="Z135" s="102"/>
    </row>
    <row r="136" spans="1:26" ht="33.4" customHeight="1" x14ac:dyDescent="0.25">
      <c r="A136" s="149" t="s">
        <v>268</v>
      </c>
      <c r="B136" s="148" t="s">
        <v>244</v>
      </c>
      <c r="C136" s="91" t="s">
        <v>243</v>
      </c>
      <c r="D136" s="149"/>
      <c r="E136" s="149"/>
      <c r="F136" s="102">
        <v>115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2">
        <v>115</v>
      </c>
      <c r="R136" s="102"/>
      <c r="S136" s="102"/>
      <c r="T136" s="102"/>
      <c r="U136" s="102"/>
      <c r="V136" s="102">
        <v>115</v>
      </c>
      <c r="W136" s="102"/>
      <c r="X136" s="102"/>
      <c r="Y136" s="102"/>
      <c r="Z136" s="102"/>
    </row>
    <row r="137" spans="1:26" ht="41.25" customHeight="1" x14ac:dyDescent="0.25">
      <c r="A137" s="149" t="s">
        <v>270</v>
      </c>
      <c r="B137" s="148"/>
      <c r="C137" s="91" t="s">
        <v>269</v>
      </c>
      <c r="D137" s="149"/>
      <c r="E137" s="149"/>
      <c r="F137" s="102">
        <v>40</v>
      </c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2">
        <v>40</v>
      </c>
      <c r="R137" s="102"/>
      <c r="S137" s="102"/>
      <c r="T137" s="102"/>
      <c r="U137" s="102"/>
      <c r="V137" s="102">
        <v>40</v>
      </c>
      <c r="W137" s="102"/>
      <c r="X137" s="102"/>
      <c r="Y137" s="102"/>
      <c r="Z137" s="102"/>
    </row>
    <row r="138" spans="1:26" ht="33.4" customHeight="1" x14ac:dyDescent="0.25">
      <c r="A138" s="149" t="s">
        <v>270</v>
      </c>
      <c r="B138" s="148" t="s">
        <v>244</v>
      </c>
      <c r="C138" s="91" t="s">
        <v>243</v>
      </c>
      <c r="D138" s="149"/>
      <c r="E138" s="149"/>
      <c r="F138" s="102">
        <v>40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2">
        <v>40</v>
      </c>
      <c r="R138" s="102"/>
      <c r="S138" s="102"/>
      <c r="T138" s="102"/>
      <c r="U138" s="102"/>
      <c r="V138" s="102">
        <v>40</v>
      </c>
      <c r="W138" s="102">
        <v>4.9000000000000004</v>
      </c>
      <c r="X138" s="102">
        <v>2.4</v>
      </c>
      <c r="Y138" s="102"/>
      <c r="Z138" s="102"/>
    </row>
    <row r="139" spans="1:26" ht="33.4" customHeight="1" x14ac:dyDescent="0.25">
      <c r="A139" s="149" t="s">
        <v>340</v>
      </c>
      <c r="B139" s="148"/>
      <c r="C139" s="91" t="s">
        <v>339</v>
      </c>
      <c r="D139" s="149"/>
      <c r="E139" s="149"/>
      <c r="F139" s="102">
        <f>F140+F146</f>
        <v>115.10499999999999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2">
        <v>122.2</v>
      </c>
      <c r="R139" s="102">
        <v>14.8</v>
      </c>
      <c r="S139" s="102">
        <v>7.4</v>
      </c>
      <c r="T139" s="102"/>
      <c r="U139" s="102"/>
      <c r="V139" s="102">
        <v>7.3</v>
      </c>
      <c r="W139" s="102">
        <v>4.9000000000000004</v>
      </c>
      <c r="X139" s="102">
        <v>2.4</v>
      </c>
      <c r="Y139" s="102"/>
      <c r="Z139" s="102"/>
    </row>
    <row r="140" spans="1:26" ht="33.4" customHeight="1" x14ac:dyDescent="0.25">
      <c r="A140" s="149" t="s">
        <v>342</v>
      </c>
      <c r="B140" s="148"/>
      <c r="C140" s="91" t="s">
        <v>341</v>
      </c>
      <c r="D140" s="149"/>
      <c r="E140" s="149"/>
      <c r="F140" s="102">
        <f>F141</f>
        <v>45.104999999999997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2">
        <v>22.2</v>
      </c>
      <c r="R140" s="102">
        <v>14.8</v>
      </c>
      <c r="S140" s="102">
        <v>7.4</v>
      </c>
      <c r="T140" s="102"/>
      <c r="U140" s="102"/>
      <c r="V140" s="102">
        <v>7.3</v>
      </c>
      <c r="W140" s="102">
        <v>4.9000000000000004</v>
      </c>
      <c r="X140" s="102">
        <v>2.4</v>
      </c>
      <c r="Y140" s="102"/>
      <c r="Z140" s="102"/>
    </row>
    <row r="141" spans="1:26" ht="37.5" customHeight="1" x14ac:dyDescent="0.25">
      <c r="A141" s="149" t="s">
        <v>344</v>
      </c>
      <c r="B141" s="148"/>
      <c r="C141" s="91" t="s">
        <v>343</v>
      </c>
      <c r="D141" s="149"/>
      <c r="E141" s="149"/>
      <c r="F141" s="102">
        <f>F142+F144</f>
        <v>45.104999999999997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2">
        <v>22.2</v>
      </c>
      <c r="R141" s="102">
        <v>14.8</v>
      </c>
      <c r="S141" s="102">
        <v>7.4</v>
      </c>
      <c r="T141" s="102"/>
      <c r="U141" s="102"/>
      <c r="V141" s="102">
        <v>7.3</v>
      </c>
      <c r="W141" s="102"/>
      <c r="X141" s="102">
        <v>0.6</v>
      </c>
      <c r="Y141" s="102"/>
      <c r="Z141" s="102"/>
    </row>
    <row r="142" spans="1:26" ht="54" customHeight="1" x14ac:dyDescent="0.25">
      <c r="A142" s="149" t="s">
        <v>346</v>
      </c>
      <c r="B142" s="148"/>
      <c r="C142" s="91" t="s">
        <v>345</v>
      </c>
      <c r="D142" s="149"/>
      <c r="E142" s="149"/>
      <c r="F142" s="102">
        <f>F143</f>
        <v>3.8940000000000001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2">
        <v>1.9</v>
      </c>
      <c r="R142" s="102"/>
      <c r="S142" s="102">
        <v>1.9</v>
      </c>
      <c r="T142" s="102"/>
      <c r="U142" s="102"/>
      <c r="V142" s="102">
        <v>0.6</v>
      </c>
      <c r="W142" s="102"/>
      <c r="X142" s="102">
        <v>0.6</v>
      </c>
      <c r="Y142" s="102"/>
      <c r="Z142" s="102"/>
    </row>
    <row r="143" spans="1:26" ht="27.75" customHeight="1" x14ac:dyDescent="0.25">
      <c r="A143" s="149" t="s">
        <v>346</v>
      </c>
      <c r="B143" s="148" t="s">
        <v>198</v>
      </c>
      <c r="C143" s="91" t="s">
        <v>197</v>
      </c>
      <c r="D143" s="149"/>
      <c r="E143" s="149"/>
      <c r="F143" s="102">
        <v>3.8940000000000001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2">
        <v>1.9</v>
      </c>
      <c r="R143" s="102"/>
      <c r="S143" s="102">
        <v>1.9</v>
      </c>
      <c r="T143" s="102"/>
      <c r="U143" s="102"/>
      <c r="V143" s="102">
        <v>0.6</v>
      </c>
      <c r="W143" s="102">
        <v>4.9000000000000004</v>
      </c>
      <c r="X143" s="102">
        <v>1.8</v>
      </c>
      <c r="Y143" s="102"/>
      <c r="Z143" s="102"/>
    </row>
    <row r="144" spans="1:26" ht="33.4" customHeight="1" x14ac:dyDescent="0.25">
      <c r="A144" s="149" t="s">
        <v>348</v>
      </c>
      <c r="B144" s="148"/>
      <c r="C144" s="91" t="s">
        <v>347</v>
      </c>
      <c r="D144" s="149"/>
      <c r="E144" s="149"/>
      <c r="F144" s="102">
        <f>F145</f>
        <v>41.210999999999999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2">
        <v>20.3</v>
      </c>
      <c r="R144" s="102">
        <v>14.8</v>
      </c>
      <c r="S144" s="102">
        <v>5.5</v>
      </c>
      <c r="T144" s="102"/>
      <c r="U144" s="102"/>
      <c r="V144" s="102">
        <v>6.7</v>
      </c>
      <c r="W144" s="102">
        <v>4.9000000000000004</v>
      </c>
      <c r="X144" s="102">
        <v>1.8</v>
      </c>
      <c r="Y144" s="102"/>
      <c r="Z144" s="102"/>
    </row>
    <row r="145" spans="1:26" ht="33.4" customHeight="1" x14ac:dyDescent="0.25">
      <c r="A145" s="149" t="s">
        <v>348</v>
      </c>
      <c r="B145" s="148" t="s">
        <v>198</v>
      </c>
      <c r="C145" s="91" t="s">
        <v>197</v>
      </c>
      <c r="D145" s="149"/>
      <c r="E145" s="149"/>
      <c r="F145" s="102">
        <v>41.210999999999999</v>
      </c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2">
        <v>20.3</v>
      </c>
      <c r="R145" s="102">
        <v>14.8</v>
      </c>
      <c r="S145" s="102">
        <v>5.5</v>
      </c>
      <c r="T145" s="102"/>
      <c r="U145" s="102"/>
      <c r="V145" s="102">
        <v>6.7</v>
      </c>
      <c r="W145" s="102"/>
      <c r="X145" s="102"/>
      <c r="Y145" s="102"/>
      <c r="Z145" s="102"/>
    </row>
    <row r="146" spans="1:26" ht="50.1" customHeight="1" x14ac:dyDescent="0.25">
      <c r="A146" s="149" t="s">
        <v>360</v>
      </c>
      <c r="B146" s="148"/>
      <c r="C146" s="91" t="s">
        <v>359</v>
      </c>
      <c r="D146" s="149"/>
      <c r="E146" s="149"/>
      <c r="F146" s="102">
        <v>70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2">
        <v>100</v>
      </c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54" customHeight="1" x14ac:dyDescent="0.25">
      <c r="A147" s="149" t="s">
        <v>362</v>
      </c>
      <c r="B147" s="148"/>
      <c r="C147" s="91" t="s">
        <v>361</v>
      </c>
      <c r="D147" s="149"/>
      <c r="E147" s="149"/>
      <c r="F147" s="102">
        <v>70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2">
        <v>100</v>
      </c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37.5" customHeight="1" x14ac:dyDescent="0.25">
      <c r="A148" s="149" t="s">
        <v>364</v>
      </c>
      <c r="B148" s="148"/>
      <c r="C148" s="91" t="s">
        <v>363</v>
      </c>
      <c r="D148" s="149"/>
      <c r="E148" s="149"/>
      <c r="F148" s="102">
        <v>70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2">
        <v>100</v>
      </c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50.1" customHeight="1" x14ac:dyDescent="0.25">
      <c r="A149" s="149" t="s">
        <v>364</v>
      </c>
      <c r="B149" s="148" t="s">
        <v>140</v>
      </c>
      <c r="C149" s="91" t="s">
        <v>139</v>
      </c>
      <c r="D149" s="149"/>
      <c r="E149" s="149"/>
      <c r="F149" s="102">
        <v>70</v>
      </c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2">
        <v>100</v>
      </c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48.75" customHeight="1" x14ac:dyDescent="0.25">
      <c r="A150" s="149" t="s">
        <v>159</v>
      </c>
      <c r="B150" s="148"/>
      <c r="C150" s="91" t="s">
        <v>6</v>
      </c>
      <c r="D150" s="149"/>
      <c r="E150" s="149"/>
      <c r="F150" s="102">
        <f>F151+F184+F195</f>
        <v>147860.84368000002</v>
      </c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2">
        <v>32451.56</v>
      </c>
      <c r="R150" s="102"/>
      <c r="S150" s="102"/>
      <c r="T150" s="102">
        <v>4989.76</v>
      </c>
      <c r="U150" s="102">
        <v>1513.7</v>
      </c>
      <c r="V150" s="102">
        <v>26993.8</v>
      </c>
      <c r="W150" s="102"/>
      <c r="X150" s="102"/>
      <c r="Y150" s="102"/>
      <c r="Z150" s="102"/>
    </row>
    <row r="151" spans="1:26" ht="45.75" customHeight="1" x14ac:dyDescent="0.25">
      <c r="A151" s="149" t="s">
        <v>168</v>
      </c>
      <c r="B151" s="148"/>
      <c r="C151" s="91" t="s">
        <v>167</v>
      </c>
      <c r="D151" s="149"/>
      <c r="E151" s="149"/>
      <c r="F151" s="102">
        <f>F152+F157+F168+F175+F178+F181</f>
        <v>144821.74368000001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2">
        <v>29785.26</v>
      </c>
      <c r="R151" s="102"/>
      <c r="S151" s="102"/>
      <c r="T151" s="102">
        <v>4989.76</v>
      </c>
      <c r="U151" s="102">
        <v>1513.7</v>
      </c>
      <c r="V151" s="102">
        <v>24457.5</v>
      </c>
      <c r="W151" s="102"/>
      <c r="X151" s="102"/>
      <c r="Y151" s="102"/>
      <c r="Z151" s="102"/>
    </row>
    <row r="152" spans="1:26" ht="50.1" customHeight="1" x14ac:dyDescent="0.25">
      <c r="A152" s="149" t="s">
        <v>385</v>
      </c>
      <c r="B152" s="148"/>
      <c r="C152" s="91" t="s">
        <v>384</v>
      </c>
      <c r="D152" s="149"/>
      <c r="E152" s="149"/>
      <c r="F152" s="102">
        <f>F153+F155</f>
        <v>4143.7633800000003</v>
      </c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51.75" customHeight="1" x14ac:dyDescent="0.25">
      <c r="A153" s="149" t="s">
        <v>387</v>
      </c>
      <c r="B153" s="148"/>
      <c r="C153" s="91" t="s">
        <v>386</v>
      </c>
      <c r="D153" s="149"/>
      <c r="E153" s="149"/>
      <c r="F153" s="102">
        <f>F154</f>
        <v>2318.7633799999999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42" customHeight="1" x14ac:dyDescent="0.25">
      <c r="A154" s="149" t="s">
        <v>387</v>
      </c>
      <c r="B154" s="148" t="s">
        <v>192</v>
      </c>
      <c r="C154" s="91" t="s">
        <v>191</v>
      </c>
      <c r="D154" s="149"/>
      <c r="E154" s="149"/>
      <c r="F154" s="102">
        <v>2318.7633799999999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93.75" customHeight="1" x14ac:dyDescent="0.25">
      <c r="A155" s="155" t="s">
        <v>688</v>
      </c>
      <c r="B155" s="156"/>
      <c r="C155" s="157" t="s">
        <v>687</v>
      </c>
      <c r="D155" s="149"/>
      <c r="E155" s="149"/>
      <c r="F155" s="102">
        <f>F156</f>
        <v>1825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37.5" customHeight="1" x14ac:dyDescent="0.25">
      <c r="A156" s="155" t="s">
        <v>688</v>
      </c>
      <c r="B156" s="148" t="s">
        <v>192</v>
      </c>
      <c r="C156" s="91" t="s">
        <v>191</v>
      </c>
      <c r="D156" s="149"/>
      <c r="E156" s="149"/>
      <c r="F156" s="102">
        <v>1825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45" customHeight="1" x14ac:dyDescent="0.25">
      <c r="A157" s="149" t="s">
        <v>170</v>
      </c>
      <c r="B157" s="148"/>
      <c r="C157" s="91" t="s">
        <v>169</v>
      </c>
      <c r="D157" s="149"/>
      <c r="E157" s="149"/>
      <c r="F157" s="102">
        <f>F158+F160+F164+F166+F162</f>
        <v>84335.304830000008</v>
      </c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2">
        <v>22457.06</v>
      </c>
      <c r="R157" s="102"/>
      <c r="S157" s="102"/>
      <c r="T157" s="102">
        <v>1661.56</v>
      </c>
      <c r="U157" s="102">
        <v>1513.7</v>
      </c>
      <c r="V157" s="102">
        <v>19457.5</v>
      </c>
      <c r="W157" s="102"/>
      <c r="X157" s="102"/>
      <c r="Y157" s="102"/>
      <c r="Z157" s="102"/>
    </row>
    <row r="158" spans="1:26" ht="24.75" customHeight="1" x14ac:dyDescent="0.25">
      <c r="A158" s="149" t="s">
        <v>172</v>
      </c>
      <c r="B158" s="148"/>
      <c r="C158" s="91" t="s">
        <v>171</v>
      </c>
      <c r="D158" s="149"/>
      <c r="E158" s="149"/>
      <c r="F158" s="102">
        <f>F159</f>
        <v>548.97868000000005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2">
        <v>644.4</v>
      </c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39.75" customHeight="1" x14ac:dyDescent="0.25">
      <c r="A159" s="149" t="s">
        <v>172</v>
      </c>
      <c r="B159" s="148" t="s">
        <v>140</v>
      </c>
      <c r="C159" s="91" t="s">
        <v>139</v>
      </c>
      <c r="D159" s="149"/>
      <c r="E159" s="149"/>
      <c r="F159" s="102">
        <v>548.97868000000005</v>
      </c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2">
        <v>644.4</v>
      </c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33.4" customHeight="1" x14ac:dyDescent="0.25">
      <c r="A160" s="149" t="s">
        <v>174</v>
      </c>
      <c r="B160" s="148"/>
      <c r="C160" s="91" t="s">
        <v>173</v>
      </c>
      <c r="D160" s="149"/>
      <c r="E160" s="149"/>
      <c r="F160" s="102">
        <f>F161</f>
        <v>19104.273000000001</v>
      </c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2">
        <v>18637.400000000001</v>
      </c>
      <c r="R160" s="102"/>
      <c r="S160" s="102"/>
      <c r="T160" s="102"/>
      <c r="U160" s="102"/>
      <c r="V160" s="102">
        <v>19457.5</v>
      </c>
      <c r="W160" s="102"/>
      <c r="X160" s="102"/>
      <c r="Y160" s="102"/>
      <c r="Z160" s="102"/>
    </row>
    <row r="161" spans="1:26" ht="42.75" customHeight="1" x14ac:dyDescent="0.25">
      <c r="A161" s="149" t="s">
        <v>174</v>
      </c>
      <c r="B161" s="148" t="s">
        <v>140</v>
      </c>
      <c r="C161" s="91" t="s">
        <v>139</v>
      </c>
      <c r="D161" s="149"/>
      <c r="E161" s="149"/>
      <c r="F161" s="102">
        <f>18637.073+100+367.2</f>
        <v>19104.273000000001</v>
      </c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2">
        <v>18637.400000000001</v>
      </c>
      <c r="R161" s="102"/>
      <c r="S161" s="102"/>
      <c r="T161" s="102"/>
      <c r="U161" s="102"/>
      <c r="V161" s="102">
        <v>19457.5</v>
      </c>
      <c r="W161" s="102"/>
      <c r="X161" s="102"/>
      <c r="Y161" s="102"/>
      <c r="Z161" s="102"/>
    </row>
    <row r="162" spans="1:26" ht="31.5" customHeight="1" x14ac:dyDescent="0.25">
      <c r="A162" s="149" t="s">
        <v>667</v>
      </c>
      <c r="B162" s="148"/>
      <c r="C162" s="158" t="s">
        <v>668</v>
      </c>
      <c r="D162" s="149"/>
      <c r="E162" s="149"/>
      <c r="F162" s="102">
        <f>F163</f>
        <v>179.1</v>
      </c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41.25" customHeight="1" x14ac:dyDescent="0.25">
      <c r="A163" s="149" t="s">
        <v>667</v>
      </c>
      <c r="B163" s="148" t="s">
        <v>140</v>
      </c>
      <c r="C163" s="91" t="s">
        <v>139</v>
      </c>
      <c r="D163" s="149"/>
      <c r="E163" s="149"/>
      <c r="F163" s="102">
        <v>179.1</v>
      </c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61.5" customHeight="1" x14ac:dyDescent="0.25">
      <c r="A164" s="149" t="s">
        <v>176</v>
      </c>
      <c r="B164" s="148"/>
      <c r="C164" s="91" t="s">
        <v>175</v>
      </c>
      <c r="D164" s="149"/>
      <c r="E164" s="149"/>
      <c r="F164" s="102">
        <f>F165</f>
        <v>526.6</v>
      </c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27.75" customHeight="1" x14ac:dyDescent="0.25">
      <c r="A165" s="149" t="s">
        <v>176</v>
      </c>
      <c r="B165" s="148" t="s">
        <v>178</v>
      </c>
      <c r="C165" s="91" t="s">
        <v>177</v>
      </c>
      <c r="D165" s="149"/>
      <c r="E165" s="149"/>
      <c r="F165" s="102">
        <v>526.6</v>
      </c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44.25" customHeight="1" x14ac:dyDescent="0.25">
      <c r="A166" s="149" t="s">
        <v>180</v>
      </c>
      <c r="B166" s="148"/>
      <c r="C166" s="91" t="s">
        <v>179</v>
      </c>
      <c r="D166" s="149"/>
      <c r="E166" s="149"/>
      <c r="F166" s="102">
        <f>F167</f>
        <v>63976.353150000003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2">
        <v>3175.26</v>
      </c>
      <c r="R166" s="102"/>
      <c r="S166" s="102"/>
      <c r="T166" s="102">
        <v>1661.56</v>
      </c>
      <c r="U166" s="102">
        <v>1513.7</v>
      </c>
      <c r="V166" s="102"/>
      <c r="W166" s="102"/>
      <c r="X166" s="102"/>
      <c r="Y166" s="102"/>
      <c r="Z166" s="102"/>
    </row>
    <row r="167" spans="1:26" ht="42" customHeight="1" x14ac:dyDescent="0.25">
      <c r="A167" s="149" t="s">
        <v>180</v>
      </c>
      <c r="B167" s="148" t="s">
        <v>140</v>
      </c>
      <c r="C167" s="91" t="s">
        <v>139</v>
      </c>
      <c r="D167" s="149"/>
      <c r="E167" s="149"/>
      <c r="F167" s="102">
        <v>63976.353150000003</v>
      </c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2">
        <v>3175.26</v>
      </c>
      <c r="R167" s="102"/>
      <c r="S167" s="102"/>
      <c r="T167" s="102">
        <v>1661.56</v>
      </c>
      <c r="U167" s="102">
        <v>1513.7</v>
      </c>
      <c r="V167" s="102"/>
      <c r="W167" s="102"/>
      <c r="X167" s="102"/>
      <c r="Y167" s="102"/>
      <c r="Z167" s="102"/>
    </row>
    <row r="168" spans="1:26" ht="33.4" customHeight="1" x14ac:dyDescent="0.25">
      <c r="A168" s="149" t="s">
        <v>186</v>
      </c>
      <c r="B168" s="148"/>
      <c r="C168" s="91" t="s">
        <v>185</v>
      </c>
      <c r="D168" s="149"/>
      <c r="E168" s="149"/>
      <c r="F168" s="102">
        <f>F169+F171+F173</f>
        <v>2843.2932799999999</v>
      </c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2">
        <v>4000</v>
      </c>
      <c r="R168" s="102"/>
      <c r="S168" s="102"/>
      <c r="T168" s="102"/>
      <c r="U168" s="102"/>
      <c r="V168" s="102">
        <v>5000</v>
      </c>
      <c r="W168" s="102"/>
      <c r="X168" s="102"/>
      <c r="Y168" s="102"/>
      <c r="Z168" s="102"/>
    </row>
    <row r="169" spans="1:26" ht="33.4" customHeight="1" x14ac:dyDescent="0.25">
      <c r="A169" s="149" t="s">
        <v>188</v>
      </c>
      <c r="B169" s="148"/>
      <c r="C169" s="91" t="s">
        <v>187</v>
      </c>
      <c r="D169" s="149"/>
      <c r="E169" s="149"/>
      <c r="F169" s="102">
        <f>F170</f>
        <v>1508.4884</v>
      </c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37.5" customHeight="1" x14ac:dyDescent="0.25">
      <c r="A170" s="149" t="s">
        <v>188</v>
      </c>
      <c r="B170" s="148" t="s">
        <v>140</v>
      </c>
      <c r="C170" s="91" t="s">
        <v>139</v>
      </c>
      <c r="D170" s="149"/>
      <c r="E170" s="149"/>
      <c r="F170" s="102">
        <v>1508.4884</v>
      </c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39" customHeight="1" x14ac:dyDescent="0.25">
      <c r="A171" s="149" t="s">
        <v>190</v>
      </c>
      <c r="B171" s="148"/>
      <c r="C171" s="91" t="s">
        <v>189</v>
      </c>
      <c r="D171" s="149"/>
      <c r="E171" s="149"/>
      <c r="F171" s="102">
        <f>F172</f>
        <v>1333.70488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2">
        <v>4000</v>
      </c>
      <c r="R171" s="102"/>
      <c r="S171" s="102"/>
      <c r="T171" s="102"/>
      <c r="U171" s="102"/>
      <c r="V171" s="102">
        <v>5000</v>
      </c>
      <c r="W171" s="102"/>
      <c r="X171" s="102"/>
      <c r="Y171" s="102"/>
      <c r="Z171" s="102"/>
    </row>
    <row r="172" spans="1:26" ht="36" customHeight="1" x14ac:dyDescent="0.25">
      <c r="A172" s="149" t="s">
        <v>190</v>
      </c>
      <c r="B172" s="148" t="s">
        <v>192</v>
      </c>
      <c r="C172" s="91" t="s">
        <v>191</v>
      </c>
      <c r="D172" s="149"/>
      <c r="E172" s="149"/>
      <c r="F172" s="102">
        <v>1333.70488</v>
      </c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2">
        <v>4000</v>
      </c>
      <c r="R172" s="102"/>
      <c r="S172" s="102"/>
      <c r="T172" s="102"/>
      <c r="U172" s="102"/>
      <c r="V172" s="102">
        <v>5000</v>
      </c>
      <c r="W172" s="102"/>
      <c r="X172" s="102"/>
      <c r="Y172" s="102"/>
      <c r="Z172" s="102"/>
    </row>
    <row r="173" spans="1:26" ht="57" customHeight="1" x14ac:dyDescent="0.25">
      <c r="A173" s="149" t="s">
        <v>698</v>
      </c>
      <c r="B173" s="148"/>
      <c r="C173" s="91" t="s">
        <v>699</v>
      </c>
      <c r="D173" s="149"/>
      <c r="E173" s="149"/>
      <c r="F173" s="102">
        <f>F174</f>
        <v>1.1000000000000001</v>
      </c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36" customHeight="1" x14ac:dyDescent="0.25">
      <c r="A174" s="149" t="s">
        <v>698</v>
      </c>
      <c r="B174" s="148" t="s">
        <v>192</v>
      </c>
      <c r="C174" s="91" t="s">
        <v>191</v>
      </c>
      <c r="D174" s="149"/>
      <c r="E174" s="149"/>
      <c r="F174" s="102">
        <v>1.1000000000000001</v>
      </c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50.1" customHeight="1" x14ac:dyDescent="0.25">
      <c r="A175" s="149" t="s">
        <v>352</v>
      </c>
      <c r="B175" s="148"/>
      <c r="C175" s="91" t="s">
        <v>351</v>
      </c>
      <c r="D175" s="149"/>
      <c r="E175" s="149"/>
      <c r="F175" s="102">
        <f>F176</f>
        <v>8954.2999999999993</v>
      </c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2">
        <v>3328.2</v>
      </c>
      <c r="R175" s="102"/>
      <c r="S175" s="102"/>
      <c r="T175" s="102">
        <v>3328.2</v>
      </c>
      <c r="U175" s="102"/>
      <c r="V175" s="102"/>
      <c r="W175" s="102"/>
      <c r="X175" s="102"/>
      <c r="Y175" s="102"/>
      <c r="Z175" s="102"/>
    </row>
    <row r="176" spans="1:26" ht="41.25" customHeight="1" x14ac:dyDescent="0.25">
      <c r="A176" s="149" t="s">
        <v>354</v>
      </c>
      <c r="B176" s="148"/>
      <c r="C176" s="91" t="s">
        <v>353</v>
      </c>
      <c r="D176" s="149"/>
      <c r="E176" s="149"/>
      <c r="F176" s="102">
        <f>F177</f>
        <v>8954.2999999999993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2">
        <v>3328.2</v>
      </c>
      <c r="R176" s="102"/>
      <c r="S176" s="102"/>
      <c r="T176" s="102">
        <v>3328.2</v>
      </c>
      <c r="U176" s="102"/>
      <c r="V176" s="102"/>
      <c r="W176" s="102"/>
      <c r="X176" s="102"/>
      <c r="Y176" s="102"/>
      <c r="Z176" s="102"/>
    </row>
    <row r="177" spans="1:26" ht="41.25" customHeight="1" x14ac:dyDescent="0.25">
      <c r="A177" s="149" t="s">
        <v>354</v>
      </c>
      <c r="B177" s="148" t="s">
        <v>140</v>
      </c>
      <c r="C177" s="91" t="s">
        <v>139</v>
      </c>
      <c r="D177" s="149"/>
      <c r="E177" s="149"/>
      <c r="F177" s="102">
        <v>8954.2999999999993</v>
      </c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2">
        <v>3328.2</v>
      </c>
      <c r="R177" s="102"/>
      <c r="S177" s="102"/>
      <c r="T177" s="102">
        <v>3328.2</v>
      </c>
      <c r="U177" s="102"/>
      <c r="V177" s="102"/>
      <c r="W177" s="102"/>
      <c r="X177" s="102"/>
      <c r="Y177" s="102"/>
      <c r="Z177" s="102"/>
    </row>
    <row r="178" spans="1:26" ht="50.1" customHeight="1" x14ac:dyDescent="0.25">
      <c r="A178" s="149" t="s">
        <v>194</v>
      </c>
      <c r="B178" s="148"/>
      <c r="C178" s="91" t="s">
        <v>193</v>
      </c>
      <c r="D178" s="149"/>
      <c r="E178" s="149"/>
      <c r="F178" s="102">
        <v>6500</v>
      </c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33.4" customHeight="1" x14ac:dyDescent="0.25">
      <c r="A179" s="149" t="s">
        <v>196</v>
      </c>
      <c r="B179" s="148"/>
      <c r="C179" s="91" t="s">
        <v>195</v>
      </c>
      <c r="D179" s="149"/>
      <c r="E179" s="149"/>
      <c r="F179" s="102">
        <v>6500</v>
      </c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34.5" customHeight="1" x14ac:dyDescent="0.25">
      <c r="A180" s="149" t="s">
        <v>196</v>
      </c>
      <c r="B180" s="148" t="s">
        <v>198</v>
      </c>
      <c r="C180" s="91" t="s">
        <v>197</v>
      </c>
      <c r="D180" s="149"/>
      <c r="E180" s="149"/>
      <c r="F180" s="102">
        <v>6500</v>
      </c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51" customHeight="1" x14ac:dyDescent="0.25">
      <c r="A181" s="149" t="s">
        <v>673</v>
      </c>
      <c r="B181" s="148"/>
      <c r="C181" s="159" t="s">
        <v>671</v>
      </c>
      <c r="D181" s="149"/>
      <c r="E181" s="149"/>
      <c r="F181" s="102">
        <f>F182</f>
        <v>38045.082190000001</v>
      </c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69.75" customHeight="1" x14ac:dyDescent="0.25">
      <c r="A182" s="160" t="s">
        <v>690</v>
      </c>
      <c r="B182" s="148"/>
      <c r="C182" s="159" t="s">
        <v>682</v>
      </c>
      <c r="D182" s="149"/>
      <c r="E182" s="149"/>
      <c r="F182" s="102">
        <f>F183</f>
        <v>38045.082190000001</v>
      </c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43.5" customHeight="1" x14ac:dyDescent="0.25">
      <c r="A183" s="160" t="s">
        <v>690</v>
      </c>
      <c r="B183" s="148" t="s">
        <v>192</v>
      </c>
      <c r="C183" s="91" t="s">
        <v>191</v>
      </c>
      <c r="D183" s="149"/>
      <c r="E183" s="149"/>
      <c r="F183" s="102">
        <v>38045.082190000001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33.4" customHeight="1" x14ac:dyDescent="0.25">
      <c r="A184" s="149" t="s">
        <v>375</v>
      </c>
      <c r="B184" s="148"/>
      <c r="C184" s="91" t="s">
        <v>374</v>
      </c>
      <c r="D184" s="149"/>
      <c r="E184" s="149"/>
      <c r="F184" s="102">
        <v>130</v>
      </c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2">
        <v>130</v>
      </c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33.4" customHeight="1" x14ac:dyDescent="0.25">
      <c r="A185" s="149" t="s">
        <v>377</v>
      </c>
      <c r="B185" s="148"/>
      <c r="C185" s="91" t="s">
        <v>376</v>
      </c>
      <c r="D185" s="149"/>
      <c r="E185" s="149"/>
      <c r="F185" s="102">
        <v>100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2">
        <v>100</v>
      </c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33.4" customHeight="1" x14ac:dyDescent="0.25">
      <c r="A186" s="149" t="s">
        <v>379</v>
      </c>
      <c r="B186" s="148"/>
      <c r="C186" s="91" t="s">
        <v>378</v>
      </c>
      <c r="D186" s="149"/>
      <c r="E186" s="149"/>
      <c r="F186" s="102">
        <v>100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2">
        <v>100</v>
      </c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33.4" customHeight="1" x14ac:dyDescent="0.25">
      <c r="A187" s="149" t="s">
        <v>379</v>
      </c>
      <c r="B187" s="148" t="s">
        <v>140</v>
      </c>
      <c r="C187" s="91" t="s">
        <v>139</v>
      </c>
      <c r="D187" s="149"/>
      <c r="E187" s="149"/>
      <c r="F187" s="102">
        <v>100</v>
      </c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2">
        <v>100</v>
      </c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33.4" customHeight="1" x14ac:dyDescent="0.25">
      <c r="A188" s="149" t="s">
        <v>511</v>
      </c>
      <c r="B188" s="148"/>
      <c r="C188" s="91" t="s">
        <v>510</v>
      </c>
      <c r="D188" s="149"/>
      <c r="E188" s="149"/>
      <c r="F188" s="102">
        <v>30</v>
      </c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2">
        <v>30</v>
      </c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33.4" customHeight="1" x14ac:dyDescent="0.25">
      <c r="A189" s="149" t="s">
        <v>513</v>
      </c>
      <c r="B189" s="148"/>
      <c r="C189" s="91" t="s">
        <v>512</v>
      </c>
      <c r="D189" s="149"/>
      <c r="E189" s="149"/>
      <c r="F189" s="102">
        <v>3</v>
      </c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2">
        <v>3</v>
      </c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50.1" customHeight="1" x14ac:dyDescent="0.25">
      <c r="A190" s="149" t="s">
        <v>513</v>
      </c>
      <c r="B190" s="148" t="s">
        <v>244</v>
      </c>
      <c r="C190" s="91" t="s">
        <v>243</v>
      </c>
      <c r="D190" s="149"/>
      <c r="E190" s="149"/>
      <c r="F190" s="102">
        <v>3</v>
      </c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2">
        <v>3</v>
      </c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58.5" customHeight="1" x14ac:dyDescent="0.25">
      <c r="A191" s="149" t="s">
        <v>515</v>
      </c>
      <c r="B191" s="148"/>
      <c r="C191" s="91" t="s">
        <v>514</v>
      </c>
      <c r="D191" s="149"/>
      <c r="E191" s="149"/>
      <c r="F191" s="102">
        <v>22</v>
      </c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2">
        <v>22</v>
      </c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33.4" customHeight="1" x14ac:dyDescent="0.25">
      <c r="A192" s="149" t="s">
        <v>515</v>
      </c>
      <c r="B192" s="148" t="s">
        <v>244</v>
      </c>
      <c r="C192" s="91" t="s">
        <v>243</v>
      </c>
      <c r="D192" s="149"/>
      <c r="E192" s="149"/>
      <c r="F192" s="102">
        <v>22</v>
      </c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2">
        <v>22</v>
      </c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37.5" customHeight="1" x14ac:dyDescent="0.25">
      <c r="A193" s="149" t="s">
        <v>517</v>
      </c>
      <c r="B193" s="148"/>
      <c r="C193" s="91" t="s">
        <v>516</v>
      </c>
      <c r="D193" s="149"/>
      <c r="E193" s="149"/>
      <c r="F193" s="102">
        <v>5</v>
      </c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2">
        <v>5</v>
      </c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37.5" customHeight="1" x14ac:dyDescent="0.25">
      <c r="A194" s="149" t="s">
        <v>517</v>
      </c>
      <c r="B194" s="148" t="s">
        <v>244</v>
      </c>
      <c r="C194" s="91" t="s">
        <v>243</v>
      </c>
      <c r="D194" s="149"/>
      <c r="E194" s="149"/>
      <c r="F194" s="102">
        <v>5</v>
      </c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2">
        <v>5</v>
      </c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33.75" customHeight="1" x14ac:dyDescent="0.25">
      <c r="A195" s="149" t="s">
        <v>161</v>
      </c>
      <c r="B195" s="148"/>
      <c r="C195" s="91" t="s">
        <v>160</v>
      </c>
      <c r="D195" s="149"/>
      <c r="E195" s="149"/>
      <c r="F195" s="102">
        <f>F196</f>
        <v>2909.1000000000004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2">
        <v>2536.3000000000002</v>
      </c>
      <c r="R195" s="102"/>
      <c r="S195" s="102"/>
      <c r="T195" s="102"/>
      <c r="U195" s="102"/>
      <c r="V195" s="102">
        <v>2536.3000000000002</v>
      </c>
      <c r="W195" s="102"/>
      <c r="X195" s="102"/>
      <c r="Y195" s="102"/>
      <c r="Z195" s="102"/>
    </row>
    <row r="196" spans="1:26" ht="51.75" customHeight="1" x14ac:dyDescent="0.25">
      <c r="A196" s="149" t="s">
        <v>163</v>
      </c>
      <c r="B196" s="148"/>
      <c r="C196" s="91" t="s">
        <v>162</v>
      </c>
      <c r="D196" s="149"/>
      <c r="E196" s="149"/>
      <c r="F196" s="102">
        <f>F197</f>
        <v>2909.1000000000004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2">
        <v>2536.3000000000002</v>
      </c>
      <c r="R196" s="102"/>
      <c r="S196" s="102"/>
      <c r="T196" s="102"/>
      <c r="U196" s="102"/>
      <c r="V196" s="102">
        <v>2536.3000000000002</v>
      </c>
      <c r="W196" s="102"/>
      <c r="X196" s="102"/>
      <c r="Y196" s="102"/>
      <c r="Z196" s="102"/>
    </row>
    <row r="197" spans="1:26" ht="32.25" customHeight="1" x14ac:dyDescent="0.25">
      <c r="A197" s="149" t="s">
        <v>164</v>
      </c>
      <c r="B197" s="148"/>
      <c r="C197" s="91" t="s">
        <v>137</v>
      </c>
      <c r="D197" s="149"/>
      <c r="E197" s="149"/>
      <c r="F197" s="102">
        <f>F198+F199</f>
        <v>2909.1000000000004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2">
        <v>2536.3000000000002</v>
      </c>
      <c r="R197" s="102"/>
      <c r="S197" s="102"/>
      <c r="T197" s="102"/>
      <c r="U197" s="102"/>
      <c r="V197" s="102">
        <v>2536.3000000000002</v>
      </c>
      <c r="W197" s="102"/>
      <c r="X197" s="102"/>
      <c r="Y197" s="102"/>
      <c r="Z197" s="102"/>
    </row>
    <row r="198" spans="1:26" ht="55.5" customHeight="1" x14ac:dyDescent="0.25">
      <c r="A198" s="149" t="s">
        <v>164</v>
      </c>
      <c r="B198" s="148" t="s">
        <v>136</v>
      </c>
      <c r="C198" s="91" t="s">
        <v>135</v>
      </c>
      <c r="D198" s="149"/>
      <c r="E198" s="149"/>
      <c r="F198" s="102">
        <f>2436.3+372.8</f>
        <v>2809.1000000000004</v>
      </c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2">
        <v>2436.3000000000002</v>
      </c>
      <c r="R198" s="102"/>
      <c r="S198" s="102"/>
      <c r="T198" s="102"/>
      <c r="U198" s="102"/>
      <c r="V198" s="102">
        <v>2436.3000000000002</v>
      </c>
      <c r="W198" s="102"/>
      <c r="X198" s="102"/>
      <c r="Y198" s="102"/>
      <c r="Z198" s="102"/>
    </row>
    <row r="199" spans="1:26" ht="36.75" customHeight="1" x14ac:dyDescent="0.25">
      <c r="A199" s="149" t="s">
        <v>164</v>
      </c>
      <c r="B199" s="148" t="s">
        <v>140</v>
      </c>
      <c r="C199" s="91" t="s">
        <v>139</v>
      </c>
      <c r="D199" s="149"/>
      <c r="E199" s="149"/>
      <c r="F199" s="102">
        <v>100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2">
        <v>100</v>
      </c>
      <c r="R199" s="102"/>
      <c r="S199" s="102"/>
      <c r="T199" s="102"/>
      <c r="U199" s="102"/>
      <c r="V199" s="102">
        <v>100</v>
      </c>
      <c r="W199" s="102"/>
      <c r="X199" s="102">
        <v>242164.7</v>
      </c>
      <c r="Y199" s="102">
        <v>412.44</v>
      </c>
      <c r="Z199" s="102"/>
    </row>
    <row r="200" spans="1:26" ht="33.4" customHeight="1" x14ac:dyDescent="0.25">
      <c r="A200" s="149" t="s">
        <v>519</v>
      </c>
      <c r="B200" s="148"/>
      <c r="C200" s="91" t="s">
        <v>518</v>
      </c>
      <c r="D200" s="149"/>
      <c r="E200" s="149"/>
      <c r="F200" s="102">
        <f>F201+F214+F233+F240+F247</f>
        <v>363792.11315999995</v>
      </c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2">
        <v>334780.93</v>
      </c>
      <c r="R200" s="102"/>
      <c r="S200" s="102">
        <v>238708.9</v>
      </c>
      <c r="T200" s="102">
        <v>419.15</v>
      </c>
      <c r="U200" s="102"/>
      <c r="V200" s="102">
        <v>337916.4</v>
      </c>
      <c r="W200" s="102"/>
      <c r="X200" s="102">
        <v>70374.5</v>
      </c>
      <c r="Y200" s="102"/>
      <c r="Z200" s="102"/>
    </row>
    <row r="201" spans="1:26" ht="45.75" customHeight="1" x14ac:dyDescent="0.25">
      <c r="A201" s="149" t="s">
        <v>521</v>
      </c>
      <c r="B201" s="148"/>
      <c r="C201" s="91" t="s">
        <v>520</v>
      </c>
      <c r="D201" s="149"/>
      <c r="E201" s="149"/>
      <c r="F201" s="102">
        <f>F202+F205+F210</f>
        <v>108920.48</v>
      </c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2">
        <v>105802.4</v>
      </c>
      <c r="R201" s="102"/>
      <c r="S201" s="102">
        <v>70956.399999999994</v>
      </c>
      <c r="T201" s="102"/>
      <c r="U201" s="102"/>
      <c r="V201" s="102">
        <v>104526.3</v>
      </c>
      <c r="W201" s="102"/>
      <c r="X201" s="102"/>
      <c r="Y201" s="102"/>
      <c r="Z201" s="102"/>
    </row>
    <row r="202" spans="1:26" ht="37.5" customHeight="1" x14ac:dyDescent="0.25">
      <c r="A202" s="149" t="s">
        <v>523</v>
      </c>
      <c r="B202" s="148"/>
      <c r="C202" s="91" t="s">
        <v>522</v>
      </c>
      <c r="D202" s="149"/>
      <c r="E202" s="149"/>
      <c r="F202" s="102">
        <f>F203</f>
        <v>35955.089930000002</v>
      </c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2">
        <v>34846</v>
      </c>
      <c r="R202" s="102"/>
      <c r="S202" s="102"/>
      <c r="T202" s="102"/>
      <c r="U202" s="102"/>
      <c r="V202" s="102">
        <v>34151.800000000003</v>
      </c>
      <c r="W202" s="102"/>
      <c r="X202" s="102"/>
      <c r="Y202" s="102"/>
      <c r="Z202" s="102"/>
    </row>
    <row r="203" spans="1:26" ht="40.5" customHeight="1" x14ac:dyDescent="0.25">
      <c r="A203" s="149" t="s">
        <v>524</v>
      </c>
      <c r="B203" s="148"/>
      <c r="C203" s="91" t="s">
        <v>319</v>
      </c>
      <c r="D203" s="149"/>
      <c r="E203" s="149"/>
      <c r="F203" s="102">
        <f>F204</f>
        <v>35955.089930000002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2">
        <v>34846</v>
      </c>
      <c r="R203" s="102"/>
      <c r="S203" s="102"/>
      <c r="T203" s="102"/>
      <c r="U203" s="102"/>
      <c r="V203" s="102">
        <v>34151.800000000003</v>
      </c>
      <c r="W203" s="102"/>
      <c r="X203" s="102"/>
      <c r="Y203" s="102"/>
      <c r="Z203" s="102"/>
    </row>
    <row r="204" spans="1:26" ht="44.25" customHeight="1" x14ac:dyDescent="0.25">
      <c r="A204" s="149" t="s">
        <v>524</v>
      </c>
      <c r="B204" s="148" t="s">
        <v>244</v>
      </c>
      <c r="C204" s="91" t="s">
        <v>243</v>
      </c>
      <c r="D204" s="149"/>
      <c r="E204" s="149"/>
      <c r="F204" s="102">
        <f>36366.58-411.49007</f>
        <v>35955.089930000002</v>
      </c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2">
        <v>34846</v>
      </c>
      <c r="R204" s="102"/>
      <c r="S204" s="102"/>
      <c r="T204" s="102"/>
      <c r="U204" s="102"/>
      <c r="V204" s="102">
        <v>34151.800000000003</v>
      </c>
      <c r="W204" s="102"/>
      <c r="X204" s="102"/>
      <c r="Y204" s="102"/>
      <c r="Z204" s="102"/>
    </row>
    <row r="205" spans="1:26" ht="48" customHeight="1" x14ac:dyDescent="0.25">
      <c r="A205" s="149" t="s">
        <v>526</v>
      </c>
      <c r="B205" s="148"/>
      <c r="C205" s="91" t="s">
        <v>525</v>
      </c>
      <c r="D205" s="149"/>
      <c r="E205" s="149"/>
      <c r="F205" s="102">
        <f>F206+F208</f>
        <v>671.49007000000006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42.75" customHeight="1" x14ac:dyDescent="0.25">
      <c r="A206" s="149" t="s">
        <v>528</v>
      </c>
      <c r="B206" s="148"/>
      <c r="C206" s="91" t="s">
        <v>527</v>
      </c>
      <c r="D206" s="149"/>
      <c r="E206" s="149"/>
      <c r="F206" s="102">
        <v>260</v>
      </c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33.4" customHeight="1" x14ac:dyDescent="0.25">
      <c r="A207" s="149" t="s">
        <v>528</v>
      </c>
      <c r="B207" s="148" t="s">
        <v>198</v>
      </c>
      <c r="C207" s="91" t="s">
        <v>197</v>
      </c>
      <c r="D207" s="149"/>
      <c r="E207" s="149"/>
      <c r="F207" s="102">
        <v>260</v>
      </c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2"/>
      <c r="R207" s="102"/>
      <c r="S207" s="102"/>
      <c r="T207" s="102"/>
      <c r="U207" s="102"/>
      <c r="V207" s="102"/>
      <c r="W207" s="102"/>
      <c r="X207" s="102">
        <v>70374.5</v>
      </c>
      <c r="Y207" s="102"/>
      <c r="Z207" s="102"/>
    </row>
    <row r="208" spans="1:26" ht="33.4" customHeight="1" x14ac:dyDescent="0.25">
      <c r="A208" s="149" t="s">
        <v>978</v>
      </c>
      <c r="B208" s="148"/>
      <c r="C208" s="91" t="s">
        <v>670</v>
      </c>
      <c r="D208" s="149"/>
      <c r="E208" s="149"/>
      <c r="F208" s="102">
        <f>F209</f>
        <v>411.49007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40.5" customHeight="1" x14ac:dyDescent="0.25">
      <c r="A209" s="149" t="s">
        <v>978</v>
      </c>
      <c r="B209" s="148" t="s">
        <v>244</v>
      </c>
      <c r="C209" s="91" t="s">
        <v>243</v>
      </c>
      <c r="D209" s="149"/>
      <c r="E209" s="149"/>
      <c r="F209" s="102">
        <v>411.49007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44.25" customHeight="1" x14ac:dyDescent="0.25">
      <c r="A210" s="149" t="s">
        <v>530</v>
      </c>
      <c r="B210" s="148"/>
      <c r="C210" s="91" t="s">
        <v>529</v>
      </c>
      <c r="D210" s="149"/>
      <c r="E210" s="149"/>
      <c r="F210" s="102">
        <f>F211</f>
        <v>72293.899999999994</v>
      </c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2">
        <v>70956.399999999994</v>
      </c>
      <c r="R210" s="102"/>
      <c r="S210" s="102">
        <v>70956.399999999994</v>
      </c>
      <c r="T210" s="102"/>
      <c r="U210" s="102"/>
      <c r="V210" s="102">
        <v>70374.5</v>
      </c>
      <c r="W210" s="102"/>
      <c r="X210" s="102">
        <v>70374.5</v>
      </c>
      <c r="Y210" s="102"/>
      <c r="Z210" s="102"/>
    </row>
    <row r="211" spans="1:26" ht="42.75" customHeight="1" x14ac:dyDescent="0.25">
      <c r="A211" s="149" t="s">
        <v>532</v>
      </c>
      <c r="B211" s="148"/>
      <c r="C211" s="91" t="s">
        <v>531</v>
      </c>
      <c r="D211" s="149"/>
      <c r="E211" s="149"/>
      <c r="F211" s="102">
        <f>F212+F213</f>
        <v>72293.899999999994</v>
      </c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2">
        <v>70956.399999999994</v>
      </c>
      <c r="R211" s="102"/>
      <c r="S211" s="102">
        <v>70956.399999999994</v>
      </c>
      <c r="T211" s="102"/>
      <c r="U211" s="102"/>
      <c r="V211" s="102">
        <v>70374.5</v>
      </c>
      <c r="W211" s="102"/>
      <c r="X211" s="102">
        <v>673.7</v>
      </c>
      <c r="Y211" s="102"/>
      <c r="Z211" s="102"/>
    </row>
    <row r="212" spans="1:26" ht="33.4" customHeight="1" x14ac:dyDescent="0.25">
      <c r="A212" s="149" t="s">
        <v>532</v>
      </c>
      <c r="B212" s="148" t="s">
        <v>234</v>
      </c>
      <c r="C212" s="91" t="s">
        <v>233</v>
      </c>
      <c r="D212" s="149"/>
      <c r="E212" s="149"/>
      <c r="F212" s="102">
        <v>244.7</v>
      </c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2">
        <v>290.10000000000002</v>
      </c>
      <c r="R212" s="102"/>
      <c r="S212" s="102">
        <v>290.10000000000002</v>
      </c>
      <c r="T212" s="102"/>
      <c r="U212" s="102"/>
      <c r="V212" s="102">
        <v>673.7</v>
      </c>
      <c r="W212" s="102"/>
      <c r="X212" s="102">
        <v>69700.800000000003</v>
      </c>
      <c r="Y212" s="102"/>
      <c r="Z212" s="102"/>
    </row>
    <row r="213" spans="1:26" ht="50.1" customHeight="1" x14ac:dyDescent="0.25">
      <c r="A213" s="149" t="s">
        <v>532</v>
      </c>
      <c r="B213" s="148" t="s">
        <v>244</v>
      </c>
      <c r="C213" s="91" t="s">
        <v>243</v>
      </c>
      <c r="D213" s="149"/>
      <c r="E213" s="149"/>
      <c r="F213" s="102">
        <v>72049.2</v>
      </c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2">
        <v>70666.3</v>
      </c>
      <c r="R213" s="102"/>
      <c r="S213" s="102">
        <v>70666.3</v>
      </c>
      <c r="T213" s="102"/>
      <c r="U213" s="102"/>
      <c r="V213" s="102">
        <v>69700.800000000003</v>
      </c>
      <c r="W213" s="102"/>
      <c r="X213" s="102">
        <v>163903.29999999999</v>
      </c>
      <c r="Y213" s="102">
        <v>412.44</v>
      </c>
      <c r="Z213" s="102"/>
    </row>
    <row r="214" spans="1:26" ht="47.25" customHeight="1" x14ac:dyDescent="0.25">
      <c r="A214" s="149" t="s">
        <v>542</v>
      </c>
      <c r="B214" s="148"/>
      <c r="C214" s="91" t="s">
        <v>541</v>
      </c>
      <c r="D214" s="149"/>
      <c r="E214" s="149"/>
      <c r="F214" s="102">
        <f>F215+F218+F227+F230</f>
        <v>220726.03315999999</v>
      </c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2">
        <v>196487.53</v>
      </c>
      <c r="R214" s="102"/>
      <c r="S214" s="102">
        <v>159882.6</v>
      </c>
      <c r="T214" s="102">
        <v>419.15</v>
      </c>
      <c r="U214" s="102"/>
      <c r="V214" s="102">
        <v>200804</v>
      </c>
      <c r="W214" s="102"/>
      <c r="X214" s="102"/>
      <c r="Y214" s="102"/>
      <c r="Z214" s="102"/>
    </row>
    <row r="215" spans="1:26" ht="84" customHeight="1" x14ac:dyDescent="0.25">
      <c r="A215" s="149" t="s">
        <v>544</v>
      </c>
      <c r="B215" s="148"/>
      <c r="C215" s="91" t="s">
        <v>543</v>
      </c>
      <c r="D215" s="149"/>
      <c r="E215" s="149"/>
      <c r="F215" s="102">
        <f>F216</f>
        <v>38210.760999999999</v>
      </c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2">
        <v>36185.78</v>
      </c>
      <c r="R215" s="102"/>
      <c r="S215" s="102"/>
      <c r="T215" s="102"/>
      <c r="U215" s="102"/>
      <c r="V215" s="102">
        <v>36488.26</v>
      </c>
      <c r="W215" s="102"/>
      <c r="X215" s="102"/>
      <c r="Y215" s="102"/>
      <c r="Z215" s="102"/>
    </row>
    <row r="216" spans="1:26" ht="36.75" customHeight="1" x14ac:dyDescent="0.25">
      <c r="A216" s="149" t="s">
        <v>545</v>
      </c>
      <c r="B216" s="148"/>
      <c r="C216" s="91" t="s">
        <v>319</v>
      </c>
      <c r="D216" s="149"/>
      <c r="E216" s="149"/>
      <c r="F216" s="102">
        <f>F217</f>
        <v>38210.760999999999</v>
      </c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2">
        <v>36185.78</v>
      </c>
      <c r="R216" s="102"/>
      <c r="S216" s="102"/>
      <c r="T216" s="102"/>
      <c r="U216" s="102"/>
      <c r="V216" s="102">
        <v>36488.26</v>
      </c>
      <c r="W216" s="102"/>
      <c r="X216" s="102"/>
      <c r="Y216" s="102"/>
      <c r="Z216" s="102"/>
    </row>
    <row r="217" spans="1:26" ht="37.5" customHeight="1" x14ac:dyDescent="0.25">
      <c r="A217" s="149" t="s">
        <v>545</v>
      </c>
      <c r="B217" s="148" t="s">
        <v>244</v>
      </c>
      <c r="C217" s="91" t="s">
        <v>243</v>
      </c>
      <c r="D217" s="149"/>
      <c r="E217" s="149"/>
      <c r="F217" s="102">
        <f>38115.49+95.271</f>
        <v>38210.760999999999</v>
      </c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2">
        <v>36185.78</v>
      </c>
      <c r="R217" s="102"/>
      <c r="S217" s="102"/>
      <c r="T217" s="102"/>
      <c r="U217" s="102"/>
      <c r="V217" s="102">
        <v>36488.26</v>
      </c>
      <c r="W217" s="102"/>
      <c r="X217" s="102"/>
      <c r="Y217" s="102"/>
      <c r="Z217" s="102"/>
    </row>
    <row r="218" spans="1:26" ht="42" customHeight="1" x14ac:dyDescent="0.25">
      <c r="A218" s="149" t="s">
        <v>547</v>
      </c>
      <c r="B218" s="148"/>
      <c r="C218" s="91" t="s">
        <v>546</v>
      </c>
      <c r="D218" s="149"/>
      <c r="E218" s="149"/>
      <c r="F218" s="102">
        <f>F219+F222+F225</f>
        <v>20385.761160000002</v>
      </c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33.4" customHeight="1" x14ac:dyDescent="0.25">
      <c r="A219" s="149" t="s">
        <v>549</v>
      </c>
      <c r="B219" s="148"/>
      <c r="C219" s="91" t="s">
        <v>548</v>
      </c>
      <c r="D219" s="149"/>
      <c r="E219" s="149"/>
      <c r="F219" s="102">
        <f>F220+F221</f>
        <v>1020</v>
      </c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33.4" customHeight="1" x14ac:dyDescent="0.25">
      <c r="A220" s="149" t="s">
        <v>549</v>
      </c>
      <c r="B220" s="148" t="s">
        <v>244</v>
      </c>
      <c r="C220" s="91" t="s">
        <v>243</v>
      </c>
      <c r="D220" s="149"/>
      <c r="E220" s="149"/>
      <c r="F220" s="102">
        <v>286</v>
      </c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31.5" customHeight="1" x14ac:dyDescent="0.25">
      <c r="A221" s="149" t="s">
        <v>549</v>
      </c>
      <c r="B221" s="148" t="s">
        <v>198</v>
      </c>
      <c r="C221" s="91" t="s">
        <v>197</v>
      </c>
      <c r="D221" s="149"/>
      <c r="E221" s="149"/>
      <c r="F221" s="102">
        <v>734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33.4" customHeight="1" x14ac:dyDescent="0.25">
      <c r="A222" s="149" t="s">
        <v>669</v>
      </c>
      <c r="B222" s="148"/>
      <c r="C222" s="158" t="s">
        <v>670</v>
      </c>
      <c r="D222" s="149"/>
      <c r="E222" s="149"/>
      <c r="F222" s="102">
        <f>F223+F224</f>
        <v>694.66813999999999</v>
      </c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42" customHeight="1" x14ac:dyDescent="0.25">
      <c r="A223" s="149" t="s">
        <v>669</v>
      </c>
      <c r="B223" s="148" t="s">
        <v>244</v>
      </c>
      <c r="C223" s="91" t="s">
        <v>243</v>
      </c>
      <c r="D223" s="149"/>
      <c r="E223" s="149"/>
      <c r="F223" s="102">
        <f>117.02714+236.68065+340.96035-18.08337</f>
        <v>676.58477000000005</v>
      </c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34.5" customHeight="1" x14ac:dyDescent="0.25">
      <c r="A224" s="149" t="s">
        <v>669</v>
      </c>
      <c r="B224" s="148" t="s">
        <v>198</v>
      </c>
      <c r="C224" s="91" t="s">
        <v>197</v>
      </c>
      <c r="D224" s="149"/>
      <c r="E224" s="149"/>
      <c r="F224" s="102">
        <v>18.083369999999999</v>
      </c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54.75" customHeight="1" x14ac:dyDescent="0.25">
      <c r="A225" s="149" t="s">
        <v>551</v>
      </c>
      <c r="B225" s="148"/>
      <c r="C225" s="91" t="s">
        <v>550</v>
      </c>
      <c r="D225" s="149"/>
      <c r="E225" s="149"/>
      <c r="F225" s="102">
        <f>F226</f>
        <v>18671.09302</v>
      </c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44.25" customHeight="1" x14ac:dyDescent="0.25">
      <c r="A226" s="149" t="s">
        <v>551</v>
      </c>
      <c r="B226" s="148" t="s">
        <v>244</v>
      </c>
      <c r="C226" s="91" t="s">
        <v>243</v>
      </c>
      <c r="D226" s="149"/>
      <c r="E226" s="149"/>
      <c r="F226" s="102">
        <f>19003.04467-331.95165</f>
        <v>18671.09302</v>
      </c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2"/>
      <c r="R226" s="102"/>
      <c r="S226" s="102"/>
      <c r="T226" s="102"/>
      <c r="U226" s="102"/>
      <c r="V226" s="102"/>
      <c r="W226" s="102"/>
      <c r="X226" s="102">
        <v>158461.70000000001</v>
      </c>
      <c r="Y226" s="102"/>
      <c r="Z226" s="102"/>
    </row>
    <row r="227" spans="1:26" ht="48" customHeight="1" x14ac:dyDescent="0.25">
      <c r="A227" s="149" t="s">
        <v>552</v>
      </c>
      <c r="B227" s="148"/>
      <c r="C227" s="91" t="s">
        <v>529</v>
      </c>
      <c r="D227" s="149"/>
      <c r="E227" s="149"/>
      <c r="F227" s="102">
        <f>F228</f>
        <v>156246.70000000001</v>
      </c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2">
        <v>154441</v>
      </c>
      <c r="R227" s="102"/>
      <c r="S227" s="102">
        <v>154441</v>
      </c>
      <c r="T227" s="102"/>
      <c r="U227" s="102"/>
      <c r="V227" s="102">
        <v>158461.70000000001</v>
      </c>
      <c r="W227" s="102"/>
      <c r="X227" s="102">
        <v>158461.70000000001</v>
      </c>
      <c r="Y227" s="102"/>
      <c r="Z227" s="102"/>
    </row>
    <row r="228" spans="1:26" ht="43.5" customHeight="1" x14ac:dyDescent="0.25">
      <c r="A228" s="149" t="s">
        <v>553</v>
      </c>
      <c r="B228" s="148"/>
      <c r="C228" s="91" t="s">
        <v>531</v>
      </c>
      <c r="D228" s="149"/>
      <c r="E228" s="149"/>
      <c r="F228" s="102">
        <f>F229</f>
        <v>156246.70000000001</v>
      </c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2">
        <v>154441</v>
      </c>
      <c r="R228" s="102"/>
      <c r="S228" s="102">
        <v>154441</v>
      </c>
      <c r="T228" s="102"/>
      <c r="U228" s="102"/>
      <c r="V228" s="102">
        <v>158461.70000000001</v>
      </c>
      <c r="W228" s="102"/>
      <c r="X228" s="102">
        <v>158461.70000000001</v>
      </c>
      <c r="Y228" s="102"/>
      <c r="Z228" s="102"/>
    </row>
    <row r="229" spans="1:26" ht="45" customHeight="1" x14ac:dyDescent="0.25">
      <c r="A229" s="149" t="s">
        <v>553</v>
      </c>
      <c r="B229" s="148" t="s">
        <v>244</v>
      </c>
      <c r="C229" s="91" t="s">
        <v>243</v>
      </c>
      <c r="D229" s="149"/>
      <c r="E229" s="149"/>
      <c r="F229" s="102">
        <v>156246.70000000001</v>
      </c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2">
        <v>154441</v>
      </c>
      <c r="R229" s="102"/>
      <c r="S229" s="102">
        <v>154441</v>
      </c>
      <c r="T229" s="102"/>
      <c r="U229" s="102"/>
      <c r="V229" s="102">
        <v>158461.70000000001</v>
      </c>
      <c r="W229" s="102"/>
      <c r="X229" s="102">
        <v>5441.6</v>
      </c>
      <c r="Y229" s="102">
        <v>412.44</v>
      </c>
      <c r="Z229" s="102"/>
    </row>
    <row r="230" spans="1:26" ht="170.25" customHeight="1" x14ac:dyDescent="0.25">
      <c r="A230" s="149" t="s">
        <v>555</v>
      </c>
      <c r="B230" s="148"/>
      <c r="C230" s="74" t="s">
        <v>554</v>
      </c>
      <c r="D230" s="149"/>
      <c r="E230" s="149"/>
      <c r="F230" s="102">
        <v>5882.8109999999997</v>
      </c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2">
        <v>5860.75</v>
      </c>
      <c r="R230" s="102"/>
      <c r="S230" s="102">
        <v>5441.6</v>
      </c>
      <c r="T230" s="102">
        <v>419.15</v>
      </c>
      <c r="U230" s="102"/>
      <c r="V230" s="102">
        <v>5854.04</v>
      </c>
      <c r="W230" s="102"/>
      <c r="X230" s="102">
        <v>5441.6</v>
      </c>
      <c r="Y230" s="102">
        <v>412.44</v>
      </c>
      <c r="Z230" s="102"/>
    </row>
    <row r="231" spans="1:26" ht="180.75" customHeight="1" x14ac:dyDescent="0.25">
      <c r="A231" s="149" t="s">
        <v>557</v>
      </c>
      <c r="B231" s="148"/>
      <c r="C231" s="74" t="s">
        <v>556</v>
      </c>
      <c r="D231" s="149"/>
      <c r="E231" s="149"/>
      <c r="F231" s="102">
        <v>5882.81</v>
      </c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2">
        <v>5860.75</v>
      </c>
      <c r="R231" s="102"/>
      <c r="S231" s="102">
        <v>5441.6</v>
      </c>
      <c r="T231" s="102">
        <v>419.15</v>
      </c>
      <c r="U231" s="102"/>
      <c r="V231" s="102">
        <v>5854.04</v>
      </c>
      <c r="W231" s="102"/>
      <c r="X231" s="102">
        <v>5441.6</v>
      </c>
      <c r="Y231" s="102">
        <v>412.44</v>
      </c>
      <c r="Z231" s="102"/>
    </row>
    <row r="232" spans="1:26" ht="33.4" customHeight="1" x14ac:dyDescent="0.25">
      <c r="A232" s="149" t="s">
        <v>557</v>
      </c>
      <c r="B232" s="148" t="s">
        <v>244</v>
      </c>
      <c r="C232" s="91" t="s">
        <v>243</v>
      </c>
      <c r="D232" s="149"/>
      <c r="E232" s="149"/>
      <c r="F232" s="102">
        <v>5882.8109999999997</v>
      </c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2">
        <v>5860.75</v>
      </c>
      <c r="R232" s="102"/>
      <c r="S232" s="102">
        <v>5441.6</v>
      </c>
      <c r="T232" s="102">
        <v>419.15</v>
      </c>
      <c r="U232" s="102"/>
      <c r="V232" s="102">
        <v>5854.04</v>
      </c>
      <c r="W232" s="102"/>
      <c r="X232" s="102"/>
      <c r="Y232" s="102"/>
      <c r="Z232" s="102"/>
    </row>
    <row r="233" spans="1:26" ht="33.4" customHeight="1" x14ac:dyDescent="0.25">
      <c r="A233" s="149" t="s">
        <v>567</v>
      </c>
      <c r="B233" s="148"/>
      <c r="C233" s="91" t="s">
        <v>566</v>
      </c>
      <c r="D233" s="149"/>
      <c r="E233" s="149"/>
      <c r="F233" s="102">
        <f>F234+F237</f>
        <v>19441</v>
      </c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2">
        <v>18578</v>
      </c>
      <c r="R233" s="102"/>
      <c r="S233" s="102"/>
      <c r="T233" s="102"/>
      <c r="U233" s="102"/>
      <c r="V233" s="102">
        <v>18656.099999999999</v>
      </c>
      <c r="W233" s="102"/>
      <c r="X233" s="102"/>
      <c r="Y233" s="102"/>
      <c r="Z233" s="102"/>
    </row>
    <row r="234" spans="1:26" ht="33.4" customHeight="1" x14ac:dyDescent="0.25">
      <c r="A234" s="149" t="s">
        <v>569</v>
      </c>
      <c r="B234" s="148"/>
      <c r="C234" s="91" t="s">
        <v>568</v>
      </c>
      <c r="D234" s="149"/>
      <c r="E234" s="149"/>
      <c r="F234" s="102">
        <v>19401</v>
      </c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2">
        <v>18578</v>
      </c>
      <c r="R234" s="102"/>
      <c r="S234" s="102"/>
      <c r="T234" s="102"/>
      <c r="U234" s="102"/>
      <c r="V234" s="102">
        <v>18656.099999999999</v>
      </c>
      <c r="W234" s="102"/>
      <c r="X234" s="102"/>
      <c r="Y234" s="102"/>
      <c r="Z234" s="102"/>
    </row>
    <row r="235" spans="1:26" ht="33.4" customHeight="1" x14ac:dyDescent="0.25">
      <c r="A235" s="149" t="s">
        <v>570</v>
      </c>
      <c r="B235" s="148"/>
      <c r="C235" s="91" t="s">
        <v>319</v>
      </c>
      <c r="D235" s="149"/>
      <c r="E235" s="149"/>
      <c r="F235" s="102">
        <v>19401</v>
      </c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2">
        <v>18578</v>
      </c>
      <c r="R235" s="102"/>
      <c r="S235" s="102"/>
      <c r="T235" s="102"/>
      <c r="U235" s="102"/>
      <c r="V235" s="102">
        <v>18656.099999999999</v>
      </c>
      <c r="W235" s="102"/>
      <c r="X235" s="102"/>
      <c r="Y235" s="102"/>
      <c r="Z235" s="102"/>
    </row>
    <row r="236" spans="1:26" ht="33.4" customHeight="1" x14ac:dyDescent="0.25">
      <c r="A236" s="149" t="s">
        <v>570</v>
      </c>
      <c r="B236" s="148" t="s">
        <v>244</v>
      </c>
      <c r="C236" s="91" t="s">
        <v>243</v>
      </c>
      <c r="D236" s="149"/>
      <c r="E236" s="149"/>
      <c r="F236" s="102">
        <v>19401</v>
      </c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2">
        <v>18578</v>
      </c>
      <c r="R236" s="102"/>
      <c r="S236" s="102"/>
      <c r="T236" s="102"/>
      <c r="U236" s="102"/>
      <c r="V236" s="102">
        <v>18656.099999999999</v>
      </c>
      <c r="W236" s="102"/>
      <c r="X236" s="102"/>
      <c r="Y236" s="102"/>
      <c r="Z236" s="102"/>
    </row>
    <row r="237" spans="1:26" ht="33.4" customHeight="1" x14ac:dyDescent="0.25">
      <c r="A237" s="149" t="s">
        <v>572</v>
      </c>
      <c r="B237" s="148"/>
      <c r="C237" s="91" t="s">
        <v>571</v>
      </c>
      <c r="D237" s="149"/>
      <c r="E237" s="149"/>
      <c r="F237" s="102">
        <v>40</v>
      </c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33.4" customHeight="1" x14ac:dyDescent="0.25">
      <c r="A238" s="149" t="s">
        <v>574</v>
      </c>
      <c r="B238" s="148"/>
      <c r="C238" s="91" t="s">
        <v>573</v>
      </c>
      <c r="D238" s="149"/>
      <c r="E238" s="149"/>
      <c r="F238" s="102">
        <v>40</v>
      </c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33.4" customHeight="1" x14ac:dyDescent="0.25">
      <c r="A239" s="149" t="s">
        <v>574</v>
      </c>
      <c r="B239" s="148" t="s">
        <v>198</v>
      </c>
      <c r="C239" s="91" t="s">
        <v>197</v>
      </c>
      <c r="D239" s="149"/>
      <c r="E239" s="149"/>
      <c r="F239" s="102">
        <v>40</v>
      </c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33.4" customHeight="1" x14ac:dyDescent="0.25">
      <c r="A240" s="149" t="s">
        <v>582</v>
      </c>
      <c r="B240" s="148"/>
      <c r="C240" s="91" t="s">
        <v>581</v>
      </c>
      <c r="D240" s="149"/>
      <c r="E240" s="149"/>
      <c r="F240" s="102">
        <v>153</v>
      </c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2">
        <v>153</v>
      </c>
      <c r="R240" s="102"/>
      <c r="S240" s="102"/>
      <c r="T240" s="102"/>
      <c r="U240" s="102"/>
      <c r="V240" s="102">
        <v>153</v>
      </c>
      <c r="W240" s="102"/>
      <c r="X240" s="102"/>
      <c r="Y240" s="102"/>
      <c r="Z240" s="102"/>
    </row>
    <row r="241" spans="1:26" ht="33.4" customHeight="1" x14ac:dyDescent="0.25">
      <c r="A241" s="149" t="s">
        <v>584</v>
      </c>
      <c r="B241" s="148"/>
      <c r="C241" s="91" t="s">
        <v>583</v>
      </c>
      <c r="D241" s="149"/>
      <c r="E241" s="149"/>
      <c r="F241" s="102">
        <v>45</v>
      </c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2">
        <v>45</v>
      </c>
      <c r="R241" s="102"/>
      <c r="S241" s="102"/>
      <c r="T241" s="102"/>
      <c r="U241" s="102"/>
      <c r="V241" s="102">
        <v>45</v>
      </c>
      <c r="W241" s="102"/>
      <c r="X241" s="102"/>
      <c r="Y241" s="102"/>
      <c r="Z241" s="102"/>
    </row>
    <row r="242" spans="1:26" ht="24.75" customHeight="1" x14ac:dyDescent="0.25">
      <c r="A242" s="149" t="s">
        <v>586</v>
      </c>
      <c r="B242" s="148"/>
      <c r="C242" s="91" t="s">
        <v>585</v>
      </c>
      <c r="D242" s="149"/>
      <c r="E242" s="149"/>
      <c r="F242" s="102">
        <v>45</v>
      </c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2">
        <v>45</v>
      </c>
      <c r="R242" s="102"/>
      <c r="S242" s="102"/>
      <c r="T242" s="102"/>
      <c r="U242" s="102"/>
      <c r="V242" s="102">
        <v>45</v>
      </c>
      <c r="W242" s="102"/>
      <c r="X242" s="102"/>
      <c r="Y242" s="102"/>
      <c r="Z242" s="102"/>
    </row>
    <row r="243" spans="1:26" ht="39.75" customHeight="1" x14ac:dyDescent="0.25">
      <c r="A243" s="149" t="s">
        <v>586</v>
      </c>
      <c r="B243" s="148" t="s">
        <v>140</v>
      </c>
      <c r="C243" s="91" t="s">
        <v>139</v>
      </c>
      <c r="D243" s="149"/>
      <c r="E243" s="149"/>
      <c r="F243" s="102">
        <v>45</v>
      </c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2">
        <v>45</v>
      </c>
      <c r="R243" s="102"/>
      <c r="S243" s="102"/>
      <c r="T243" s="102"/>
      <c r="U243" s="102"/>
      <c r="V243" s="102">
        <v>45</v>
      </c>
      <c r="W243" s="102"/>
      <c r="X243" s="102"/>
      <c r="Y243" s="102"/>
      <c r="Z243" s="102"/>
    </row>
    <row r="244" spans="1:26" ht="33.4" customHeight="1" x14ac:dyDescent="0.25">
      <c r="A244" s="149" t="s">
        <v>588</v>
      </c>
      <c r="B244" s="148"/>
      <c r="C244" s="91" t="s">
        <v>587</v>
      </c>
      <c r="D244" s="149"/>
      <c r="E244" s="149"/>
      <c r="F244" s="102">
        <v>108</v>
      </c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2">
        <v>108</v>
      </c>
      <c r="R244" s="102"/>
      <c r="S244" s="102"/>
      <c r="T244" s="102"/>
      <c r="U244" s="102"/>
      <c r="V244" s="102">
        <v>108</v>
      </c>
      <c r="W244" s="102"/>
      <c r="X244" s="102"/>
      <c r="Y244" s="102"/>
      <c r="Z244" s="102"/>
    </row>
    <row r="245" spans="1:26" ht="33.4" customHeight="1" x14ac:dyDescent="0.25">
      <c r="A245" s="149" t="s">
        <v>590</v>
      </c>
      <c r="B245" s="148"/>
      <c r="C245" s="91" t="s">
        <v>589</v>
      </c>
      <c r="D245" s="149"/>
      <c r="E245" s="149"/>
      <c r="F245" s="102">
        <v>108</v>
      </c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2">
        <v>108</v>
      </c>
      <c r="R245" s="102"/>
      <c r="S245" s="102"/>
      <c r="T245" s="102"/>
      <c r="U245" s="102"/>
      <c r="V245" s="102">
        <v>108</v>
      </c>
      <c r="W245" s="102"/>
      <c r="X245" s="102"/>
      <c r="Y245" s="102"/>
      <c r="Z245" s="102"/>
    </row>
    <row r="246" spans="1:26" ht="40.5" customHeight="1" x14ac:dyDescent="0.25">
      <c r="A246" s="149" t="s">
        <v>590</v>
      </c>
      <c r="B246" s="148" t="s">
        <v>244</v>
      </c>
      <c r="C246" s="91" t="s">
        <v>243</v>
      </c>
      <c r="D246" s="149"/>
      <c r="E246" s="149"/>
      <c r="F246" s="102">
        <v>108</v>
      </c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2">
        <v>108</v>
      </c>
      <c r="R246" s="102"/>
      <c r="S246" s="102"/>
      <c r="T246" s="102"/>
      <c r="U246" s="102"/>
      <c r="V246" s="102">
        <v>108</v>
      </c>
      <c r="W246" s="102"/>
      <c r="X246" s="102">
        <v>7886.9</v>
      </c>
      <c r="Y246" s="102"/>
      <c r="Z246" s="102"/>
    </row>
    <row r="247" spans="1:26" ht="40.5" customHeight="1" x14ac:dyDescent="0.25">
      <c r="A247" s="149" t="s">
        <v>592</v>
      </c>
      <c r="B247" s="148"/>
      <c r="C247" s="91" t="s">
        <v>591</v>
      </c>
      <c r="D247" s="149"/>
      <c r="E247" s="149"/>
      <c r="F247" s="102">
        <f>F248+F253+F258</f>
        <v>14551.6</v>
      </c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2">
        <v>13760</v>
      </c>
      <c r="R247" s="102"/>
      <c r="S247" s="102">
        <v>7869.9</v>
      </c>
      <c r="T247" s="102"/>
      <c r="U247" s="102"/>
      <c r="V247" s="102">
        <v>13777</v>
      </c>
      <c r="W247" s="102"/>
      <c r="X247" s="102"/>
      <c r="Y247" s="102"/>
      <c r="Z247" s="102"/>
    </row>
    <row r="248" spans="1:26" ht="40.5" customHeight="1" x14ac:dyDescent="0.25">
      <c r="A248" s="149" t="s">
        <v>594</v>
      </c>
      <c r="B248" s="148"/>
      <c r="C248" s="91" t="s">
        <v>593</v>
      </c>
      <c r="D248" s="149"/>
      <c r="E248" s="149"/>
      <c r="F248" s="102">
        <f>F249</f>
        <v>6670</v>
      </c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2">
        <v>5890.1</v>
      </c>
      <c r="R248" s="102"/>
      <c r="S248" s="102"/>
      <c r="T248" s="102"/>
      <c r="U248" s="102"/>
      <c r="V248" s="102">
        <v>5890.1</v>
      </c>
      <c r="W248" s="102"/>
      <c r="X248" s="102"/>
      <c r="Y248" s="102"/>
      <c r="Z248" s="102"/>
    </row>
    <row r="249" spans="1:26" ht="30" customHeight="1" x14ac:dyDescent="0.25">
      <c r="A249" s="149" t="s">
        <v>595</v>
      </c>
      <c r="B249" s="148"/>
      <c r="C249" s="91" t="s">
        <v>137</v>
      </c>
      <c r="D249" s="149"/>
      <c r="E249" s="149"/>
      <c r="F249" s="102">
        <f>F250+F251+F252</f>
        <v>6670</v>
      </c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2">
        <v>5890.1</v>
      </c>
      <c r="R249" s="102"/>
      <c r="S249" s="102"/>
      <c r="T249" s="102"/>
      <c r="U249" s="102"/>
      <c r="V249" s="102">
        <v>5890.1</v>
      </c>
      <c r="W249" s="102"/>
      <c r="X249" s="102"/>
      <c r="Y249" s="102"/>
      <c r="Z249" s="102"/>
    </row>
    <row r="250" spans="1:26" ht="60.75" customHeight="1" x14ac:dyDescent="0.25">
      <c r="A250" s="149" t="s">
        <v>595</v>
      </c>
      <c r="B250" s="148" t="s">
        <v>136</v>
      </c>
      <c r="C250" s="91" t="s">
        <v>135</v>
      </c>
      <c r="D250" s="149"/>
      <c r="E250" s="149"/>
      <c r="F250" s="102">
        <v>5335.66</v>
      </c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2">
        <v>5335.66</v>
      </c>
      <c r="R250" s="102"/>
      <c r="S250" s="102"/>
      <c r="T250" s="102"/>
      <c r="U250" s="102"/>
      <c r="V250" s="102">
        <v>5335.66</v>
      </c>
      <c r="W250" s="102"/>
      <c r="X250" s="102"/>
      <c r="Y250" s="102"/>
      <c r="Z250" s="102"/>
    </row>
    <row r="251" spans="1:26" ht="36.75" customHeight="1" x14ac:dyDescent="0.25">
      <c r="A251" s="149" t="s">
        <v>595</v>
      </c>
      <c r="B251" s="148" t="s">
        <v>140</v>
      </c>
      <c r="C251" s="91" t="s">
        <v>139</v>
      </c>
      <c r="D251" s="149"/>
      <c r="E251" s="149"/>
      <c r="F251" s="102">
        <f>1111.84+220.9</f>
        <v>1332.74</v>
      </c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2">
        <v>552.84</v>
      </c>
      <c r="R251" s="102"/>
      <c r="S251" s="102"/>
      <c r="T251" s="102"/>
      <c r="U251" s="102"/>
      <c r="V251" s="102">
        <v>552.84</v>
      </c>
      <c r="W251" s="102"/>
      <c r="X251" s="102"/>
      <c r="Y251" s="102"/>
      <c r="Z251" s="102"/>
    </row>
    <row r="252" spans="1:26" ht="33.4" customHeight="1" x14ac:dyDescent="0.25">
      <c r="A252" s="149" t="s">
        <v>595</v>
      </c>
      <c r="B252" s="148" t="s">
        <v>198</v>
      </c>
      <c r="C252" s="91" t="s">
        <v>197</v>
      </c>
      <c r="D252" s="149"/>
      <c r="E252" s="149"/>
      <c r="F252" s="102">
        <v>1.6</v>
      </c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2">
        <v>1.6</v>
      </c>
      <c r="R252" s="102"/>
      <c r="S252" s="102"/>
      <c r="T252" s="102"/>
      <c r="U252" s="102"/>
      <c r="V252" s="102">
        <v>1.6</v>
      </c>
      <c r="W252" s="102"/>
      <c r="X252" s="102">
        <v>440.4</v>
      </c>
      <c r="Y252" s="102"/>
      <c r="Z252" s="102"/>
    </row>
    <row r="253" spans="1:26" ht="42.75" customHeight="1" x14ac:dyDescent="0.25">
      <c r="A253" s="149" t="s">
        <v>596</v>
      </c>
      <c r="B253" s="148"/>
      <c r="C253" s="91" t="s">
        <v>529</v>
      </c>
      <c r="D253" s="149"/>
      <c r="E253" s="149"/>
      <c r="F253" s="102">
        <v>435.1</v>
      </c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2">
        <v>423.4</v>
      </c>
      <c r="R253" s="102"/>
      <c r="S253" s="102">
        <v>423.4</v>
      </c>
      <c r="T253" s="102"/>
      <c r="U253" s="102"/>
      <c r="V253" s="102">
        <v>440.4</v>
      </c>
      <c r="W253" s="102"/>
      <c r="X253" s="102">
        <v>440.4</v>
      </c>
      <c r="Y253" s="102"/>
      <c r="Z253" s="102"/>
    </row>
    <row r="254" spans="1:26" ht="48.75" customHeight="1" x14ac:dyDescent="0.25">
      <c r="A254" s="149" t="s">
        <v>597</v>
      </c>
      <c r="B254" s="148"/>
      <c r="C254" s="91" t="s">
        <v>531</v>
      </c>
      <c r="D254" s="149"/>
      <c r="E254" s="149"/>
      <c r="F254" s="102">
        <v>435.1</v>
      </c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2">
        <v>423.4</v>
      </c>
      <c r="R254" s="102"/>
      <c r="S254" s="102">
        <v>423.4</v>
      </c>
      <c r="T254" s="102"/>
      <c r="U254" s="102"/>
      <c r="V254" s="102">
        <v>440.4</v>
      </c>
      <c r="W254" s="102"/>
      <c r="X254" s="102">
        <v>130.5</v>
      </c>
      <c r="Y254" s="102"/>
      <c r="Z254" s="102"/>
    </row>
    <row r="255" spans="1:26" ht="59.25" customHeight="1" x14ac:dyDescent="0.25">
      <c r="A255" s="149" t="s">
        <v>597</v>
      </c>
      <c r="B255" s="148" t="s">
        <v>136</v>
      </c>
      <c r="C255" s="91" t="s">
        <v>135</v>
      </c>
      <c r="D255" s="149"/>
      <c r="E255" s="149"/>
      <c r="F255" s="102">
        <v>125.5</v>
      </c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2">
        <v>127.8</v>
      </c>
      <c r="R255" s="102"/>
      <c r="S255" s="102">
        <v>127.8</v>
      </c>
      <c r="T255" s="102"/>
      <c r="U255" s="102"/>
      <c r="V255" s="102">
        <v>130.5</v>
      </c>
      <c r="W255" s="102"/>
      <c r="X255" s="102">
        <v>85</v>
      </c>
      <c r="Y255" s="102"/>
      <c r="Z255" s="102"/>
    </row>
    <row r="256" spans="1:26" ht="45" customHeight="1" x14ac:dyDescent="0.25">
      <c r="A256" s="149" t="s">
        <v>597</v>
      </c>
      <c r="B256" s="148" t="s">
        <v>140</v>
      </c>
      <c r="C256" s="91" t="s">
        <v>139</v>
      </c>
      <c r="D256" s="149"/>
      <c r="E256" s="149"/>
      <c r="F256" s="102">
        <v>72.099999999999994</v>
      </c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2">
        <v>70.7</v>
      </c>
      <c r="R256" s="102"/>
      <c r="S256" s="102">
        <v>70.7</v>
      </c>
      <c r="T256" s="102"/>
      <c r="U256" s="102"/>
      <c r="V256" s="102">
        <v>85</v>
      </c>
      <c r="W256" s="102"/>
      <c r="X256" s="102">
        <v>224.9</v>
      </c>
      <c r="Y256" s="102"/>
      <c r="Z256" s="102"/>
    </row>
    <row r="257" spans="1:26" ht="45" customHeight="1" x14ac:dyDescent="0.25">
      <c r="A257" s="149" t="s">
        <v>597</v>
      </c>
      <c r="B257" s="148" t="s">
        <v>244</v>
      </c>
      <c r="C257" s="91" t="s">
        <v>243</v>
      </c>
      <c r="D257" s="149"/>
      <c r="E257" s="149"/>
      <c r="F257" s="102">
        <v>237.5</v>
      </c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2">
        <v>224.9</v>
      </c>
      <c r="R257" s="102"/>
      <c r="S257" s="102">
        <v>224.9</v>
      </c>
      <c r="T257" s="102"/>
      <c r="U257" s="102"/>
      <c r="V257" s="102">
        <v>224.9</v>
      </c>
      <c r="W257" s="102"/>
      <c r="X257" s="102">
        <v>7446.5</v>
      </c>
      <c r="Y257" s="102"/>
      <c r="Z257" s="102"/>
    </row>
    <row r="258" spans="1:26" ht="83.65" customHeight="1" x14ac:dyDescent="0.25">
      <c r="A258" s="149" t="s">
        <v>599</v>
      </c>
      <c r="B258" s="148"/>
      <c r="C258" s="74" t="s">
        <v>598</v>
      </c>
      <c r="D258" s="149"/>
      <c r="E258" s="149"/>
      <c r="F258" s="102">
        <v>7446.5</v>
      </c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2">
        <v>7446.5</v>
      </c>
      <c r="R258" s="102"/>
      <c r="S258" s="102">
        <v>7446.5</v>
      </c>
      <c r="T258" s="102"/>
      <c r="U258" s="102"/>
      <c r="V258" s="102">
        <v>7446.5</v>
      </c>
      <c r="W258" s="102"/>
      <c r="X258" s="102">
        <v>7446.5</v>
      </c>
      <c r="Y258" s="102"/>
      <c r="Z258" s="102"/>
    </row>
    <row r="259" spans="1:26" ht="91.5" customHeight="1" x14ac:dyDescent="0.25">
      <c r="A259" s="149" t="s">
        <v>601</v>
      </c>
      <c r="B259" s="148"/>
      <c r="C259" s="74" t="s">
        <v>600</v>
      </c>
      <c r="D259" s="149"/>
      <c r="E259" s="149"/>
      <c r="F259" s="102">
        <v>7446.5</v>
      </c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2">
        <v>7446.5</v>
      </c>
      <c r="R259" s="102"/>
      <c r="S259" s="102">
        <v>7446.5</v>
      </c>
      <c r="T259" s="102"/>
      <c r="U259" s="102"/>
      <c r="V259" s="102">
        <v>7446.5</v>
      </c>
      <c r="W259" s="102"/>
      <c r="X259" s="102">
        <v>2000</v>
      </c>
      <c r="Y259" s="102"/>
      <c r="Z259" s="102"/>
    </row>
    <row r="260" spans="1:26" ht="33.4" customHeight="1" x14ac:dyDescent="0.25">
      <c r="A260" s="149" t="s">
        <v>601</v>
      </c>
      <c r="B260" s="148" t="s">
        <v>234</v>
      </c>
      <c r="C260" s="91" t="s">
        <v>233</v>
      </c>
      <c r="D260" s="149"/>
      <c r="E260" s="149"/>
      <c r="F260" s="102">
        <v>2000</v>
      </c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2">
        <v>2000</v>
      </c>
      <c r="R260" s="102"/>
      <c r="S260" s="102">
        <v>2000</v>
      </c>
      <c r="T260" s="102"/>
      <c r="U260" s="102"/>
      <c r="V260" s="102">
        <v>2000</v>
      </c>
      <c r="W260" s="102"/>
      <c r="X260" s="102">
        <v>5446.5</v>
      </c>
      <c r="Y260" s="102"/>
      <c r="Z260" s="102"/>
    </row>
    <row r="261" spans="1:26" ht="50.1" customHeight="1" x14ac:dyDescent="0.25">
      <c r="A261" s="149" t="s">
        <v>601</v>
      </c>
      <c r="B261" s="148" t="s">
        <v>244</v>
      </c>
      <c r="C261" s="91" t="s">
        <v>243</v>
      </c>
      <c r="D261" s="149"/>
      <c r="E261" s="149"/>
      <c r="F261" s="102">
        <v>5446.5</v>
      </c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2">
        <v>5446.5</v>
      </c>
      <c r="R261" s="102"/>
      <c r="S261" s="102">
        <v>5446.5</v>
      </c>
      <c r="T261" s="102"/>
      <c r="U261" s="102"/>
      <c r="V261" s="102">
        <v>5446.5</v>
      </c>
      <c r="W261" s="102"/>
      <c r="X261" s="102"/>
      <c r="Y261" s="102"/>
      <c r="Z261" s="102">
        <v>154</v>
      </c>
    </row>
    <row r="262" spans="1:26" ht="43.5" customHeight="1" x14ac:dyDescent="0.25">
      <c r="A262" s="149" t="s">
        <v>619</v>
      </c>
      <c r="B262" s="148"/>
      <c r="C262" s="91" t="s">
        <v>618</v>
      </c>
      <c r="D262" s="149"/>
      <c r="E262" s="149"/>
      <c r="F262" s="102">
        <f>F263+F267+F273</f>
        <v>52475.6</v>
      </c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2">
        <v>45341.4</v>
      </c>
      <c r="R262" s="102"/>
      <c r="S262" s="102"/>
      <c r="T262" s="102"/>
      <c r="U262" s="102">
        <v>154</v>
      </c>
      <c r="V262" s="102">
        <v>43767.199999999997</v>
      </c>
      <c r="W262" s="102"/>
      <c r="X262" s="102"/>
      <c r="Y262" s="102"/>
      <c r="Z262" s="102"/>
    </row>
    <row r="263" spans="1:26" ht="30" customHeight="1" x14ac:dyDescent="0.25">
      <c r="A263" s="149" t="s">
        <v>630</v>
      </c>
      <c r="B263" s="148"/>
      <c r="C263" s="91" t="s">
        <v>629</v>
      </c>
      <c r="D263" s="149"/>
      <c r="E263" s="149"/>
      <c r="F263" s="102">
        <v>700</v>
      </c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2">
        <v>800</v>
      </c>
      <c r="R263" s="102"/>
      <c r="S263" s="102"/>
      <c r="T263" s="102"/>
      <c r="U263" s="102"/>
      <c r="V263" s="102">
        <v>800</v>
      </c>
      <c r="W263" s="102"/>
      <c r="X263" s="102"/>
      <c r="Y263" s="102"/>
      <c r="Z263" s="102"/>
    </row>
    <row r="264" spans="1:26" ht="57.75" customHeight="1" x14ac:dyDescent="0.25">
      <c r="A264" s="149" t="s">
        <v>632</v>
      </c>
      <c r="B264" s="148"/>
      <c r="C264" s="91" t="s">
        <v>631</v>
      </c>
      <c r="D264" s="149"/>
      <c r="E264" s="149"/>
      <c r="F264" s="102">
        <v>700</v>
      </c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2">
        <v>800</v>
      </c>
      <c r="R264" s="102"/>
      <c r="S264" s="102"/>
      <c r="T264" s="102"/>
      <c r="U264" s="102"/>
      <c r="V264" s="102">
        <v>800</v>
      </c>
      <c r="W264" s="102"/>
      <c r="X264" s="102"/>
      <c r="Y264" s="102"/>
      <c r="Z264" s="102"/>
    </row>
    <row r="265" spans="1:26" ht="33.4" customHeight="1" x14ac:dyDescent="0.25">
      <c r="A265" s="149" t="s">
        <v>634</v>
      </c>
      <c r="B265" s="148"/>
      <c r="C265" s="91" t="s">
        <v>633</v>
      </c>
      <c r="D265" s="149"/>
      <c r="E265" s="149"/>
      <c r="F265" s="102">
        <v>700</v>
      </c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2">
        <v>800</v>
      </c>
      <c r="R265" s="102"/>
      <c r="S265" s="102"/>
      <c r="T265" s="102"/>
      <c r="U265" s="102"/>
      <c r="V265" s="102">
        <v>800</v>
      </c>
      <c r="W265" s="102"/>
      <c r="X265" s="102"/>
      <c r="Y265" s="102"/>
      <c r="Z265" s="102"/>
    </row>
    <row r="266" spans="1:26" ht="33.4" customHeight="1" x14ac:dyDescent="0.25">
      <c r="A266" s="149" t="s">
        <v>634</v>
      </c>
      <c r="B266" s="148" t="s">
        <v>198</v>
      </c>
      <c r="C266" s="91" t="s">
        <v>197</v>
      </c>
      <c r="D266" s="149"/>
      <c r="E266" s="149"/>
      <c r="F266" s="102">
        <v>700</v>
      </c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2">
        <v>800</v>
      </c>
      <c r="R266" s="102"/>
      <c r="S266" s="102"/>
      <c r="T266" s="102"/>
      <c r="U266" s="102"/>
      <c r="V266" s="102">
        <v>800</v>
      </c>
      <c r="W266" s="102"/>
      <c r="X266" s="102"/>
      <c r="Y266" s="102"/>
      <c r="Z266" s="102"/>
    </row>
    <row r="267" spans="1:26" ht="33.4" customHeight="1" x14ac:dyDescent="0.25">
      <c r="A267" s="149" t="s">
        <v>640</v>
      </c>
      <c r="B267" s="148"/>
      <c r="C267" s="91" t="s">
        <v>639</v>
      </c>
      <c r="D267" s="149"/>
      <c r="E267" s="149"/>
      <c r="F267" s="102">
        <v>44901.599999999999</v>
      </c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2">
        <v>38571.1</v>
      </c>
      <c r="R267" s="102"/>
      <c r="S267" s="102"/>
      <c r="T267" s="102"/>
      <c r="U267" s="102"/>
      <c r="V267" s="102">
        <v>36996.9</v>
      </c>
      <c r="W267" s="102"/>
      <c r="X267" s="102"/>
      <c r="Y267" s="102"/>
      <c r="Z267" s="102"/>
    </row>
    <row r="268" spans="1:26" ht="33.4" customHeight="1" x14ac:dyDescent="0.25">
      <c r="A268" s="149" t="s">
        <v>642</v>
      </c>
      <c r="B268" s="148"/>
      <c r="C268" s="91" t="s">
        <v>641</v>
      </c>
      <c r="D268" s="149"/>
      <c r="E268" s="149"/>
      <c r="F268" s="102">
        <v>44901.599999999999</v>
      </c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2">
        <v>38571.1</v>
      </c>
      <c r="R268" s="102"/>
      <c r="S268" s="102"/>
      <c r="T268" s="102"/>
      <c r="U268" s="102"/>
      <c r="V268" s="102">
        <v>36996.9</v>
      </c>
      <c r="W268" s="102"/>
      <c r="X268" s="102"/>
      <c r="Y268" s="102"/>
      <c r="Z268" s="102"/>
    </row>
    <row r="269" spans="1:26" ht="33.4" customHeight="1" x14ac:dyDescent="0.25">
      <c r="A269" s="149" t="s">
        <v>644</v>
      </c>
      <c r="B269" s="148"/>
      <c r="C269" s="91" t="s">
        <v>643</v>
      </c>
      <c r="D269" s="149"/>
      <c r="E269" s="149"/>
      <c r="F269" s="102">
        <v>38527.599999999999</v>
      </c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2">
        <v>32197.1</v>
      </c>
      <c r="R269" s="102"/>
      <c r="S269" s="102"/>
      <c r="T269" s="102"/>
      <c r="U269" s="102"/>
      <c r="V269" s="102">
        <v>30622.9</v>
      </c>
      <c r="W269" s="102"/>
      <c r="X269" s="102"/>
      <c r="Y269" s="102"/>
      <c r="Z269" s="102"/>
    </row>
    <row r="270" spans="1:26" ht="30.75" customHeight="1" x14ac:dyDescent="0.25">
      <c r="A270" s="149" t="s">
        <v>644</v>
      </c>
      <c r="B270" s="148" t="s">
        <v>178</v>
      </c>
      <c r="C270" s="91" t="s">
        <v>177</v>
      </c>
      <c r="D270" s="149"/>
      <c r="E270" s="149"/>
      <c r="F270" s="102">
        <v>38527.599999999999</v>
      </c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2">
        <v>32197.1</v>
      </c>
      <c r="R270" s="102"/>
      <c r="S270" s="102"/>
      <c r="T270" s="102"/>
      <c r="U270" s="102"/>
      <c r="V270" s="102">
        <v>30622.9</v>
      </c>
      <c r="W270" s="102"/>
      <c r="X270" s="102"/>
      <c r="Y270" s="102"/>
      <c r="Z270" s="102"/>
    </row>
    <row r="271" spans="1:26" ht="52.5" customHeight="1" x14ac:dyDescent="0.25">
      <c r="A271" s="149" t="s">
        <v>646</v>
      </c>
      <c r="B271" s="148"/>
      <c r="C271" s="91" t="s">
        <v>645</v>
      </c>
      <c r="D271" s="149"/>
      <c r="E271" s="149"/>
      <c r="F271" s="102">
        <v>6374</v>
      </c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2">
        <v>6374</v>
      </c>
      <c r="R271" s="102"/>
      <c r="S271" s="102"/>
      <c r="T271" s="102"/>
      <c r="U271" s="102"/>
      <c r="V271" s="102">
        <v>6374</v>
      </c>
      <c r="W271" s="102"/>
      <c r="X271" s="102"/>
      <c r="Y271" s="102"/>
      <c r="Z271" s="102"/>
    </row>
    <row r="272" spans="1:26" ht="33.4" customHeight="1" x14ac:dyDescent="0.25">
      <c r="A272" s="149" t="s">
        <v>646</v>
      </c>
      <c r="B272" s="148" t="s">
        <v>178</v>
      </c>
      <c r="C272" s="91" t="s">
        <v>177</v>
      </c>
      <c r="D272" s="149"/>
      <c r="E272" s="149"/>
      <c r="F272" s="102">
        <v>6374</v>
      </c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2">
        <v>6374</v>
      </c>
      <c r="R272" s="102"/>
      <c r="S272" s="102"/>
      <c r="T272" s="102"/>
      <c r="U272" s="102"/>
      <c r="V272" s="102">
        <v>6374</v>
      </c>
      <c r="W272" s="102"/>
      <c r="X272" s="102"/>
      <c r="Y272" s="102"/>
      <c r="Z272" s="102">
        <v>154</v>
      </c>
    </row>
    <row r="273" spans="1:26" ht="33.4" customHeight="1" x14ac:dyDescent="0.25">
      <c r="A273" s="149" t="s">
        <v>621</v>
      </c>
      <c r="B273" s="148"/>
      <c r="C273" s="91" t="s">
        <v>620</v>
      </c>
      <c r="D273" s="149"/>
      <c r="E273" s="149"/>
      <c r="F273" s="102">
        <f>F274</f>
        <v>6874</v>
      </c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2">
        <v>5970.3</v>
      </c>
      <c r="R273" s="102"/>
      <c r="S273" s="102"/>
      <c r="T273" s="102"/>
      <c r="U273" s="102">
        <v>154</v>
      </c>
      <c r="V273" s="102">
        <v>5970.3</v>
      </c>
      <c r="W273" s="102"/>
      <c r="X273" s="102"/>
      <c r="Y273" s="102"/>
      <c r="Z273" s="102">
        <v>154</v>
      </c>
    </row>
    <row r="274" spans="1:26" ht="33.4" customHeight="1" x14ac:dyDescent="0.25">
      <c r="A274" s="149" t="s">
        <v>623</v>
      </c>
      <c r="B274" s="148"/>
      <c r="C274" s="91" t="s">
        <v>622</v>
      </c>
      <c r="D274" s="149"/>
      <c r="E274" s="149"/>
      <c r="F274" s="102">
        <f>F275+F278</f>
        <v>6874</v>
      </c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2">
        <v>5970.3</v>
      </c>
      <c r="R274" s="102"/>
      <c r="S274" s="102"/>
      <c r="T274" s="102"/>
      <c r="U274" s="102">
        <v>154</v>
      </c>
      <c r="V274" s="102">
        <v>5970.3</v>
      </c>
      <c r="W274" s="102"/>
      <c r="X274" s="102"/>
      <c r="Y274" s="102"/>
      <c r="Z274" s="102"/>
    </row>
    <row r="275" spans="1:26" ht="33" customHeight="1" x14ac:dyDescent="0.25">
      <c r="A275" s="149" t="s">
        <v>624</v>
      </c>
      <c r="B275" s="148"/>
      <c r="C275" s="91" t="s">
        <v>137</v>
      </c>
      <c r="D275" s="149"/>
      <c r="E275" s="149"/>
      <c r="F275" s="102">
        <f>F276+F277</f>
        <v>6720</v>
      </c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2">
        <v>5816.3</v>
      </c>
      <c r="R275" s="102"/>
      <c r="S275" s="102"/>
      <c r="T275" s="102"/>
      <c r="U275" s="102"/>
      <c r="V275" s="102">
        <v>5816.3</v>
      </c>
      <c r="W275" s="102"/>
      <c r="X275" s="102"/>
      <c r="Y275" s="102"/>
      <c r="Z275" s="102"/>
    </row>
    <row r="276" spans="1:26" ht="52.5" customHeight="1" x14ac:dyDescent="0.25">
      <c r="A276" s="149" t="s">
        <v>624</v>
      </c>
      <c r="B276" s="148" t="s">
        <v>136</v>
      </c>
      <c r="C276" s="91" t="s">
        <v>135</v>
      </c>
      <c r="D276" s="149"/>
      <c r="E276" s="149"/>
      <c r="F276" s="89">
        <v>6320</v>
      </c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2">
        <v>5416.3</v>
      </c>
      <c r="R276" s="102"/>
      <c r="S276" s="102"/>
      <c r="T276" s="102"/>
      <c r="U276" s="102"/>
      <c r="V276" s="102">
        <v>5416.3</v>
      </c>
      <c r="W276" s="102"/>
      <c r="X276" s="102"/>
      <c r="Y276" s="102"/>
      <c r="Z276" s="102"/>
    </row>
    <row r="277" spans="1:26" ht="41.25" customHeight="1" x14ac:dyDescent="0.25">
      <c r="A277" s="149" t="s">
        <v>624</v>
      </c>
      <c r="B277" s="148" t="s">
        <v>140</v>
      </c>
      <c r="C277" s="91" t="s">
        <v>139</v>
      </c>
      <c r="D277" s="149"/>
      <c r="E277" s="149"/>
      <c r="F277" s="89">
        <v>400</v>
      </c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2">
        <v>400</v>
      </c>
      <c r="R277" s="102"/>
      <c r="S277" s="102"/>
      <c r="T277" s="102"/>
      <c r="U277" s="102"/>
      <c r="V277" s="102">
        <v>400</v>
      </c>
      <c r="W277" s="102"/>
      <c r="X277" s="102"/>
      <c r="Y277" s="102"/>
      <c r="Z277" s="102">
        <v>154</v>
      </c>
    </row>
    <row r="278" spans="1:26" ht="29.25" customHeight="1" x14ac:dyDescent="0.25">
      <c r="A278" s="149" t="s">
        <v>626</v>
      </c>
      <c r="B278" s="148"/>
      <c r="C278" s="91" t="s">
        <v>625</v>
      </c>
      <c r="D278" s="149"/>
      <c r="E278" s="149"/>
      <c r="F278" s="102">
        <v>154</v>
      </c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2">
        <v>154</v>
      </c>
      <c r="R278" s="102"/>
      <c r="S278" s="102"/>
      <c r="T278" s="102"/>
      <c r="U278" s="102">
        <v>154</v>
      </c>
      <c r="V278" s="102">
        <v>154</v>
      </c>
      <c r="W278" s="102"/>
      <c r="X278" s="102"/>
      <c r="Y278" s="102"/>
      <c r="Z278" s="102">
        <v>124.3</v>
      </c>
    </row>
    <row r="279" spans="1:26" ht="59.25" customHeight="1" x14ac:dyDescent="0.25">
      <c r="A279" s="149" t="s">
        <v>626</v>
      </c>
      <c r="B279" s="148" t="s">
        <v>136</v>
      </c>
      <c r="C279" s="91" t="s">
        <v>135</v>
      </c>
      <c r="D279" s="149"/>
      <c r="E279" s="149"/>
      <c r="F279" s="102">
        <v>124.3</v>
      </c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2">
        <v>124.3</v>
      </c>
      <c r="R279" s="102"/>
      <c r="S279" s="102"/>
      <c r="T279" s="102"/>
      <c r="U279" s="102">
        <v>124.3</v>
      </c>
      <c r="V279" s="102">
        <v>124.3</v>
      </c>
      <c r="W279" s="102"/>
      <c r="X279" s="102"/>
      <c r="Y279" s="102"/>
      <c r="Z279" s="102">
        <v>29.7</v>
      </c>
    </row>
    <row r="280" spans="1:26" ht="33.4" customHeight="1" x14ac:dyDescent="0.25">
      <c r="A280" s="149" t="s">
        <v>626</v>
      </c>
      <c r="B280" s="148" t="s">
        <v>140</v>
      </c>
      <c r="C280" s="91" t="s">
        <v>139</v>
      </c>
      <c r="D280" s="149"/>
      <c r="E280" s="149"/>
      <c r="F280" s="102">
        <v>29.7</v>
      </c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2">
        <v>29.7</v>
      </c>
      <c r="R280" s="102"/>
      <c r="S280" s="102"/>
      <c r="T280" s="102"/>
      <c r="U280" s="102">
        <v>29.7</v>
      </c>
      <c r="V280" s="102">
        <v>29.7</v>
      </c>
      <c r="W280" s="102"/>
      <c r="X280" s="102"/>
      <c r="Y280" s="102"/>
      <c r="Z280" s="102"/>
    </row>
    <row r="281" spans="1:26" ht="42.75" customHeight="1" x14ac:dyDescent="0.25">
      <c r="A281" s="149" t="s">
        <v>330</v>
      </c>
      <c r="B281" s="148"/>
      <c r="C281" s="91" t="s">
        <v>329</v>
      </c>
      <c r="D281" s="149"/>
      <c r="E281" s="149"/>
      <c r="F281" s="102">
        <f>F282+F286</f>
        <v>1289</v>
      </c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2">
        <v>168</v>
      </c>
      <c r="R281" s="102"/>
      <c r="S281" s="102"/>
      <c r="T281" s="102"/>
      <c r="U281" s="102"/>
      <c r="V281" s="102">
        <v>68</v>
      </c>
      <c r="W281" s="102"/>
      <c r="X281" s="102"/>
      <c r="Y281" s="102"/>
      <c r="Z281" s="102"/>
    </row>
    <row r="282" spans="1:26" ht="33.4" customHeight="1" x14ac:dyDescent="0.25">
      <c r="A282" s="149" t="s">
        <v>559</v>
      </c>
      <c r="B282" s="148"/>
      <c r="C282" s="91" t="s">
        <v>558</v>
      </c>
      <c r="D282" s="149"/>
      <c r="E282" s="149"/>
      <c r="F282" s="102">
        <v>50</v>
      </c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2">
        <v>50</v>
      </c>
      <c r="R282" s="102"/>
      <c r="S282" s="102"/>
      <c r="T282" s="102"/>
      <c r="U282" s="102"/>
      <c r="V282" s="102">
        <v>50</v>
      </c>
      <c r="W282" s="102"/>
      <c r="X282" s="102"/>
      <c r="Y282" s="102"/>
      <c r="Z282" s="102"/>
    </row>
    <row r="283" spans="1:26" ht="33.4" customHeight="1" x14ac:dyDescent="0.25">
      <c r="A283" s="149" t="s">
        <v>561</v>
      </c>
      <c r="B283" s="148"/>
      <c r="C283" s="91" t="s">
        <v>560</v>
      </c>
      <c r="D283" s="149"/>
      <c r="E283" s="149"/>
      <c r="F283" s="102">
        <v>50</v>
      </c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2">
        <v>50</v>
      </c>
      <c r="R283" s="102"/>
      <c r="S283" s="102"/>
      <c r="T283" s="102"/>
      <c r="U283" s="102"/>
      <c r="V283" s="102">
        <v>50</v>
      </c>
      <c r="W283" s="102"/>
      <c r="X283" s="102"/>
      <c r="Y283" s="102"/>
      <c r="Z283" s="102"/>
    </row>
    <row r="284" spans="1:26" ht="33.4" customHeight="1" x14ac:dyDescent="0.25">
      <c r="A284" s="149" t="s">
        <v>563</v>
      </c>
      <c r="B284" s="148"/>
      <c r="C284" s="91" t="s">
        <v>562</v>
      </c>
      <c r="D284" s="149"/>
      <c r="E284" s="149"/>
      <c r="F284" s="102">
        <v>50</v>
      </c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2">
        <v>50</v>
      </c>
      <c r="R284" s="102"/>
      <c r="S284" s="102"/>
      <c r="T284" s="102"/>
      <c r="U284" s="102"/>
      <c r="V284" s="102">
        <v>50</v>
      </c>
      <c r="W284" s="102"/>
      <c r="X284" s="102"/>
      <c r="Y284" s="102"/>
      <c r="Z284" s="102"/>
    </row>
    <row r="285" spans="1:26" ht="50.1" customHeight="1" x14ac:dyDescent="0.25">
      <c r="A285" s="149" t="s">
        <v>563</v>
      </c>
      <c r="B285" s="148" t="s">
        <v>244</v>
      </c>
      <c r="C285" s="91" t="s">
        <v>243</v>
      </c>
      <c r="D285" s="149"/>
      <c r="E285" s="149"/>
      <c r="F285" s="102">
        <v>50</v>
      </c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2">
        <v>50</v>
      </c>
      <c r="R285" s="102"/>
      <c r="S285" s="102"/>
      <c r="T285" s="102"/>
      <c r="U285" s="102"/>
      <c r="V285" s="102">
        <v>50</v>
      </c>
      <c r="W285" s="102"/>
      <c r="X285" s="102"/>
      <c r="Y285" s="102"/>
      <c r="Z285" s="102"/>
    </row>
    <row r="286" spans="1:26" ht="52.5" customHeight="1" x14ac:dyDescent="0.25">
      <c r="A286" s="149" t="s">
        <v>332</v>
      </c>
      <c r="B286" s="148"/>
      <c r="C286" s="91" t="s">
        <v>331</v>
      </c>
      <c r="D286" s="149"/>
      <c r="E286" s="149"/>
      <c r="F286" s="102">
        <f>F287+F290</f>
        <v>1239</v>
      </c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39.75" customHeight="1" x14ac:dyDescent="0.25">
      <c r="A287" s="149" t="s">
        <v>334</v>
      </c>
      <c r="B287" s="148"/>
      <c r="C287" s="91" t="s">
        <v>333</v>
      </c>
      <c r="D287" s="149"/>
      <c r="E287" s="149"/>
      <c r="F287" s="102">
        <v>40</v>
      </c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65.25" customHeight="1" x14ac:dyDescent="0.25">
      <c r="A288" s="149" t="s">
        <v>336</v>
      </c>
      <c r="B288" s="148"/>
      <c r="C288" s="91" t="s">
        <v>335</v>
      </c>
      <c r="D288" s="149"/>
      <c r="E288" s="149"/>
      <c r="F288" s="102">
        <v>40</v>
      </c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41.25" customHeight="1" x14ac:dyDescent="0.25">
      <c r="A289" s="149" t="s">
        <v>336</v>
      </c>
      <c r="B289" s="148" t="s">
        <v>140</v>
      </c>
      <c r="C289" s="91" t="s">
        <v>139</v>
      </c>
      <c r="D289" s="149"/>
      <c r="E289" s="149"/>
      <c r="F289" s="102">
        <v>40</v>
      </c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2"/>
      <c r="R289" s="102"/>
      <c r="S289" s="102"/>
      <c r="T289" s="102"/>
      <c r="U289" s="102"/>
      <c r="V289" s="102"/>
      <c r="W289" s="102"/>
      <c r="X289" s="102"/>
      <c r="Y289" s="102">
        <v>250</v>
      </c>
      <c r="Z289" s="102"/>
    </row>
    <row r="290" spans="1:26" ht="40.5" customHeight="1" x14ac:dyDescent="0.25">
      <c r="A290" s="149" t="s">
        <v>979</v>
      </c>
      <c r="B290" s="148"/>
      <c r="C290" s="91" t="s">
        <v>980</v>
      </c>
      <c r="D290" s="149"/>
      <c r="E290" s="149"/>
      <c r="F290" s="102">
        <f>F291</f>
        <v>1199</v>
      </c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40.5" customHeight="1" x14ac:dyDescent="0.25">
      <c r="A291" s="149" t="s">
        <v>981</v>
      </c>
      <c r="B291" s="148"/>
      <c r="C291" s="91" t="s">
        <v>982</v>
      </c>
      <c r="D291" s="149"/>
      <c r="E291" s="149"/>
      <c r="F291" s="102">
        <f>F292</f>
        <v>1199</v>
      </c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57" customHeight="1" x14ac:dyDescent="0.25">
      <c r="A292" s="149" t="s">
        <v>981</v>
      </c>
      <c r="B292" s="148" t="s">
        <v>136</v>
      </c>
      <c r="C292" s="91" t="s">
        <v>135</v>
      </c>
      <c r="D292" s="149"/>
      <c r="E292" s="149"/>
      <c r="F292" s="102">
        <v>1199</v>
      </c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39" customHeight="1" x14ac:dyDescent="0.25">
      <c r="A293" s="149" t="s">
        <v>272</v>
      </c>
      <c r="B293" s="148"/>
      <c r="C293" s="91" t="s">
        <v>271</v>
      </c>
      <c r="D293" s="149"/>
      <c r="E293" s="149"/>
      <c r="F293" s="102">
        <f>F294+F312</f>
        <v>5787.20388</v>
      </c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2">
        <v>2145</v>
      </c>
      <c r="R293" s="102"/>
      <c r="S293" s="102"/>
      <c r="T293" s="102">
        <v>200</v>
      </c>
      <c r="U293" s="102"/>
      <c r="V293" s="102">
        <v>2269</v>
      </c>
      <c r="W293" s="102"/>
      <c r="X293" s="102"/>
      <c r="Y293" s="102"/>
      <c r="Z293" s="102"/>
    </row>
    <row r="294" spans="1:26" ht="33.4" customHeight="1" x14ac:dyDescent="0.25">
      <c r="A294" s="149" t="s">
        <v>274</v>
      </c>
      <c r="B294" s="148"/>
      <c r="C294" s="91" t="s">
        <v>273</v>
      </c>
      <c r="D294" s="149"/>
      <c r="E294" s="149"/>
      <c r="F294" s="102">
        <f>F295+F300+F307</f>
        <v>2122.12</v>
      </c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2">
        <v>1365</v>
      </c>
      <c r="R294" s="102"/>
      <c r="S294" s="102"/>
      <c r="T294" s="102"/>
      <c r="U294" s="102"/>
      <c r="V294" s="102">
        <v>1437</v>
      </c>
      <c r="W294" s="102"/>
      <c r="X294" s="102"/>
      <c r="Y294" s="102"/>
      <c r="Z294" s="102"/>
    </row>
    <row r="295" spans="1:26" ht="30" customHeight="1" x14ac:dyDescent="0.25">
      <c r="A295" s="149" t="s">
        <v>276</v>
      </c>
      <c r="B295" s="148"/>
      <c r="C295" s="91" t="s">
        <v>275</v>
      </c>
      <c r="D295" s="149"/>
      <c r="E295" s="149"/>
      <c r="F295" s="102">
        <f>F296+F298</f>
        <v>1072.3625999999999</v>
      </c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2">
        <v>458</v>
      </c>
      <c r="R295" s="102"/>
      <c r="S295" s="102"/>
      <c r="T295" s="102"/>
      <c r="U295" s="102"/>
      <c r="V295" s="102">
        <v>510</v>
      </c>
      <c r="W295" s="102"/>
      <c r="X295" s="102"/>
      <c r="Y295" s="102"/>
      <c r="Z295" s="102"/>
    </row>
    <row r="296" spans="1:26" ht="33.4" customHeight="1" x14ac:dyDescent="0.25">
      <c r="A296" s="149" t="s">
        <v>278</v>
      </c>
      <c r="B296" s="148"/>
      <c r="C296" s="91" t="s">
        <v>277</v>
      </c>
      <c r="D296" s="149"/>
      <c r="E296" s="149"/>
      <c r="F296" s="102">
        <f>F297</f>
        <v>1066.3625999999999</v>
      </c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2">
        <v>450</v>
      </c>
      <c r="R296" s="102"/>
      <c r="S296" s="102"/>
      <c r="T296" s="102"/>
      <c r="U296" s="102"/>
      <c r="V296" s="102">
        <v>500</v>
      </c>
      <c r="W296" s="102"/>
      <c r="X296" s="102"/>
      <c r="Y296" s="102"/>
      <c r="Z296" s="102"/>
    </row>
    <row r="297" spans="1:26" ht="39.75" customHeight="1" x14ac:dyDescent="0.25">
      <c r="A297" s="149" t="s">
        <v>278</v>
      </c>
      <c r="B297" s="148" t="s">
        <v>140</v>
      </c>
      <c r="C297" s="91" t="s">
        <v>139</v>
      </c>
      <c r="D297" s="149"/>
      <c r="E297" s="149"/>
      <c r="F297" s="102">
        <v>1066.3625999999999</v>
      </c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2">
        <v>450</v>
      </c>
      <c r="R297" s="102"/>
      <c r="S297" s="102"/>
      <c r="T297" s="102"/>
      <c r="U297" s="102"/>
      <c r="V297" s="102">
        <v>500</v>
      </c>
      <c r="W297" s="102"/>
      <c r="X297" s="102"/>
      <c r="Y297" s="102"/>
      <c r="Z297" s="102"/>
    </row>
    <row r="298" spans="1:26" ht="33.4" customHeight="1" x14ac:dyDescent="0.25">
      <c r="A298" s="149" t="s">
        <v>280</v>
      </c>
      <c r="B298" s="148"/>
      <c r="C298" s="91" t="s">
        <v>279</v>
      </c>
      <c r="D298" s="149"/>
      <c r="E298" s="149"/>
      <c r="F298" s="102">
        <v>6</v>
      </c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2">
        <v>8</v>
      </c>
      <c r="R298" s="102"/>
      <c r="S298" s="102"/>
      <c r="T298" s="102"/>
      <c r="U298" s="102"/>
      <c r="V298" s="102">
        <v>10</v>
      </c>
      <c r="W298" s="102"/>
      <c r="X298" s="102"/>
      <c r="Y298" s="102"/>
      <c r="Z298" s="102"/>
    </row>
    <row r="299" spans="1:26" ht="33.4" customHeight="1" x14ac:dyDescent="0.25">
      <c r="A299" s="149" t="s">
        <v>280</v>
      </c>
      <c r="B299" s="148" t="s">
        <v>140</v>
      </c>
      <c r="C299" s="91" t="s">
        <v>139</v>
      </c>
      <c r="D299" s="149"/>
      <c r="E299" s="149"/>
      <c r="F299" s="102">
        <v>6</v>
      </c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2">
        <v>8</v>
      </c>
      <c r="R299" s="102"/>
      <c r="S299" s="102"/>
      <c r="T299" s="102"/>
      <c r="U299" s="102"/>
      <c r="V299" s="102">
        <v>10</v>
      </c>
      <c r="W299" s="102"/>
      <c r="X299" s="102"/>
      <c r="Y299" s="102"/>
      <c r="Z299" s="102"/>
    </row>
    <row r="300" spans="1:26" ht="33.4" customHeight="1" x14ac:dyDescent="0.25">
      <c r="A300" s="149" t="s">
        <v>282</v>
      </c>
      <c r="B300" s="148"/>
      <c r="C300" s="91" t="s">
        <v>281</v>
      </c>
      <c r="D300" s="149"/>
      <c r="E300" s="149"/>
      <c r="F300" s="102">
        <f>F302+F304+F306</f>
        <v>165</v>
      </c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2">
        <v>160</v>
      </c>
      <c r="R300" s="102"/>
      <c r="S300" s="102"/>
      <c r="T300" s="102"/>
      <c r="U300" s="102"/>
      <c r="V300" s="102">
        <v>170</v>
      </c>
      <c r="W300" s="102"/>
      <c r="X300" s="102"/>
      <c r="Y300" s="102"/>
      <c r="Z300" s="102"/>
    </row>
    <row r="301" spans="1:26" ht="33.4" customHeight="1" x14ac:dyDescent="0.25">
      <c r="A301" s="149" t="s">
        <v>284</v>
      </c>
      <c r="B301" s="148"/>
      <c r="C301" s="91" t="s">
        <v>283</v>
      </c>
      <c r="D301" s="149"/>
      <c r="E301" s="149"/>
      <c r="F301" s="102">
        <v>80</v>
      </c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2">
        <v>30</v>
      </c>
      <c r="R301" s="102"/>
      <c r="S301" s="102"/>
      <c r="T301" s="102"/>
      <c r="U301" s="102"/>
      <c r="V301" s="102">
        <v>30</v>
      </c>
      <c r="W301" s="102"/>
      <c r="X301" s="102"/>
      <c r="Y301" s="102"/>
      <c r="Z301" s="102"/>
    </row>
    <row r="302" spans="1:26" ht="33.4" customHeight="1" x14ac:dyDescent="0.25">
      <c r="A302" s="149" t="s">
        <v>284</v>
      </c>
      <c r="B302" s="148" t="s">
        <v>140</v>
      </c>
      <c r="C302" s="91" t="s">
        <v>139</v>
      </c>
      <c r="D302" s="149"/>
      <c r="E302" s="149"/>
      <c r="F302" s="102">
        <v>80</v>
      </c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2">
        <v>30</v>
      </c>
      <c r="R302" s="102"/>
      <c r="S302" s="102"/>
      <c r="T302" s="102"/>
      <c r="U302" s="102"/>
      <c r="V302" s="102">
        <v>30</v>
      </c>
      <c r="W302" s="102"/>
      <c r="X302" s="102"/>
      <c r="Y302" s="102"/>
      <c r="Z302" s="102"/>
    </row>
    <row r="303" spans="1:26" ht="33.4" customHeight="1" x14ac:dyDescent="0.25">
      <c r="A303" s="149" t="s">
        <v>286</v>
      </c>
      <c r="B303" s="148"/>
      <c r="C303" s="91" t="s">
        <v>285</v>
      </c>
      <c r="D303" s="149"/>
      <c r="E303" s="149"/>
      <c r="F303" s="102">
        <v>50</v>
      </c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2">
        <v>50</v>
      </c>
      <c r="R303" s="102"/>
      <c r="S303" s="102"/>
      <c r="T303" s="102"/>
      <c r="U303" s="102"/>
      <c r="V303" s="102">
        <v>50</v>
      </c>
      <c r="W303" s="102"/>
      <c r="X303" s="102"/>
      <c r="Y303" s="102"/>
      <c r="Z303" s="102"/>
    </row>
    <row r="304" spans="1:26" ht="50.1" customHeight="1" x14ac:dyDescent="0.25">
      <c r="A304" s="149" t="s">
        <v>286</v>
      </c>
      <c r="B304" s="148" t="s">
        <v>140</v>
      </c>
      <c r="C304" s="91" t="s">
        <v>139</v>
      </c>
      <c r="D304" s="149"/>
      <c r="E304" s="149"/>
      <c r="F304" s="102">
        <v>50</v>
      </c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2">
        <v>50</v>
      </c>
      <c r="R304" s="102"/>
      <c r="S304" s="102"/>
      <c r="T304" s="102"/>
      <c r="U304" s="102"/>
      <c r="V304" s="102">
        <v>50</v>
      </c>
      <c r="W304" s="102"/>
      <c r="X304" s="102"/>
      <c r="Y304" s="102"/>
      <c r="Z304" s="102"/>
    </row>
    <row r="305" spans="1:26" ht="54" customHeight="1" x14ac:dyDescent="0.25">
      <c r="A305" s="149" t="s">
        <v>288</v>
      </c>
      <c r="B305" s="148"/>
      <c r="C305" s="91" t="s">
        <v>287</v>
      </c>
      <c r="D305" s="149"/>
      <c r="E305" s="149"/>
      <c r="F305" s="102">
        <f>F306</f>
        <v>35</v>
      </c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2">
        <v>80</v>
      </c>
      <c r="R305" s="102"/>
      <c r="S305" s="102"/>
      <c r="T305" s="102"/>
      <c r="U305" s="102"/>
      <c r="V305" s="102">
        <v>90</v>
      </c>
      <c r="W305" s="102"/>
      <c r="X305" s="102"/>
      <c r="Y305" s="102"/>
      <c r="Z305" s="102"/>
    </row>
    <row r="306" spans="1:26" ht="36.75" customHeight="1" x14ac:dyDescent="0.25">
      <c r="A306" s="149" t="s">
        <v>288</v>
      </c>
      <c r="B306" s="148" t="s">
        <v>140</v>
      </c>
      <c r="C306" s="91" t="s">
        <v>139</v>
      </c>
      <c r="D306" s="149"/>
      <c r="E306" s="149"/>
      <c r="F306" s="102">
        <v>35</v>
      </c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2">
        <v>80</v>
      </c>
      <c r="R306" s="102"/>
      <c r="S306" s="102"/>
      <c r="T306" s="102"/>
      <c r="U306" s="102"/>
      <c r="V306" s="102">
        <v>90</v>
      </c>
      <c r="W306" s="102"/>
      <c r="X306" s="102"/>
      <c r="Y306" s="102"/>
      <c r="Z306" s="102"/>
    </row>
    <row r="307" spans="1:26" ht="50.1" customHeight="1" x14ac:dyDescent="0.25">
      <c r="A307" s="149" t="s">
        <v>290</v>
      </c>
      <c r="B307" s="148"/>
      <c r="C307" s="91" t="s">
        <v>289</v>
      </c>
      <c r="D307" s="149"/>
      <c r="E307" s="149"/>
      <c r="F307" s="102">
        <f>F308+F310</f>
        <v>884.75739999999996</v>
      </c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2">
        <v>747</v>
      </c>
      <c r="R307" s="102"/>
      <c r="S307" s="102"/>
      <c r="T307" s="102"/>
      <c r="U307" s="102"/>
      <c r="V307" s="102">
        <v>757</v>
      </c>
      <c r="W307" s="102"/>
      <c r="X307" s="102"/>
      <c r="Y307" s="102"/>
      <c r="Z307" s="102"/>
    </row>
    <row r="308" spans="1:26" ht="40.5" customHeight="1" x14ac:dyDescent="0.25">
      <c r="A308" s="149" t="s">
        <v>292</v>
      </c>
      <c r="B308" s="148"/>
      <c r="C308" s="91" t="s">
        <v>291</v>
      </c>
      <c r="D308" s="149"/>
      <c r="E308" s="149"/>
      <c r="F308" s="102">
        <f>F309</f>
        <v>845.45740000000001</v>
      </c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2">
        <v>705</v>
      </c>
      <c r="R308" s="102"/>
      <c r="S308" s="102"/>
      <c r="T308" s="102"/>
      <c r="U308" s="102"/>
      <c r="V308" s="102">
        <v>713</v>
      </c>
      <c r="W308" s="102"/>
      <c r="X308" s="102"/>
      <c r="Y308" s="102"/>
      <c r="Z308" s="102"/>
    </row>
    <row r="309" spans="1:26" ht="36" customHeight="1" x14ac:dyDescent="0.25">
      <c r="A309" s="149" t="s">
        <v>292</v>
      </c>
      <c r="B309" s="148" t="s">
        <v>140</v>
      </c>
      <c r="C309" s="91" t="s">
        <v>139</v>
      </c>
      <c r="D309" s="149"/>
      <c r="E309" s="149"/>
      <c r="F309" s="102">
        <v>845.45740000000001</v>
      </c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2">
        <v>705</v>
      </c>
      <c r="R309" s="102"/>
      <c r="S309" s="102"/>
      <c r="T309" s="102"/>
      <c r="U309" s="102"/>
      <c r="V309" s="102">
        <v>713</v>
      </c>
      <c r="W309" s="102"/>
      <c r="X309" s="102"/>
      <c r="Y309" s="102"/>
      <c r="Z309" s="102"/>
    </row>
    <row r="310" spans="1:26" ht="39" customHeight="1" x14ac:dyDescent="0.25">
      <c r="A310" s="149" t="s">
        <v>294</v>
      </c>
      <c r="B310" s="148"/>
      <c r="C310" s="91" t="s">
        <v>293</v>
      </c>
      <c r="D310" s="149"/>
      <c r="E310" s="149"/>
      <c r="F310" s="102">
        <v>39.299999999999997</v>
      </c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2">
        <v>42</v>
      </c>
      <c r="R310" s="102"/>
      <c r="S310" s="102"/>
      <c r="T310" s="102"/>
      <c r="U310" s="102"/>
      <c r="V310" s="102">
        <v>44</v>
      </c>
      <c r="W310" s="102"/>
      <c r="X310" s="102"/>
      <c r="Y310" s="102"/>
      <c r="Z310" s="102"/>
    </row>
    <row r="311" spans="1:26" ht="35.25" customHeight="1" x14ac:dyDescent="0.25">
      <c r="A311" s="149" t="s">
        <v>294</v>
      </c>
      <c r="B311" s="148" t="s">
        <v>140</v>
      </c>
      <c r="C311" s="91" t="s">
        <v>139</v>
      </c>
      <c r="D311" s="149"/>
      <c r="E311" s="149"/>
      <c r="F311" s="102">
        <v>39.299999999999997</v>
      </c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2">
        <v>42</v>
      </c>
      <c r="R311" s="102"/>
      <c r="S311" s="102"/>
      <c r="T311" s="102"/>
      <c r="U311" s="102"/>
      <c r="V311" s="102">
        <v>44</v>
      </c>
      <c r="W311" s="102"/>
      <c r="X311" s="102"/>
      <c r="Y311" s="102">
        <v>250</v>
      </c>
      <c r="Z311" s="102"/>
    </row>
    <row r="312" spans="1:26" ht="33.4" customHeight="1" x14ac:dyDescent="0.25">
      <c r="A312" s="149" t="s">
        <v>296</v>
      </c>
      <c r="B312" s="148"/>
      <c r="C312" s="91" t="s">
        <v>295</v>
      </c>
      <c r="D312" s="149"/>
      <c r="E312" s="149"/>
      <c r="F312" s="102">
        <f>F313+F318</f>
        <v>3665.0838800000001</v>
      </c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2">
        <v>780</v>
      </c>
      <c r="R312" s="102"/>
      <c r="S312" s="102"/>
      <c r="T312" s="102">
        <v>200</v>
      </c>
      <c r="U312" s="102"/>
      <c r="V312" s="102">
        <v>832</v>
      </c>
      <c r="W312" s="102"/>
      <c r="X312" s="102"/>
      <c r="Y312" s="102"/>
      <c r="Z312" s="102"/>
    </row>
    <row r="313" spans="1:26" ht="33.4" customHeight="1" x14ac:dyDescent="0.25">
      <c r="A313" s="149" t="s">
        <v>298</v>
      </c>
      <c r="B313" s="148"/>
      <c r="C313" s="91" t="s">
        <v>297</v>
      </c>
      <c r="D313" s="149"/>
      <c r="E313" s="149"/>
      <c r="F313" s="102">
        <v>240</v>
      </c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2">
        <v>90</v>
      </c>
      <c r="R313" s="102"/>
      <c r="S313" s="102"/>
      <c r="T313" s="102"/>
      <c r="U313" s="102"/>
      <c r="V313" s="102">
        <v>90</v>
      </c>
      <c r="W313" s="102"/>
      <c r="X313" s="102"/>
      <c r="Y313" s="102"/>
      <c r="Z313" s="102"/>
    </row>
    <row r="314" spans="1:26" ht="33.4" customHeight="1" x14ac:dyDescent="0.25">
      <c r="A314" s="149" t="s">
        <v>300</v>
      </c>
      <c r="B314" s="148"/>
      <c r="C314" s="91" t="s">
        <v>299</v>
      </c>
      <c r="D314" s="149"/>
      <c r="E314" s="149"/>
      <c r="F314" s="102">
        <v>90</v>
      </c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2">
        <v>90</v>
      </c>
      <c r="R314" s="102"/>
      <c r="S314" s="102"/>
      <c r="T314" s="102"/>
      <c r="U314" s="102"/>
      <c r="V314" s="102">
        <v>90</v>
      </c>
      <c r="W314" s="102"/>
      <c r="X314" s="102"/>
      <c r="Y314" s="102"/>
      <c r="Z314" s="102"/>
    </row>
    <row r="315" spans="1:26" ht="45.75" customHeight="1" x14ac:dyDescent="0.25">
      <c r="A315" s="149" t="s">
        <v>300</v>
      </c>
      <c r="B315" s="148" t="s">
        <v>140</v>
      </c>
      <c r="C315" s="91" t="s">
        <v>139</v>
      </c>
      <c r="D315" s="149"/>
      <c r="E315" s="149"/>
      <c r="F315" s="102">
        <v>90</v>
      </c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2">
        <v>90</v>
      </c>
      <c r="R315" s="102"/>
      <c r="S315" s="102"/>
      <c r="T315" s="102"/>
      <c r="U315" s="102"/>
      <c r="V315" s="102">
        <v>90</v>
      </c>
      <c r="W315" s="102"/>
      <c r="X315" s="102"/>
      <c r="Y315" s="102"/>
      <c r="Z315" s="102"/>
    </row>
    <row r="316" spans="1:26" ht="87.75" customHeight="1" x14ac:dyDescent="0.25">
      <c r="A316" s="149" t="s">
        <v>302</v>
      </c>
      <c r="B316" s="148"/>
      <c r="C316" s="74" t="s">
        <v>301</v>
      </c>
      <c r="D316" s="149"/>
      <c r="E316" s="149"/>
      <c r="F316" s="102">
        <v>150</v>
      </c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44.25" customHeight="1" x14ac:dyDescent="0.25">
      <c r="A317" s="149" t="s">
        <v>302</v>
      </c>
      <c r="B317" s="148" t="s">
        <v>140</v>
      </c>
      <c r="C317" s="91" t="s">
        <v>139</v>
      </c>
      <c r="D317" s="149"/>
      <c r="E317" s="149"/>
      <c r="F317" s="102">
        <v>150</v>
      </c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2"/>
      <c r="R317" s="102"/>
      <c r="S317" s="102"/>
      <c r="T317" s="102"/>
      <c r="U317" s="102"/>
      <c r="V317" s="102"/>
      <c r="W317" s="102"/>
      <c r="X317" s="102"/>
      <c r="Y317" s="102">
        <v>250</v>
      </c>
      <c r="Z317" s="102"/>
    </row>
    <row r="318" spans="1:26" ht="36" customHeight="1" x14ac:dyDescent="0.25">
      <c r="A318" s="149" t="s">
        <v>304</v>
      </c>
      <c r="B318" s="148"/>
      <c r="C318" s="91" t="s">
        <v>303</v>
      </c>
      <c r="D318" s="149"/>
      <c r="E318" s="149"/>
      <c r="F318" s="102">
        <f>F319+F321+F323+F325+F327+F329</f>
        <v>3425.0838800000001</v>
      </c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2">
        <v>690</v>
      </c>
      <c r="R318" s="102"/>
      <c r="S318" s="102"/>
      <c r="T318" s="102">
        <v>200</v>
      </c>
      <c r="U318" s="102"/>
      <c r="V318" s="102">
        <v>742</v>
      </c>
      <c r="W318" s="102"/>
      <c r="X318" s="102"/>
      <c r="Y318" s="102"/>
      <c r="Z318" s="102"/>
    </row>
    <row r="319" spans="1:26" ht="40.5" customHeight="1" x14ac:dyDescent="0.25">
      <c r="A319" s="149" t="s">
        <v>306</v>
      </c>
      <c r="B319" s="148"/>
      <c r="C319" s="91" t="s">
        <v>675</v>
      </c>
      <c r="D319" s="149"/>
      <c r="E319" s="149"/>
      <c r="F319" s="102">
        <f>F320</f>
        <v>2455.7035599999999</v>
      </c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2">
        <v>120</v>
      </c>
      <c r="R319" s="102"/>
      <c r="S319" s="102"/>
      <c r="T319" s="102"/>
      <c r="U319" s="102"/>
      <c r="V319" s="102">
        <v>120</v>
      </c>
      <c r="W319" s="102"/>
      <c r="X319" s="102"/>
      <c r="Y319" s="102"/>
      <c r="Z319" s="102"/>
    </row>
    <row r="320" spans="1:26" ht="44.25" customHeight="1" x14ac:dyDescent="0.25">
      <c r="A320" s="149" t="s">
        <v>306</v>
      </c>
      <c r="B320" s="148" t="s">
        <v>140</v>
      </c>
      <c r="C320" s="91" t="s">
        <v>139</v>
      </c>
      <c r="D320" s="149"/>
      <c r="E320" s="149"/>
      <c r="F320" s="102">
        <v>2455.7035599999999</v>
      </c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2">
        <v>120</v>
      </c>
      <c r="R320" s="102"/>
      <c r="S320" s="102"/>
      <c r="T320" s="102"/>
      <c r="U320" s="102"/>
      <c r="V320" s="102">
        <v>120</v>
      </c>
      <c r="W320" s="102"/>
      <c r="X320" s="102"/>
      <c r="Y320" s="102"/>
      <c r="Z320" s="102"/>
    </row>
    <row r="321" spans="1:26" ht="39.75" customHeight="1" x14ac:dyDescent="0.25">
      <c r="A321" s="149" t="s">
        <v>308</v>
      </c>
      <c r="B321" s="148"/>
      <c r="C321" s="91" t="s">
        <v>307</v>
      </c>
      <c r="D321" s="149"/>
      <c r="E321" s="149"/>
      <c r="F321" s="102">
        <v>200</v>
      </c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2">
        <v>150</v>
      </c>
      <c r="R321" s="102"/>
      <c r="S321" s="102"/>
      <c r="T321" s="102"/>
      <c r="U321" s="102"/>
      <c r="V321" s="102">
        <v>150</v>
      </c>
      <c r="W321" s="102"/>
      <c r="X321" s="102"/>
      <c r="Y321" s="102"/>
      <c r="Z321" s="102"/>
    </row>
    <row r="322" spans="1:26" ht="33.4" customHeight="1" x14ac:dyDescent="0.25">
      <c r="A322" s="149" t="s">
        <v>308</v>
      </c>
      <c r="B322" s="148" t="s">
        <v>140</v>
      </c>
      <c r="C322" s="91" t="s">
        <v>139</v>
      </c>
      <c r="D322" s="149"/>
      <c r="E322" s="149"/>
      <c r="F322" s="102">
        <v>200</v>
      </c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2">
        <v>150</v>
      </c>
      <c r="R322" s="102"/>
      <c r="S322" s="102"/>
      <c r="T322" s="102"/>
      <c r="U322" s="102"/>
      <c r="V322" s="102">
        <v>150</v>
      </c>
      <c r="W322" s="102"/>
      <c r="X322" s="102"/>
      <c r="Y322" s="102"/>
      <c r="Z322" s="102"/>
    </row>
    <row r="323" spans="1:26" ht="33.4" customHeight="1" x14ac:dyDescent="0.25">
      <c r="A323" s="149" t="s">
        <v>310</v>
      </c>
      <c r="B323" s="148"/>
      <c r="C323" s="91" t="s">
        <v>309</v>
      </c>
      <c r="D323" s="149"/>
      <c r="E323" s="149"/>
      <c r="F323" s="102">
        <v>6</v>
      </c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2">
        <v>8</v>
      </c>
      <c r="R323" s="102"/>
      <c r="S323" s="102"/>
      <c r="T323" s="102"/>
      <c r="U323" s="102"/>
      <c r="V323" s="102">
        <v>10</v>
      </c>
      <c r="W323" s="102"/>
      <c r="X323" s="102"/>
      <c r="Y323" s="102"/>
      <c r="Z323" s="102"/>
    </row>
    <row r="324" spans="1:26" ht="33.4" customHeight="1" x14ac:dyDescent="0.25">
      <c r="A324" s="149" t="s">
        <v>310</v>
      </c>
      <c r="B324" s="148" t="s">
        <v>140</v>
      </c>
      <c r="C324" s="91" t="s">
        <v>139</v>
      </c>
      <c r="D324" s="149"/>
      <c r="E324" s="149"/>
      <c r="F324" s="102">
        <v>6</v>
      </c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2">
        <v>8</v>
      </c>
      <c r="R324" s="102"/>
      <c r="S324" s="102"/>
      <c r="T324" s="102"/>
      <c r="U324" s="102"/>
      <c r="V324" s="102">
        <v>10</v>
      </c>
      <c r="W324" s="102"/>
      <c r="X324" s="102"/>
      <c r="Y324" s="102"/>
      <c r="Z324" s="102"/>
    </row>
    <row r="325" spans="1:26" ht="33.4" customHeight="1" x14ac:dyDescent="0.25">
      <c r="A325" s="149" t="s">
        <v>312</v>
      </c>
      <c r="B325" s="148"/>
      <c r="C325" s="91" t="s">
        <v>311</v>
      </c>
      <c r="D325" s="149"/>
      <c r="E325" s="149"/>
      <c r="F325" s="102">
        <v>250</v>
      </c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2">
        <v>200</v>
      </c>
      <c r="R325" s="102"/>
      <c r="S325" s="102"/>
      <c r="T325" s="102"/>
      <c r="U325" s="102"/>
      <c r="V325" s="102">
        <v>200</v>
      </c>
      <c r="W325" s="102"/>
      <c r="X325" s="102"/>
      <c r="Y325" s="102"/>
      <c r="Z325" s="102"/>
    </row>
    <row r="326" spans="1:26" ht="39.75" customHeight="1" x14ac:dyDescent="0.25">
      <c r="A326" s="149" t="s">
        <v>312</v>
      </c>
      <c r="B326" s="148" t="s">
        <v>140</v>
      </c>
      <c r="C326" s="91" t="s">
        <v>139</v>
      </c>
      <c r="D326" s="149"/>
      <c r="E326" s="149"/>
      <c r="F326" s="102">
        <v>250</v>
      </c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2">
        <v>200</v>
      </c>
      <c r="R326" s="102"/>
      <c r="S326" s="102"/>
      <c r="T326" s="102"/>
      <c r="U326" s="102"/>
      <c r="V326" s="102">
        <v>200</v>
      </c>
      <c r="W326" s="102"/>
      <c r="X326" s="102"/>
      <c r="Y326" s="102"/>
      <c r="Z326" s="102"/>
    </row>
    <row r="327" spans="1:26" ht="33.4" customHeight="1" x14ac:dyDescent="0.25">
      <c r="A327" s="149" t="s">
        <v>314</v>
      </c>
      <c r="B327" s="148"/>
      <c r="C327" s="91" t="s">
        <v>313</v>
      </c>
      <c r="D327" s="149"/>
      <c r="E327" s="149"/>
      <c r="F327" s="102">
        <v>12</v>
      </c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2">
        <v>12</v>
      </c>
      <c r="R327" s="102"/>
      <c r="S327" s="102"/>
      <c r="T327" s="102"/>
      <c r="U327" s="102"/>
      <c r="V327" s="102">
        <v>12</v>
      </c>
      <c r="W327" s="102"/>
      <c r="X327" s="102"/>
      <c r="Y327" s="102"/>
      <c r="Z327" s="102"/>
    </row>
    <row r="328" spans="1:26" ht="33.4" customHeight="1" x14ac:dyDescent="0.25">
      <c r="A328" s="149" t="s">
        <v>314</v>
      </c>
      <c r="B328" s="148" t="s">
        <v>140</v>
      </c>
      <c r="C328" s="91" t="s">
        <v>139</v>
      </c>
      <c r="D328" s="149"/>
      <c r="E328" s="149"/>
      <c r="F328" s="102">
        <v>12</v>
      </c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2">
        <v>12</v>
      </c>
      <c r="R328" s="102"/>
      <c r="S328" s="102"/>
      <c r="T328" s="102"/>
      <c r="U328" s="102"/>
      <c r="V328" s="102">
        <v>12</v>
      </c>
      <c r="W328" s="102"/>
      <c r="X328" s="102"/>
      <c r="Y328" s="102">
        <v>250</v>
      </c>
      <c r="Z328" s="102"/>
    </row>
    <row r="329" spans="1:26" ht="33.4" customHeight="1" x14ac:dyDescent="0.25">
      <c r="A329" s="149" t="s">
        <v>365</v>
      </c>
      <c r="B329" s="148"/>
      <c r="C329" s="91" t="s">
        <v>311</v>
      </c>
      <c r="D329" s="149"/>
      <c r="E329" s="149"/>
      <c r="F329" s="102">
        <f>F330</f>
        <v>501.38031999999998</v>
      </c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2">
        <v>200</v>
      </c>
      <c r="R329" s="102"/>
      <c r="S329" s="102"/>
      <c r="T329" s="102">
        <v>200</v>
      </c>
      <c r="U329" s="102"/>
      <c r="V329" s="102">
        <v>250</v>
      </c>
      <c r="W329" s="102"/>
      <c r="X329" s="102"/>
      <c r="Y329" s="102">
        <v>250</v>
      </c>
      <c r="Z329" s="102"/>
    </row>
    <row r="330" spans="1:26" ht="33.4" customHeight="1" x14ac:dyDescent="0.25">
      <c r="A330" s="149" t="s">
        <v>365</v>
      </c>
      <c r="B330" s="148" t="s">
        <v>140</v>
      </c>
      <c r="C330" s="91" t="s">
        <v>139</v>
      </c>
      <c r="D330" s="149"/>
      <c r="E330" s="149"/>
      <c r="F330" s="102">
        <v>501.38031999999998</v>
      </c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2">
        <v>200</v>
      </c>
      <c r="R330" s="102"/>
      <c r="S330" s="102"/>
      <c r="T330" s="102">
        <v>200</v>
      </c>
      <c r="U330" s="102"/>
      <c r="V330" s="102">
        <v>250</v>
      </c>
      <c r="W330" s="102">
        <v>1935.3</v>
      </c>
      <c r="X330" s="102">
        <v>1699.04</v>
      </c>
      <c r="Y330" s="102"/>
      <c r="Z330" s="102"/>
    </row>
    <row r="331" spans="1:26" ht="35.25" customHeight="1" x14ac:dyDescent="0.25">
      <c r="A331" s="149" t="s">
        <v>132</v>
      </c>
      <c r="B331" s="148"/>
      <c r="C331" s="91" t="s">
        <v>131</v>
      </c>
      <c r="D331" s="149"/>
      <c r="E331" s="149"/>
      <c r="F331" s="102">
        <f>F332+F334+F336+F338+F340+F344+F347+F349+F352+F355+F357+F359+F361+F363+F365+F367+F370+F372</f>
        <v>40751.862000000001</v>
      </c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2">
        <v>34988.1</v>
      </c>
      <c r="R331" s="102">
        <v>1759.4</v>
      </c>
      <c r="S331" s="102">
        <v>1699.04</v>
      </c>
      <c r="T331" s="102"/>
      <c r="U331" s="102"/>
      <c r="V331" s="102">
        <v>39950.5</v>
      </c>
      <c r="W331" s="102"/>
      <c r="X331" s="102"/>
      <c r="Y331" s="102"/>
      <c r="Z331" s="102"/>
    </row>
    <row r="332" spans="1:26" ht="29.25" customHeight="1" x14ac:dyDescent="0.25">
      <c r="A332" s="149" t="s">
        <v>204</v>
      </c>
      <c r="B332" s="148"/>
      <c r="C332" s="91" t="s">
        <v>203</v>
      </c>
      <c r="D332" s="149"/>
      <c r="E332" s="149"/>
      <c r="F332" s="102">
        <f>F333</f>
        <v>1595.9</v>
      </c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2">
        <v>1613</v>
      </c>
      <c r="R332" s="102"/>
      <c r="S332" s="102"/>
      <c r="T332" s="102"/>
      <c r="U332" s="102"/>
      <c r="V332" s="102">
        <v>1613</v>
      </c>
      <c r="W332" s="102"/>
      <c r="X332" s="102"/>
      <c r="Y332" s="102"/>
      <c r="Z332" s="102"/>
    </row>
    <row r="333" spans="1:26" ht="58.5" customHeight="1" x14ac:dyDescent="0.25">
      <c r="A333" s="149" t="s">
        <v>204</v>
      </c>
      <c r="B333" s="148" t="s">
        <v>136</v>
      </c>
      <c r="C333" s="91" t="s">
        <v>135</v>
      </c>
      <c r="D333" s="149"/>
      <c r="E333" s="149"/>
      <c r="F333" s="102">
        <v>1595.9</v>
      </c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2">
        <v>1613</v>
      </c>
      <c r="R333" s="102"/>
      <c r="S333" s="102"/>
      <c r="T333" s="102"/>
      <c r="U333" s="102"/>
      <c r="V333" s="102">
        <v>1613</v>
      </c>
      <c r="W333" s="102"/>
      <c r="X333" s="102"/>
      <c r="Y333" s="102"/>
      <c r="Z333" s="102"/>
    </row>
    <row r="334" spans="1:26" ht="33.75" customHeight="1" x14ac:dyDescent="0.25">
      <c r="A334" s="149" t="s">
        <v>613</v>
      </c>
      <c r="B334" s="148"/>
      <c r="C334" s="91" t="s">
        <v>612</v>
      </c>
      <c r="D334" s="149"/>
      <c r="E334" s="149"/>
      <c r="F334" s="102">
        <v>754.8</v>
      </c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2">
        <v>754.8</v>
      </c>
      <c r="R334" s="102"/>
      <c r="S334" s="102"/>
      <c r="T334" s="102"/>
      <c r="U334" s="102"/>
      <c r="V334" s="102">
        <v>754.8</v>
      </c>
      <c r="W334" s="102"/>
      <c r="X334" s="102"/>
      <c r="Y334" s="102"/>
      <c r="Z334" s="102"/>
    </row>
    <row r="335" spans="1:26" ht="62.25" customHeight="1" x14ac:dyDescent="0.25">
      <c r="A335" s="149" t="s">
        <v>613</v>
      </c>
      <c r="B335" s="148" t="s">
        <v>136</v>
      </c>
      <c r="C335" s="91" t="s">
        <v>135</v>
      </c>
      <c r="D335" s="149"/>
      <c r="E335" s="149"/>
      <c r="F335" s="102">
        <v>754.8</v>
      </c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2">
        <v>754.8</v>
      </c>
      <c r="R335" s="102"/>
      <c r="S335" s="102"/>
      <c r="T335" s="102"/>
      <c r="U335" s="102"/>
      <c r="V335" s="102">
        <v>754.8</v>
      </c>
      <c r="W335" s="102"/>
      <c r="X335" s="102"/>
      <c r="Y335" s="102"/>
      <c r="Z335" s="102"/>
    </row>
    <row r="336" spans="1:26" ht="27.75" customHeight="1" x14ac:dyDescent="0.25">
      <c r="A336" s="149" t="s">
        <v>134</v>
      </c>
      <c r="B336" s="148"/>
      <c r="C336" s="91" t="s">
        <v>133</v>
      </c>
      <c r="D336" s="149"/>
      <c r="E336" s="149"/>
      <c r="F336" s="102">
        <v>155.30000000000001</v>
      </c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2">
        <v>155.30000000000001</v>
      </c>
      <c r="R336" s="102"/>
      <c r="S336" s="102"/>
      <c r="T336" s="102"/>
      <c r="U336" s="102"/>
      <c r="V336" s="102">
        <v>155.30000000000001</v>
      </c>
      <c r="W336" s="102"/>
      <c r="X336" s="102"/>
      <c r="Y336" s="102"/>
      <c r="Z336" s="102"/>
    </row>
    <row r="337" spans="1:26" ht="57.75" customHeight="1" x14ac:dyDescent="0.25">
      <c r="A337" s="149" t="s">
        <v>134</v>
      </c>
      <c r="B337" s="148" t="s">
        <v>136</v>
      </c>
      <c r="C337" s="91" t="s">
        <v>135</v>
      </c>
      <c r="D337" s="149"/>
      <c r="E337" s="149"/>
      <c r="F337" s="102">
        <v>155.30000000000001</v>
      </c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2">
        <v>155.30000000000001</v>
      </c>
      <c r="R337" s="102"/>
      <c r="S337" s="102"/>
      <c r="T337" s="102"/>
      <c r="U337" s="102"/>
      <c r="V337" s="102">
        <v>155.30000000000001</v>
      </c>
      <c r="W337" s="102"/>
      <c r="X337" s="102"/>
      <c r="Y337" s="102"/>
      <c r="Z337" s="102"/>
    </row>
    <row r="338" spans="1:26" ht="33.4" customHeight="1" x14ac:dyDescent="0.25">
      <c r="A338" s="149" t="s">
        <v>316</v>
      </c>
      <c r="B338" s="148"/>
      <c r="C338" s="91" t="s">
        <v>315</v>
      </c>
      <c r="D338" s="149"/>
      <c r="E338" s="149"/>
      <c r="F338" s="102">
        <v>50</v>
      </c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27" customHeight="1" x14ac:dyDescent="0.25">
      <c r="A339" s="149" t="s">
        <v>316</v>
      </c>
      <c r="B339" s="148" t="s">
        <v>198</v>
      </c>
      <c r="C339" s="91" t="s">
        <v>197</v>
      </c>
      <c r="D339" s="149"/>
      <c r="E339" s="149"/>
      <c r="F339" s="102">
        <v>50</v>
      </c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37.5" customHeight="1" x14ac:dyDescent="0.25">
      <c r="A340" s="149" t="s">
        <v>138</v>
      </c>
      <c r="B340" s="148"/>
      <c r="C340" s="91" t="s">
        <v>137</v>
      </c>
      <c r="D340" s="149"/>
      <c r="E340" s="149"/>
      <c r="F340" s="102">
        <f>F341+F342+F343</f>
        <v>28670.762000000002</v>
      </c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2">
        <v>24820.6</v>
      </c>
      <c r="R340" s="102"/>
      <c r="S340" s="102"/>
      <c r="T340" s="102"/>
      <c r="U340" s="102"/>
      <c r="V340" s="102">
        <v>24820.6</v>
      </c>
      <c r="W340" s="102"/>
      <c r="X340" s="102"/>
      <c r="Y340" s="102"/>
      <c r="Z340" s="102"/>
    </row>
    <row r="341" spans="1:26" ht="54" customHeight="1" x14ac:dyDescent="0.25">
      <c r="A341" s="149" t="s">
        <v>138</v>
      </c>
      <c r="B341" s="148" t="s">
        <v>136</v>
      </c>
      <c r="C341" s="91" t="s">
        <v>135</v>
      </c>
      <c r="D341" s="149"/>
      <c r="E341" s="149"/>
      <c r="F341" s="102">
        <v>21907.772280000001</v>
      </c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2">
        <v>19038.7</v>
      </c>
      <c r="R341" s="102"/>
      <c r="S341" s="102"/>
      <c r="T341" s="102"/>
      <c r="U341" s="102"/>
      <c r="V341" s="102">
        <v>19038.7</v>
      </c>
      <c r="W341" s="102"/>
      <c r="X341" s="102"/>
      <c r="Y341" s="102"/>
      <c r="Z341" s="102"/>
    </row>
    <row r="342" spans="1:26" ht="42.75" customHeight="1" x14ac:dyDescent="0.25">
      <c r="A342" s="149" t="s">
        <v>138</v>
      </c>
      <c r="B342" s="148" t="s">
        <v>140</v>
      </c>
      <c r="C342" s="91" t="s">
        <v>139</v>
      </c>
      <c r="D342" s="149"/>
      <c r="E342" s="149"/>
      <c r="F342" s="102">
        <f>6318.57+36.1</f>
        <v>6354.67</v>
      </c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2">
        <v>5614.5</v>
      </c>
      <c r="R342" s="102"/>
      <c r="S342" s="102"/>
      <c r="T342" s="102"/>
      <c r="U342" s="102"/>
      <c r="V342" s="102">
        <v>5614.5</v>
      </c>
      <c r="W342" s="102"/>
      <c r="X342" s="102"/>
      <c r="Y342" s="102"/>
      <c r="Z342" s="102"/>
    </row>
    <row r="343" spans="1:26" ht="33.4" customHeight="1" x14ac:dyDescent="0.25">
      <c r="A343" s="149" t="s">
        <v>138</v>
      </c>
      <c r="B343" s="148" t="s">
        <v>198</v>
      </c>
      <c r="C343" s="91" t="s">
        <v>197</v>
      </c>
      <c r="D343" s="149"/>
      <c r="E343" s="149"/>
      <c r="F343" s="102">
        <v>408.31972000000002</v>
      </c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2">
        <v>167.4</v>
      </c>
      <c r="R343" s="102"/>
      <c r="S343" s="102"/>
      <c r="T343" s="102"/>
      <c r="U343" s="102"/>
      <c r="V343" s="102">
        <v>167.4</v>
      </c>
      <c r="W343" s="102"/>
      <c r="X343" s="102"/>
      <c r="Y343" s="102"/>
      <c r="Z343" s="102"/>
    </row>
    <row r="344" spans="1:26" ht="33" customHeight="1" x14ac:dyDescent="0.25">
      <c r="A344" s="149" t="s">
        <v>615</v>
      </c>
      <c r="B344" s="148"/>
      <c r="C344" s="91" t="s">
        <v>614</v>
      </c>
      <c r="D344" s="149"/>
      <c r="E344" s="149"/>
      <c r="F344" s="102">
        <v>401.6</v>
      </c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60" customHeight="1" x14ac:dyDescent="0.25">
      <c r="A345" s="149" t="s">
        <v>615</v>
      </c>
      <c r="B345" s="148" t="s">
        <v>136</v>
      </c>
      <c r="C345" s="91" t="s">
        <v>135</v>
      </c>
      <c r="D345" s="149"/>
      <c r="E345" s="149"/>
      <c r="F345" s="102">
        <v>381.52</v>
      </c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39" customHeight="1" x14ac:dyDescent="0.25">
      <c r="A346" s="149" t="s">
        <v>615</v>
      </c>
      <c r="B346" s="148" t="s">
        <v>140</v>
      </c>
      <c r="C346" s="91" t="s">
        <v>139</v>
      </c>
      <c r="D346" s="149"/>
      <c r="E346" s="149"/>
      <c r="F346" s="102">
        <v>20.079999999999998</v>
      </c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39" customHeight="1" x14ac:dyDescent="0.25">
      <c r="A347" s="149" t="s">
        <v>318</v>
      </c>
      <c r="B347" s="148"/>
      <c r="C347" s="91" t="s">
        <v>317</v>
      </c>
      <c r="D347" s="149"/>
      <c r="E347" s="149"/>
      <c r="F347" s="102">
        <f>F348</f>
        <v>882.8</v>
      </c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54" customHeight="1" x14ac:dyDescent="0.25">
      <c r="A348" s="149" t="s">
        <v>318</v>
      </c>
      <c r="B348" s="148" t="s">
        <v>136</v>
      </c>
      <c r="C348" s="91" t="s">
        <v>135</v>
      </c>
      <c r="D348" s="149"/>
      <c r="E348" s="149"/>
      <c r="F348" s="102">
        <v>882.8</v>
      </c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47.25" customHeight="1" x14ac:dyDescent="0.25">
      <c r="A349" s="149" t="s">
        <v>320</v>
      </c>
      <c r="B349" s="148"/>
      <c r="C349" s="91" t="s">
        <v>319</v>
      </c>
      <c r="D349" s="149"/>
      <c r="E349" s="149"/>
      <c r="F349" s="102">
        <f>F350+F351</f>
        <v>4504.5</v>
      </c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2">
        <v>4175.8</v>
      </c>
      <c r="R349" s="102"/>
      <c r="S349" s="102"/>
      <c r="T349" s="102"/>
      <c r="U349" s="102"/>
      <c r="V349" s="102">
        <v>8962.2999999999993</v>
      </c>
      <c r="W349" s="102"/>
      <c r="X349" s="102"/>
      <c r="Y349" s="102"/>
      <c r="Z349" s="102"/>
    </row>
    <row r="350" spans="1:26" ht="60" customHeight="1" x14ac:dyDescent="0.25">
      <c r="A350" s="149" t="s">
        <v>320</v>
      </c>
      <c r="B350" s="148" t="s">
        <v>136</v>
      </c>
      <c r="C350" s="91" t="s">
        <v>135</v>
      </c>
      <c r="D350" s="149"/>
      <c r="E350" s="149"/>
      <c r="F350" s="102">
        <f>3662.8+198.4</f>
        <v>3861.2000000000003</v>
      </c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2">
        <v>3662.8</v>
      </c>
      <c r="R350" s="102"/>
      <c r="S350" s="102"/>
      <c r="T350" s="102"/>
      <c r="U350" s="102"/>
      <c r="V350" s="102">
        <v>6898.2</v>
      </c>
      <c r="W350" s="102"/>
      <c r="X350" s="102"/>
      <c r="Y350" s="102"/>
      <c r="Z350" s="102"/>
    </row>
    <row r="351" spans="1:26" ht="50.1" customHeight="1" x14ac:dyDescent="0.25">
      <c r="A351" s="149" t="s">
        <v>320</v>
      </c>
      <c r="B351" s="148" t="s">
        <v>140</v>
      </c>
      <c r="C351" s="91" t="s">
        <v>139</v>
      </c>
      <c r="D351" s="149"/>
      <c r="E351" s="149"/>
      <c r="F351" s="102">
        <f>513+130.3</f>
        <v>643.29999999999995</v>
      </c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2">
        <v>513</v>
      </c>
      <c r="R351" s="102"/>
      <c r="S351" s="102"/>
      <c r="T351" s="102"/>
      <c r="U351" s="102"/>
      <c r="V351" s="102">
        <v>2064.1</v>
      </c>
      <c r="W351" s="102"/>
      <c r="X351" s="102">
        <v>427.5</v>
      </c>
      <c r="Y351" s="102"/>
      <c r="Z351" s="102"/>
    </row>
    <row r="352" spans="1:26" ht="57" customHeight="1" x14ac:dyDescent="0.25">
      <c r="A352" s="149" t="s">
        <v>206</v>
      </c>
      <c r="B352" s="148"/>
      <c r="C352" s="91" t="s">
        <v>205</v>
      </c>
      <c r="D352" s="149"/>
      <c r="E352" s="149"/>
      <c r="F352" s="102">
        <v>427.5</v>
      </c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2">
        <v>427.5</v>
      </c>
      <c r="R352" s="102"/>
      <c r="S352" s="102">
        <v>427.5</v>
      </c>
      <c r="T352" s="102"/>
      <c r="U352" s="102"/>
      <c r="V352" s="102">
        <v>427.5</v>
      </c>
      <c r="W352" s="102"/>
      <c r="X352" s="102">
        <v>338.5</v>
      </c>
      <c r="Y352" s="102"/>
      <c r="Z352" s="102"/>
    </row>
    <row r="353" spans="1:26" ht="50.25" customHeight="1" x14ac:dyDescent="0.25">
      <c r="A353" s="149" t="s">
        <v>206</v>
      </c>
      <c r="B353" s="148" t="s">
        <v>136</v>
      </c>
      <c r="C353" s="91" t="s">
        <v>135</v>
      </c>
      <c r="D353" s="149"/>
      <c r="E353" s="149"/>
      <c r="F353" s="102">
        <v>338.5</v>
      </c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2">
        <v>338.5</v>
      </c>
      <c r="R353" s="102"/>
      <c r="S353" s="102">
        <v>338.5</v>
      </c>
      <c r="T353" s="102"/>
      <c r="U353" s="102"/>
      <c r="V353" s="102">
        <v>338.5</v>
      </c>
      <c r="W353" s="102"/>
      <c r="X353" s="102">
        <v>89</v>
      </c>
      <c r="Y353" s="102"/>
      <c r="Z353" s="102"/>
    </row>
    <row r="354" spans="1:26" ht="40.5" customHeight="1" x14ac:dyDescent="0.25">
      <c r="A354" s="149" t="s">
        <v>206</v>
      </c>
      <c r="B354" s="148" t="s">
        <v>140</v>
      </c>
      <c r="C354" s="91" t="s">
        <v>139</v>
      </c>
      <c r="D354" s="149"/>
      <c r="E354" s="149"/>
      <c r="F354" s="102">
        <v>89</v>
      </c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2">
        <v>89</v>
      </c>
      <c r="R354" s="102"/>
      <c r="S354" s="102">
        <v>89</v>
      </c>
      <c r="T354" s="102"/>
      <c r="U354" s="102"/>
      <c r="V354" s="102">
        <v>89</v>
      </c>
      <c r="W354" s="102"/>
      <c r="X354" s="102">
        <v>4</v>
      </c>
      <c r="Y354" s="102"/>
      <c r="Z354" s="102"/>
    </row>
    <row r="355" spans="1:26" ht="26.25" customHeight="1" x14ac:dyDescent="0.25">
      <c r="A355" s="149" t="s">
        <v>208</v>
      </c>
      <c r="B355" s="148"/>
      <c r="C355" s="91" t="s">
        <v>207</v>
      </c>
      <c r="D355" s="149"/>
      <c r="E355" s="149"/>
      <c r="F355" s="102">
        <v>4</v>
      </c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2">
        <v>4</v>
      </c>
      <c r="R355" s="102"/>
      <c r="S355" s="102">
        <v>4</v>
      </c>
      <c r="T355" s="102"/>
      <c r="U355" s="102"/>
      <c r="V355" s="102">
        <v>4</v>
      </c>
      <c r="W355" s="102"/>
      <c r="X355" s="102">
        <v>4</v>
      </c>
      <c r="Y355" s="102"/>
      <c r="Z355" s="102"/>
    </row>
    <row r="356" spans="1:26" ht="33.4" customHeight="1" x14ac:dyDescent="0.25">
      <c r="A356" s="149" t="s">
        <v>208</v>
      </c>
      <c r="B356" s="148" t="s">
        <v>140</v>
      </c>
      <c r="C356" s="91" t="s">
        <v>139</v>
      </c>
      <c r="D356" s="149"/>
      <c r="E356" s="149"/>
      <c r="F356" s="102">
        <v>4</v>
      </c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2">
        <v>4</v>
      </c>
      <c r="R356" s="102"/>
      <c r="S356" s="102">
        <v>4</v>
      </c>
      <c r="T356" s="102"/>
      <c r="U356" s="102"/>
      <c r="V356" s="102">
        <v>4</v>
      </c>
      <c r="W356" s="102"/>
      <c r="X356" s="102">
        <v>33.64</v>
      </c>
      <c r="Y356" s="102"/>
      <c r="Z356" s="102"/>
    </row>
    <row r="357" spans="1:26" ht="47.25" customHeight="1" x14ac:dyDescent="0.25">
      <c r="A357" s="149" t="s">
        <v>210</v>
      </c>
      <c r="B357" s="148"/>
      <c r="C357" s="91" t="s">
        <v>209</v>
      </c>
      <c r="D357" s="149"/>
      <c r="E357" s="149"/>
      <c r="F357" s="102">
        <v>43.8</v>
      </c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2">
        <v>43.8</v>
      </c>
      <c r="R357" s="102"/>
      <c r="S357" s="102">
        <v>33.64</v>
      </c>
      <c r="T357" s="102"/>
      <c r="U357" s="102"/>
      <c r="V357" s="102">
        <v>43.8</v>
      </c>
      <c r="W357" s="102"/>
      <c r="X357" s="102">
        <v>33.64</v>
      </c>
      <c r="Y357" s="102"/>
      <c r="Z357" s="102"/>
    </row>
    <row r="358" spans="1:26" ht="56.25" customHeight="1" x14ac:dyDescent="0.25">
      <c r="A358" s="149" t="s">
        <v>210</v>
      </c>
      <c r="B358" s="148" t="s">
        <v>136</v>
      </c>
      <c r="C358" s="91" t="s">
        <v>135</v>
      </c>
      <c r="D358" s="149"/>
      <c r="E358" s="149"/>
      <c r="F358" s="102">
        <v>43.8</v>
      </c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2">
        <v>43.8</v>
      </c>
      <c r="R358" s="102"/>
      <c r="S358" s="102">
        <v>33.64</v>
      </c>
      <c r="T358" s="102"/>
      <c r="U358" s="102"/>
      <c r="V358" s="102">
        <v>43.8</v>
      </c>
      <c r="W358" s="102"/>
      <c r="X358" s="102">
        <v>883</v>
      </c>
      <c r="Y358" s="102"/>
      <c r="Z358" s="102"/>
    </row>
    <row r="359" spans="1:26" ht="39.75" customHeight="1" x14ac:dyDescent="0.25">
      <c r="A359" s="149" t="s">
        <v>212</v>
      </c>
      <c r="B359" s="148"/>
      <c r="C359" s="91" t="s">
        <v>211</v>
      </c>
      <c r="D359" s="149"/>
      <c r="E359" s="149"/>
      <c r="F359" s="102">
        <v>883</v>
      </c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2">
        <v>883</v>
      </c>
      <c r="R359" s="102"/>
      <c r="S359" s="102">
        <v>883</v>
      </c>
      <c r="T359" s="102"/>
      <c r="U359" s="102"/>
      <c r="V359" s="102">
        <v>883</v>
      </c>
      <c r="W359" s="102"/>
      <c r="X359" s="102">
        <v>883</v>
      </c>
      <c r="Y359" s="102"/>
      <c r="Z359" s="102"/>
    </row>
    <row r="360" spans="1:26" ht="66.95" customHeight="1" x14ac:dyDescent="0.25">
      <c r="A360" s="149" t="s">
        <v>212</v>
      </c>
      <c r="B360" s="148" t="s">
        <v>136</v>
      </c>
      <c r="C360" s="91" t="s">
        <v>135</v>
      </c>
      <c r="D360" s="149"/>
      <c r="E360" s="149"/>
      <c r="F360" s="102">
        <v>883</v>
      </c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2">
        <v>883</v>
      </c>
      <c r="R360" s="102"/>
      <c r="S360" s="102">
        <v>883</v>
      </c>
      <c r="T360" s="102"/>
      <c r="U360" s="102"/>
      <c r="V360" s="102">
        <v>883</v>
      </c>
      <c r="W360" s="102"/>
      <c r="X360" s="102">
        <v>52.2</v>
      </c>
      <c r="Y360" s="102"/>
      <c r="Z360" s="102"/>
    </row>
    <row r="361" spans="1:26" ht="74.25" customHeight="1" x14ac:dyDescent="0.25">
      <c r="A361" s="149" t="s">
        <v>214</v>
      </c>
      <c r="B361" s="148"/>
      <c r="C361" s="91" t="s">
        <v>213</v>
      </c>
      <c r="D361" s="149"/>
      <c r="E361" s="149"/>
      <c r="F361" s="102">
        <v>52.2</v>
      </c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2">
        <v>52.2</v>
      </c>
      <c r="R361" s="102"/>
      <c r="S361" s="102">
        <v>52.2</v>
      </c>
      <c r="T361" s="102"/>
      <c r="U361" s="102"/>
      <c r="V361" s="102">
        <v>52.2</v>
      </c>
      <c r="W361" s="102"/>
      <c r="X361" s="102">
        <v>52.2</v>
      </c>
      <c r="Y361" s="102"/>
      <c r="Z361" s="102"/>
    </row>
    <row r="362" spans="1:26" ht="66.95" customHeight="1" x14ac:dyDescent="0.25">
      <c r="A362" s="149" t="s">
        <v>214</v>
      </c>
      <c r="B362" s="148" t="s">
        <v>136</v>
      </c>
      <c r="C362" s="91" t="s">
        <v>135</v>
      </c>
      <c r="D362" s="149"/>
      <c r="E362" s="149"/>
      <c r="F362" s="102">
        <v>52.2</v>
      </c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2">
        <v>52.2</v>
      </c>
      <c r="R362" s="102"/>
      <c r="S362" s="102">
        <v>52.2</v>
      </c>
      <c r="T362" s="102"/>
      <c r="U362" s="102"/>
      <c r="V362" s="102">
        <v>52.2</v>
      </c>
      <c r="W362" s="102"/>
      <c r="X362" s="102">
        <v>0.9</v>
      </c>
      <c r="Y362" s="102"/>
      <c r="Z362" s="102"/>
    </row>
    <row r="363" spans="1:26" ht="66.95" customHeight="1" x14ac:dyDescent="0.25">
      <c r="A363" s="149" t="s">
        <v>152</v>
      </c>
      <c r="B363" s="148"/>
      <c r="C363" s="91" t="s">
        <v>151</v>
      </c>
      <c r="D363" s="149"/>
      <c r="E363" s="149"/>
      <c r="F363" s="102">
        <v>0.9</v>
      </c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2">
        <v>0.9</v>
      </c>
      <c r="R363" s="102"/>
      <c r="S363" s="102">
        <v>0.9</v>
      </c>
      <c r="T363" s="102"/>
      <c r="U363" s="102"/>
      <c r="V363" s="102">
        <v>0.9</v>
      </c>
      <c r="W363" s="102"/>
      <c r="X363" s="102">
        <v>0.9</v>
      </c>
      <c r="Y363" s="102"/>
      <c r="Z363" s="102"/>
    </row>
    <row r="364" spans="1:26" ht="66.95" customHeight="1" x14ac:dyDescent="0.25">
      <c r="A364" s="149" t="s">
        <v>152</v>
      </c>
      <c r="B364" s="148" t="s">
        <v>136</v>
      </c>
      <c r="C364" s="91" t="s">
        <v>135</v>
      </c>
      <c r="D364" s="149"/>
      <c r="E364" s="149"/>
      <c r="F364" s="102">
        <v>0.9</v>
      </c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2">
        <v>0.9</v>
      </c>
      <c r="R364" s="102"/>
      <c r="S364" s="102">
        <v>0.9</v>
      </c>
      <c r="T364" s="102"/>
      <c r="U364" s="102"/>
      <c r="V364" s="102">
        <v>0.9</v>
      </c>
      <c r="W364" s="102"/>
      <c r="X364" s="102">
        <v>9.4</v>
      </c>
      <c r="Y364" s="102"/>
      <c r="Z364" s="102"/>
    </row>
    <row r="365" spans="1:26" ht="66.95" customHeight="1" x14ac:dyDescent="0.25">
      <c r="A365" s="149" t="s">
        <v>154</v>
      </c>
      <c r="B365" s="148"/>
      <c r="C365" s="91" t="s">
        <v>153</v>
      </c>
      <c r="D365" s="149"/>
      <c r="E365" s="149"/>
      <c r="F365" s="102">
        <v>9.4</v>
      </c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2">
        <v>9.4</v>
      </c>
      <c r="R365" s="102"/>
      <c r="S365" s="102">
        <v>9.4</v>
      </c>
      <c r="T365" s="102"/>
      <c r="U365" s="102"/>
      <c r="V365" s="102">
        <v>9.4</v>
      </c>
      <c r="W365" s="102"/>
      <c r="X365" s="102">
        <v>9.4</v>
      </c>
      <c r="Y365" s="102"/>
      <c r="Z365" s="102"/>
    </row>
    <row r="366" spans="1:26" ht="57.75" customHeight="1" x14ac:dyDescent="0.25">
      <c r="A366" s="149" t="s">
        <v>154</v>
      </c>
      <c r="B366" s="148" t="s">
        <v>136</v>
      </c>
      <c r="C366" s="91" t="s">
        <v>135</v>
      </c>
      <c r="D366" s="149"/>
      <c r="E366" s="149"/>
      <c r="F366" s="102">
        <v>9.4</v>
      </c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2">
        <v>9.4</v>
      </c>
      <c r="R366" s="102"/>
      <c r="S366" s="102">
        <v>9.4</v>
      </c>
      <c r="T366" s="102"/>
      <c r="U366" s="102"/>
      <c r="V366" s="102">
        <v>9.4</v>
      </c>
      <c r="W366" s="102"/>
      <c r="X366" s="102">
        <v>288.39999999999998</v>
      </c>
      <c r="Y366" s="102"/>
      <c r="Z366" s="102"/>
    </row>
    <row r="367" spans="1:26" ht="45" customHeight="1" x14ac:dyDescent="0.25">
      <c r="A367" s="149" t="s">
        <v>216</v>
      </c>
      <c r="B367" s="148"/>
      <c r="C367" s="91" t="s">
        <v>215</v>
      </c>
      <c r="D367" s="149"/>
      <c r="E367" s="149"/>
      <c r="F367" s="102">
        <f>F368+F369</f>
        <v>288.40000000000003</v>
      </c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2">
        <v>288.39999999999998</v>
      </c>
      <c r="R367" s="102"/>
      <c r="S367" s="102">
        <v>288.39999999999998</v>
      </c>
      <c r="T367" s="102"/>
      <c r="U367" s="102"/>
      <c r="V367" s="102">
        <v>288.39999999999998</v>
      </c>
      <c r="W367" s="102"/>
      <c r="X367" s="102">
        <v>280.39999999999998</v>
      </c>
      <c r="Y367" s="102"/>
      <c r="Z367" s="102"/>
    </row>
    <row r="368" spans="1:26" ht="57" customHeight="1" x14ac:dyDescent="0.25">
      <c r="A368" s="149" t="s">
        <v>216</v>
      </c>
      <c r="B368" s="148" t="s">
        <v>136</v>
      </c>
      <c r="C368" s="91" t="s">
        <v>135</v>
      </c>
      <c r="D368" s="149"/>
      <c r="E368" s="149"/>
      <c r="F368" s="102">
        <v>283.89980000000003</v>
      </c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2">
        <v>280.39999999999998</v>
      </c>
      <c r="R368" s="102"/>
      <c r="S368" s="102">
        <v>280.39999999999998</v>
      </c>
      <c r="T368" s="102"/>
      <c r="U368" s="102"/>
      <c r="V368" s="102">
        <v>280.39999999999998</v>
      </c>
      <c r="W368" s="102"/>
      <c r="X368" s="102">
        <v>8</v>
      </c>
      <c r="Y368" s="102"/>
      <c r="Z368" s="102"/>
    </row>
    <row r="369" spans="1:26" ht="50.1" customHeight="1" x14ac:dyDescent="0.25">
      <c r="A369" s="149" t="s">
        <v>216</v>
      </c>
      <c r="B369" s="148" t="s">
        <v>140</v>
      </c>
      <c r="C369" s="91" t="s">
        <v>139</v>
      </c>
      <c r="D369" s="149"/>
      <c r="E369" s="149"/>
      <c r="F369" s="102">
        <v>4.5002000000000004</v>
      </c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2">
        <v>8</v>
      </c>
      <c r="R369" s="102"/>
      <c r="S369" s="102">
        <v>8</v>
      </c>
      <c r="T369" s="102"/>
      <c r="U369" s="102"/>
      <c r="V369" s="102">
        <v>8</v>
      </c>
      <c r="W369" s="102">
        <v>4.0999999999999996</v>
      </c>
      <c r="X369" s="102"/>
      <c r="Y369" s="102"/>
      <c r="Z369" s="102"/>
    </row>
    <row r="370" spans="1:26" ht="52.5" customHeight="1" x14ac:dyDescent="0.25">
      <c r="A370" s="149" t="s">
        <v>220</v>
      </c>
      <c r="B370" s="148"/>
      <c r="C370" s="91" t="s">
        <v>219</v>
      </c>
      <c r="D370" s="149"/>
      <c r="E370" s="149"/>
      <c r="F370" s="102">
        <v>3.7</v>
      </c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2">
        <v>3.8</v>
      </c>
      <c r="R370" s="102">
        <v>3.8</v>
      </c>
      <c r="S370" s="102"/>
      <c r="T370" s="102"/>
      <c r="U370" s="102"/>
      <c r="V370" s="102">
        <v>4.0999999999999996</v>
      </c>
      <c r="W370" s="102">
        <v>4.0999999999999996</v>
      </c>
      <c r="X370" s="102"/>
      <c r="Y370" s="102"/>
      <c r="Z370" s="102"/>
    </row>
    <row r="371" spans="1:26" ht="33.4" customHeight="1" x14ac:dyDescent="0.25">
      <c r="A371" s="149" t="s">
        <v>220</v>
      </c>
      <c r="B371" s="148" t="s">
        <v>140</v>
      </c>
      <c r="C371" s="91" t="s">
        <v>139</v>
      </c>
      <c r="D371" s="149"/>
      <c r="E371" s="149"/>
      <c r="F371" s="102">
        <v>3.7</v>
      </c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2">
        <v>3.8</v>
      </c>
      <c r="R371" s="102">
        <v>3.8</v>
      </c>
      <c r="S371" s="102"/>
      <c r="T371" s="102"/>
      <c r="U371" s="102"/>
      <c r="V371" s="102">
        <v>4.0999999999999996</v>
      </c>
      <c r="W371" s="102">
        <v>1931.2</v>
      </c>
      <c r="X371" s="102"/>
      <c r="Y371" s="102"/>
      <c r="Z371" s="102"/>
    </row>
    <row r="372" spans="1:26" ht="32.25" customHeight="1" x14ac:dyDescent="0.25">
      <c r="A372" s="149" t="s">
        <v>322</v>
      </c>
      <c r="B372" s="148"/>
      <c r="C372" s="91" t="s">
        <v>321</v>
      </c>
      <c r="D372" s="149"/>
      <c r="E372" s="149"/>
      <c r="F372" s="102">
        <v>2023.3</v>
      </c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2">
        <v>1755.6</v>
      </c>
      <c r="R372" s="102">
        <v>1755.6</v>
      </c>
      <c r="S372" s="102"/>
      <c r="T372" s="102"/>
      <c r="U372" s="102"/>
      <c r="V372" s="102">
        <v>1931.2</v>
      </c>
      <c r="W372" s="102">
        <v>1330.8</v>
      </c>
      <c r="X372" s="102"/>
      <c r="Y372" s="102"/>
      <c r="Z372" s="102"/>
    </row>
    <row r="373" spans="1:26" ht="56.25" customHeight="1" x14ac:dyDescent="0.25">
      <c r="A373" s="149" t="s">
        <v>322</v>
      </c>
      <c r="B373" s="148" t="s">
        <v>136</v>
      </c>
      <c r="C373" s="91" t="s">
        <v>135</v>
      </c>
      <c r="D373" s="149"/>
      <c r="E373" s="149"/>
      <c r="F373" s="102">
        <v>1330.8</v>
      </c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2">
        <v>1330.8</v>
      </c>
      <c r="R373" s="102">
        <v>1330.8</v>
      </c>
      <c r="S373" s="102"/>
      <c r="T373" s="102"/>
      <c r="U373" s="102"/>
      <c r="V373" s="102">
        <v>1330.8</v>
      </c>
      <c r="W373" s="102">
        <v>600.4</v>
      </c>
      <c r="X373" s="102"/>
      <c r="Y373" s="102"/>
      <c r="Z373" s="102"/>
    </row>
    <row r="374" spans="1:26" ht="41.25" customHeight="1" x14ac:dyDescent="0.25">
      <c r="A374" s="149" t="s">
        <v>322</v>
      </c>
      <c r="B374" s="148" t="s">
        <v>140</v>
      </c>
      <c r="C374" s="91" t="s">
        <v>139</v>
      </c>
      <c r="D374" s="149"/>
      <c r="E374" s="149"/>
      <c r="F374" s="102">
        <v>692.5</v>
      </c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2">
        <v>424.8</v>
      </c>
      <c r="R374" s="102">
        <v>424.8</v>
      </c>
      <c r="S374" s="102"/>
      <c r="T374" s="102"/>
      <c r="U374" s="102"/>
      <c r="V374" s="102">
        <v>600.4</v>
      </c>
      <c r="W374" s="102">
        <v>729.1</v>
      </c>
      <c r="X374" s="102">
        <v>17415.099999999999</v>
      </c>
      <c r="Y374" s="102"/>
      <c r="Z374" s="102"/>
    </row>
    <row r="375" spans="1:26" ht="41.25" customHeight="1" x14ac:dyDescent="0.25">
      <c r="A375" s="149" t="s">
        <v>144</v>
      </c>
      <c r="B375" s="148"/>
      <c r="C375" s="91" t="s">
        <v>143</v>
      </c>
      <c r="D375" s="149"/>
      <c r="E375" s="149"/>
      <c r="F375" s="161">
        <f>F376+F378+F380+F386+F388+F390+F392+F394+F396+F384</f>
        <v>32520.793280000005</v>
      </c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2">
        <v>37763.800000000003</v>
      </c>
      <c r="R375" s="102"/>
      <c r="S375" s="102">
        <v>18470.5</v>
      </c>
      <c r="T375" s="102"/>
      <c r="U375" s="102"/>
      <c r="V375" s="102">
        <v>37395.5</v>
      </c>
      <c r="W375" s="102"/>
      <c r="X375" s="102">
        <v>162.1</v>
      </c>
      <c r="Y375" s="102"/>
      <c r="Z375" s="102"/>
    </row>
    <row r="376" spans="1:26" ht="43.5" customHeight="1" x14ac:dyDescent="0.25">
      <c r="A376" s="149" t="s">
        <v>369</v>
      </c>
      <c r="B376" s="148"/>
      <c r="C376" s="91" t="s">
        <v>368</v>
      </c>
      <c r="D376" s="149"/>
      <c r="E376" s="149"/>
      <c r="F376" s="102">
        <f>F377</f>
        <v>114.51672000000001</v>
      </c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2">
        <v>119.5</v>
      </c>
      <c r="R376" s="102"/>
      <c r="S376" s="102">
        <v>119.5</v>
      </c>
      <c r="T376" s="102"/>
      <c r="U376" s="102"/>
      <c r="V376" s="102">
        <v>162.1</v>
      </c>
      <c r="W376" s="102"/>
      <c r="X376" s="102">
        <v>162.1</v>
      </c>
      <c r="Y376" s="102"/>
      <c r="Z376" s="102"/>
    </row>
    <row r="377" spans="1:26" ht="47.25" customHeight="1" x14ac:dyDescent="0.25">
      <c r="A377" s="149" t="s">
        <v>369</v>
      </c>
      <c r="B377" s="148" t="s">
        <v>140</v>
      </c>
      <c r="C377" s="91" t="s">
        <v>139</v>
      </c>
      <c r="D377" s="149"/>
      <c r="E377" s="149"/>
      <c r="F377" s="102">
        <v>114.51672000000001</v>
      </c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2">
        <v>119.5</v>
      </c>
      <c r="R377" s="102"/>
      <c r="S377" s="102">
        <v>119.5</v>
      </c>
      <c r="T377" s="102"/>
      <c r="U377" s="102"/>
      <c r="V377" s="102">
        <v>162.1</v>
      </c>
      <c r="W377" s="102"/>
      <c r="X377" s="102">
        <v>13175.4</v>
      </c>
      <c r="Y377" s="102"/>
      <c r="Z377" s="102"/>
    </row>
    <row r="378" spans="1:26" ht="89.25" customHeight="1" x14ac:dyDescent="0.25">
      <c r="A378" s="149" t="s">
        <v>462</v>
      </c>
      <c r="B378" s="148"/>
      <c r="C378" s="74" t="s">
        <v>461</v>
      </c>
      <c r="D378" s="149"/>
      <c r="E378" s="149"/>
      <c r="F378" s="102">
        <f>F379</f>
        <v>13175.426880000001</v>
      </c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2">
        <v>14273.4</v>
      </c>
      <c r="R378" s="102"/>
      <c r="S378" s="102">
        <v>14273.4</v>
      </c>
      <c r="T378" s="102"/>
      <c r="U378" s="102"/>
      <c r="V378" s="102">
        <v>13175.4</v>
      </c>
      <c r="W378" s="102"/>
      <c r="X378" s="102">
        <v>13175.4</v>
      </c>
      <c r="Y378" s="102"/>
      <c r="Z378" s="102"/>
    </row>
    <row r="379" spans="1:26" ht="41.25" customHeight="1" x14ac:dyDescent="0.25">
      <c r="A379" s="149" t="s">
        <v>462</v>
      </c>
      <c r="B379" s="148" t="s">
        <v>192</v>
      </c>
      <c r="C379" s="91" t="s">
        <v>191</v>
      </c>
      <c r="D379" s="149"/>
      <c r="E379" s="149"/>
      <c r="F379" s="102">
        <v>13175.426880000001</v>
      </c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2">
        <v>14273.4</v>
      </c>
      <c r="R379" s="102"/>
      <c r="S379" s="102">
        <v>14273.4</v>
      </c>
      <c r="T379" s="102"/>
      <c r="U379" s="102"/>
      <c r="V379" s="102">
        <v>13175.4</v>
      </c>
      <c r="W379" s="102"/>
      <c r="X379" s="102">
        <v>4077.6</v>
      </c>
      <c r="Y379" s="102"/>
      <c r="Z379" s="102"/>
    </row>
    <row r="380" spans="1:26" ht="33.4" customHeight="1" x14ac:dyDescent="0.25">
      <c r="A380" s="149" t="s">
        <v>576</v>
      </c>
      <c r="B380" s="148"/>
      <c r="C380" s="91" t="s">
        <v>575</v>
      </c>
      <c r="D380" s="149"/>
      <c r="E380" s="149"/>
      <c r="F380" s="102">
        <f>F381+F382+F383</f>
        <v>4077.6</v>
      </c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2">
        <v>4077.6</v>
      </c>
      <c r="R380" s="102"/>
      <c r="S380" s="102">
        <v>4077.6</v>
      </c>
      <c r="T380" s="102"/>
      <c r="U380" s="102"/>
      <c r="V380" s="102">
        <v>4077.6</v>
      </c>
      <c r="W380" s="102"/>
      <c r="X380" s="102">
        <v>63</v>
      </c>
      <c r="Y380" s="102"/>
      <c r="Z380" s="102"/>
    </row>
    <row r="381" spans="1:26" ht="40.5" customHeight="1" x14ac:dyDescent="0.25">
      <c r="A381" s="149" t="s">
        <v>576</v>
      </c>
      <c r="B381" s="148" t="s">
        <v>140</v>
      </c>
      <c r="C381" s="91" t="s">
        <v>139</v>
      </c>
      <c r="D381" s="149"/>
      <c r="E381" s="149"/>
      <c r="F381" s="102">
        <v>63</v>
      </c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2">
        <v>63</v>
      </c>
      <c r="R381" s="102"/>
      <c r="S381" s="102">
        <v>63</v>
      </c>
      <c r="T381" s="102"/>
      <c r="U381" s="102"/>
      <c r="V381" s="102">
        <v>63</v>
      </c>
      <c r="W381" s="102"/>
      <c r="X381" s="102">
        <v>588</v>
      </c>
      <c r="Y381" s="102"/>
      <c r="Z381" s="102"/>
    </row>
    <row r="382" spans="1:26" ht="33.4" customHeight="1" x14ac:dyDescent="0.25">
      <c r="A382" s="149" t="s">
        <v>576</v>
      </c>
      <c r="B382" s="148" t="s">
        <v>234</v>
      </c>
      <c r="C382" s="91" t="s">
        <v>233</v>
      </c>
      <c r="D382" s="149"/>
      <c r="E382" s="149"/>
      <c r="F382" s="102">
        <v>588</v>
      </c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2">
        <v>588</v>
      </c>
      <c r="R382" s="102"/>
      <c r="S382" s="102">
        <v>588</v>
      </c>
      <c r="T382" s="102"/>
      <c r="U382" s="102"/>
      <c r="V382" s="102">
        <v>588</v>
      </c>
      <c r="W382" s="102"/>
      <c r="X382" s="102">
        <v>3426.6</v>
      </c>
      <c r="Y382" s="102"/>
      <c r="Z382" s="102"/>
    </row>
    <row r="383" spans="1:26" ht="39" customHeight="1" x14ac:dyDescent="0.25">
      <c r="A383" s="149" t="s">
        <v>576</v>
      </c>
      <c r="B383" s="148" t="s">
        <v>244</v>
      </c>
      <c r="C383" s="91" t="s">
        <v>243</v>
      </c>
      <c r="D383" s="149"/>
      <c r="E383" s="149"/>
      <c r="F383" s="102">
        <v>3426.6</v>
      </c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2">
        <v>3426.6</v>
      </c>
      <c r="R383" s="102"/>
      <c r="S383" s="102">
        <v>3426.6</v>
      </c>
      <c r="T383" s="102"/>
      <c r="U383" s="102"/>
      <c r="V383" s="102">
        <v>3426.6</v>
      </c>
      <c r="W383" s="102"/>
      <c r="X383" s="102"/>
      <c r="Y383" s="102"/>
      <c r="Z383" s="102"/>
    </row>
    <row r="384" spans="1:26" ht="75" customHeight="1" x14ac:dyDescent="0.25">
      <c r="A384" s="149" t="s">
        <v>705</v>
      </c>
      <c r="B384" s="148"/>
      <c r="C384" s="91" t="s">
        <v>703</v>
      </c>
      <c r="D384" s="149"/>
      <c r="E384" s="149"/>
      <c r="F384" s="102">
        <f>F385</f>
        <v>112.79300000000001</v>
      </c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7" ht="39.75" customHeight="1" x14ac:dyDescent="0.25">
      <c r="A385" s="149" t="s">
        <v>705</v>
      </c>
      <c r="B385" s="148" t="s">
        <v>140</v>
      </c>
      <c r="C385" s="91" t="s">
        <v>139</v>
      </c>
      <c r="D385" s="149"/>
      <c r="E385" s="149"/>
      <c r="F385" s="102">
        <v>112.79300000000001</v>
      </c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7" ht="33.4" customHeight="1" x14ac:dyDescent="0.25">
      <c r="A386" s="149" t="s">
        <v>146</v>
      </c>
      <c r="B386" s="148"/>
      <c r="C386" s="91" t="s">
        <v>145</v>
      </c>
      <c r="D386" s="149"/>
      <c r="E386" s="149"/>
      <c r="F386" s="102">
        <v>543</v>
      </c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2">
        <v>543</v>
      </c>
      <c r="R386" s="102"/>
      <c r="S386" s="102"/>
      <c r="T386" s="102"/>
      <c r="U386" s="102"/>
      <c r="V386" s="102">
        <v>543</v>
      </c>
      <c r="W386" s="102"/>
      <c r="X386" s="102"/>
      <c r="Y386" s="102"/>
      <c r="Z386" s="102"/>
    </row>
    <row r="387" spans="1:27" ht="37.5" customHeight="1" x14ac:dyDescent="0.25">
      <c r="A387" s="149" t="s">
        <v>146</v>
      </c>
      <c r="B387" s="148" t="s">
        <v>140</v>
      </c>
      <c r="C387" s="91" t="s">
        <v>139</v>
      </c>
      <c r="D387" s="149"/>
      <c r="E387" s="149"/>
      <c r="F387" s="102">
        <v>543</v>
      </c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2">
        <v>543</v>
      </c>
      <c r="R387" s="102"/>
      <c r="S387" s="102"/>
      <c r="T387" s="102"/>
      <c r="U387" s="102"/>
      <c r="V387" s="102">
        <v>543</v>
      </c>
      <c r="W387" s="102"/>
      <c r="X387" s="102"/>
      <c r="Y387" s="102"/>
      <c r="Z387" s="102"/>
    </row>
    <row r="388" spans="1:27" ht="26.25" customHeight="1" x14ac:dyDescent="0.25">
      <c r="A388" s="149" t="s">
        <v>578</v>
      </c>
      <c r="B388" s="148"/>
      <c r="C388" s="91" t="s">
        <v>577</v>
      </c>
      <c r="D388" s="149"/>
      <c r="E388" s="149"/>
      <c r="F388" s="102">
        <v>2050</v>
      </c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2">
        <v>2120</v>
      </c>
      <c r="R388" s="102"/>
      <c r="S388" s="102"/>
      <c r="T388" s="102"/>
      <c r="U388" s="102"/>
      <c r="V388" s="102">
        <v>2200</v>
      </c>
      <c r="W388" s="102"/>
      <c r="X388" s="102"/>
      <c r="Y388" s="102"/>
      <c r="Z388" s="102"/>
    </row>
    <row r="389" spans="1:27" ht="41.25" customHeight="1" x14ac:dyDescent="0.25">
      <c r="A389" s="149" t="s">
        <v>578</v>
      </c>
      <c r="B389" s="148" t="s">
        <v>244</v>
      </c>
      <c r="C389" s="91" t="s">
        <v>243</v>
      </c>
      <c r="D389" s="149"/>
      <c r="E389" s="149"/>
      <c r="F389" s="102">
        <v>2050</v>
      </c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2">
        <v>2120</v>
      </c>
      <c r="R389" s="102"/>
      <c r="S389" s="102"/>
      <c r="T389" s="102"/>
      <c r="U389" s="102"/>
      <c r="V389" s="102">
        <v>2200</v>
      </c>
      <c r="W389" s="102"/>
      <c r="X389" s="102"/>
      <c r="Y389" s="102"/>
      <c r="Z389" s="102"/>
    </row>
    <row r="390" spans="1:27" ht="39.75" customHeight="1" x14ac:dyDescent="0.25">
      <c r="A390" s="149" t="s">
        <v>224</v>
      </c>
      <c r="B390" s="148"/>
      <c r="C390" s="91" t="s">
        <v>223</v>
      </c>
      <c r="D390" s="149"/>
      <c r="E390" s="149"/>
      <c r="F390" s="102">
        <f>F391</f>
        <v>1398.7</v>
      </c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7" ht="34.5" customHeight="1" x14ac:dyDescent="0.25">
      <c r="A391" s="149" t="s">
        <v>224</v>
      </c>
      <c r="B391" s="148" t="s">
        <v>198</v>
      </c>
      <c r="C391" s="91" t="s">
        <v>197</v>
      </c>
      <c r="D391" s="149"/>
      <c r="E391" s="149"/>
      <c r="F391" s="102">
        <v>1398.7</v>
      </c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7" ht="42.75" customHeight="1" x14ac:dyDescent="0.25">
      <c r="A392" s="149" t="s">
        <v>448</v>
      </c>
      <c r="B392" s="148"/>
      <c r="C392" s="91" t="s">
        <v>447</v>
      </c>
      <c r="D392" s="149"/>
      <c r="E392" s="149"/>
      <c r="F392" s="102">
        <v>2540</v>
      </c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2">
        <v>2602</v>
      </c>
      <c r="R392" s="102"/>
      <c r="S392" s="102"/>
      <c r="T392" s="102"/>
      <c r="U392" s="102"/>
      <c r="V392" s="102">
        <v>2602</v>
      </c>
      <c r="W392" s="102"/>
      <c r="X392" s="102"/>
      <c r="Y392" s="102"/>
      <c r="Z392" s="102"/>
    </row>
    <row r="393" spans="1:27" ht="31.5" customHeight="1" x14ac:dyDescent="0.25">
      <c r="A393" s="149" t="s">
        <v>448</v>
      </c>
      <c r="B393" s="148" t="s">
        <v>234</v>
      </c>
      <c r="C393" s="91" t="s">
        <v>233</v>
      </c>
      <c r="D393" s="149"/>
      <c r="E393" s="149"/>
      <c r="F393" s="102">
        <v>2540</v>
      </c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2">
        <v>2602</v>
      </c>
      <c r="R393" s="102"/>
      <c r="S393" s="102"/>
      <c r="T393" s="102"/>
      <c r="U393" s="102"/>
      <c r="V393" s="102">
        <v>2602</v>
      </c>
      <c r="W393" s="102"/>
      <c r="X393" s="102"/>
      <c r="Y393" s="102"/>
      <c r="Z393" s="102"/>
    </row>
    <row r="394" spans="1:27" ht="55.5" customHeight="1" x14ac:dyDescent="0.25">
      <c r="A394" s="149" t="s">
        <v>324</v>
      </c>
      <c r="B394" s="148"/>
      <c r="C394" s="91" t="s">
        <v>323</v>
      </c>
      <c r="D394" s="149"/>
      <c r="E394" s="149"/>
      <c r="F394" s="102">
        <f>F395</f>
        <v>8313.5566799999997</v>
      </c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2">
        <v>13906.3</v>
      </c>
      <c r="R394" s="102"/>
      <c r="S394" s="102"/>
      <c r="T394" s="102"/>
      <c r="U394" s="102"/>
      <c r="V394" s="102">
        <v>13906.3</v>
      </c>
      <c r="W394" s="102"/>
      <c r="X394" s="102"/>
      <c r="Y394" s="102"/>
      <c r="Z394" s="102"/>
    </row>
    <row r="395" spans="1:27" ht="33.75" customHeight="1" x14ac:dyDescent="0.25">
      <c r="A395" s="149" t="s">
        <v>324</v>
      </c>
      <c r="B395" s="148" t="s">
        <v>198</v>
      </c>
      <c r="C395" s="91" t="s">
        <v>197</v>
      </c>
      <c r="D395" s="149"/>
      <c r="E395" s="149"/>
      <c r="F395" s="102">
        <f>12150.45668-3836.9</f>
        <v>8313.5566799999997</v>
      </c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2">
        <v>13906.3</v>
      </c>
      <c r="R395" s="102"/>
      <c r="S395" s="102"/>
      <c r="T395" s="102"/>
      <c r="U395" s="102"/>
      <c r="V395" s="102">
        <v>13906.3</v>
      </c>
      <c r="W395" s="102"/>
      <c r="X395" s="102"/>
      <c r="Y395" s="102"/>
      <c r="Z395" s="102"/>
    </row>
    <row r="396" spans="1:27" ht="46.5" customHeight="1" x14ac:dyDescent="0.25">
      <c r="A396" s="149" t="s">
        <v>603</v>
      </c>
      <c r="B396" s="148"/>
      <c r="C396" s="91" t="s">
        <v>602</v>
      </c>
      <c r="D396" s="149"/>
      <c r="E396" s="149"/>
      <c r="F396" s="102">
        <v>195.2</v>
      </c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2">
        <v>122</v>
      </c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7" ht="44.25" customHeight="1" x14ac:dyDescent="0.25">
      <c r="A397" s="149" t="s">
        <v>603</v>
      </c>
      <c r="B397" s="148" t="s">
        <v>140</v>
      </c>
      <c r="C397" s="91" t="s">
        <v>139</v>
      </c>
      <c r="D397" s="149"/>
      <c r="E397" s="149"/>
      <c r="F397" s="102">
        <v>195.2</v>
      </c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2">
        <v>122</v>
      </c>
      <c r="R397" s="102"/>
      <c r="S397" s="102"/>
      <c r="T397" s="102"/>
      <c r="U397" s="102"/>
      <c r="V397" s="102"/>
    </row>
    <row r="398" spans="1:27" ht="28.5" customHeight="1" x14ac:dyDescent="0.25">
      <c r="A398" s="75"/>
      <c r="B398" s="75"/>
      <c r="C398" s="109" t="s">
        <v>647</v>
      </c>
      <c r="D398" s="75"/>
      <c r="E398" s="75"/>
      <c r="F398" s="104">
        <f>F17+F73+F109+F139+F150+F200+F262+F281+F293+F331+F375</f>
        <v>677822.59045999998</v>
      </c>
      <c r="G398" s="75"/>
      <c r="H398" s="75"/>
      <c r="I398" s="75"/>
      <c r="J398" s="75"/>
      <c r="K398" s="75"/>
      <c r="L398" s="75"/>
      <c r="M398" s="75"/>
      <c r="N398" s="75"/>
      <c r="O398" s="75"/>
      <c r="P398" s="110"/>
      <c r="Q398" s="75"/>
      <c r="R398" s="75"/>
      <c r="S398" s="109" t="s">
        <v>647</v>
      </c>
      <c r="T398" s="104">
        <f>T35+T86+T120+T150+T171+T217+T276+T288+T304+T342+T372</f>
        <v>5239.76</v>
      </c>
      <c r="AA398" s="76" t="s">
        <v>45</v>
      </c>
    </row>
    <row r="400" spans="1:27" ht="14.45" customHeight="1" x14ac:dyDescent="0.25">
      <c r="F400" s="90"/>
    </row>
    <row r="401" spans="6:6" ht="14.45" customHeight="1" x14ac:dyDescent="0.25">
      <c r="F401" s="90"/>
    </row>
    <row r="403" spans="6:6" ht="14.45" customHeight="1" x14ac:dyDescent="0.25">
      <c r="F403" s="112"/>
    </row>
  </sheetData>
  <mergeCells count="27">
    <mergeCell ref="A12:V12"/>
    <mergeCell ref="W13:W14"/>
    <mergeCell ref="X13:X14"/>
    <mergeCell ref="Y13:Y14"/>
    <mergeCell ref="Z13:Z14"/>
    <mergeCell ref="A14:A15"/>
    <mergeCell ref="B14:B15"/>
    <mergeCell ref="C14:C15"/>
    <mergeCell ref="D14:D15"/>
    <mergeCell ref="E14:E15"/>
    <mergeCell ref="Q14:Q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V14:V15"/>
    <mergeCell ref="P14:P15"/>
    <mergeCell ref="R14:R15"/>
    <mergeCell ref="S14:S15"/>
    <mergeCell ref="T14:T15"/>
    <mergeCell ref="U14:U15"/>
  </mergeCells>
  <pageMargins left="0.4" right="0.3" top="0.28999999999999998" bottom="0.3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W584"/>
  <sheetViews>
    <sheetView showGridLines="0" topLeftCell="B4" zoomScale="80" zoomScaleNormal="80" workbookViewId="0">
      <selection activeCell="AY15" sqref="AY15"/>
    </sheetView>
  </sheetViews>
  <sheetFormatPr defaultRowHeight="10.15" customHeight="1" x14ac:dyDescent="0.25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78"/>
      <c r="X1" s="78"/>
      <c r="Y1" s="78"/>
      <c r="Z1" s="79"/>
      <c r="AA1" s="71" t="s">
        <v>691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ht="20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78"/>
      <c r="X2" s="78"/>
      <c r="Y2" s="78"/>
      <c r="Z2" s="79"/>
      <c r="AA2" s="71" t="s">
        <v>96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ht="18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  <c r="X3" s="78"/>
      <c r="Y3" s="78"/>
      <c r="Z3" s="79"/>
      <c r="AA3" s="71" t="s">
        <v>1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14.2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78"/>
      <c r="X4" s="78"/>
      <c r="Y4" s="78"/>
      <c r="Z4" s="79"/>
      <c r="AA4" s="71" t="s">
        <v>689</v>
      </c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ht="18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78"/>
      <c r="X5" s="78"/>
      <c r="Y5" s="78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48" ht="18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8"/>
      <c r="Y6" s="78"/>
      <c r="Z6" s="181" t="s">
        <v>103</v>
      </c>
      <c r="AA6" s="182"/>
      <c r="AB6" s="182"/>
      <c r="AC6" s="182"/>
      <c r="AD6" s="182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ht="18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78"/>
      <c r="Z7" s="183" t="s">
        <v>43</v>
      </c>
      <c r="AA7" s="184"/>
      <c r="AB7" s="184"/>
      <c r="AC7" s="184"/>
      <c r="AD7" s="184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</row>
    <row r="8" spans="1:48" ht="18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78"/>
      <c r="X8" s="78"/>
      <c r="Y8" s="78"/>
      <c r="Z8" s="183" t="s">
        <v>12</v>
      </c>
      <c r="AA8" s="184"/>
      <c r="AB8" s="184"/>
      <c r="AC8" s="184"/>
      <c r="AD8" s="184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</row>
    <row r="9" spans="1:48" ht="18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78"/>
      <c r="X9" s="78"/>
      <c r="Y9" s="78"/>
      <c r="Z9" s="183" t="s">
        <v>104</v>
      </c>
      <c r="AA9" s="184"/>
      <c r="AB9" s="184"/>
      <c r="AC9" s="184"/>
      <c r="AD9" s="184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</row>
    <row r="10" spans="1:48" ht="18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78"/>
      <c r="Z10" s="80"/>
      <c r="AA10" s="81"/>
      <c r="AB10" s="81"/>
      <c r="AC10" s="81"/>
      <c r="AD10" s="81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</row>
    <row r="11" spans="1:48" ht="45.75" customHeight="1" x14ac:dyDescent="0.25">
      <c r="A11" s="82"/>
      <c r="B11" s="185" t="s">
        <v>105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</row>
    <row r="12" spans="1:48" ht="15" x14ac:dyDescent="0.25"/>
    <row r="13" spans="1:48" ht="15" customHeight="1" x14ac:dyDescent="0.25">
      <c r="A13" s="179" t="s">
        <v>106</v>
      </c>
      <c r="B13" s="180" t="s">
        <v>107</v>
      </c>
      <c r="C13" s="180" t="s">
        <v>108</v>
      </c>
      <c r="D13" s="180" t="s">
        <v>108</v>
      </c>
      <c r="E13" s="180" t="s">
        <v>109</v>
      </c>
      <c r="F13" s="180" t="s">
        <v>109</v>
      </c>
      <c r="G13" s="180" t="s">
        <v>109</v>
      </c>
      <c r="H13" s="180" t="s">
        <v>109</v>
      </c>
      <c r="I13" s="180" t="s">
        <v>109</v>
      </c>
      <c r="J13" s="180" t="s">
        <v>109</v>
      </c>
      <c r="K13" s="180" t="s">
        <v>109</v>
      </c>
      <c r="L13" s="180" t="s">
        <v>109</v>
      </c>
      <c r="M13" s="180" t="s">
        <v>109</v>
      </c>
      <c r="N13" s="180" t="s">
        <v>109</v>
      </c>
      <c r="O13" s="180" t="s">
        <v>109</v>
      </c>
      <c r="P13" s="180" t="s">
        <v>109</v>
      </c>
      <c r="Q13" s="180" t="s">
        <v>109</v>
      </c>
      <c r="R13" s="180" t="s">
        <v>109</v>
      </c>
      <c r="S13" s="180" t="s">
        <v>109</v>
      </c>
      <c r="T13" s="180" t="s">
        <v>110</v>
      </c>
      <c r="U13" s="180" t="s">
        <v>111</v>
      </c>
      <c r="V13" s="180" t="s">
        <v>112</v>
      </c>
      <c r="W13" s="180" t="s">
        <v>113</v>
      </c>
      <c r="X13" s="180" t="s">
        <v>114</v>
      </c>
      <c r="Y13" s="180" t="s">
        <v>115</v>
      </c>
      <c r="Z13" s="179" t="s">
        <v>106</v>
      </c>
      <c r="AA13" s="179" t="s">
        <v>35</v>
      </c>
      <c r="AB13" s="179" t="s">
        <v>35</v>
      </c>
      <c r="AC13" s="179" t="s">
        <v>116</v>
      </c>
      <c r="AD13" s="179" t="s">
        <v>117</v>
      </c>
      <c r="AE13" s="179" t="s">
        <v>118</v>
      </c>
      <c r="AF13" s="179" t="s">
        <v>119</v>
      </c>
      <c r="AG13" s="179" t="s">
        <v>35</v>
      </c>
      <c r="AH13" s="179" t="s">
        <v>116</v>
      </c>
      <c r="AI13" s="179" t="s">
        <v>117</v>
      </c>
      <c r="AJ13" s="179" t="s">
        <v>118</v>
      </c>
      <c r="AK13" s="179" t="s">
        <v>119</v>
      </c>
      <c r="AL13" s="179" t="s">
        <v>35</v>
      </c>
      <c r="AM13" s="179" t="s">
        <v>116</v>
      </c>
      <c r="AN13" s="179" t="s">
        <v>117</v>
      </c>
      <c r="AO13" s="179" t="s">
        <v>118</v>
      </c>
      <c r="AP13" s="179" t="s">
        <v>119</v>
      </c>
      <c r="AQ13" s="179" t="s">
        <v>35</v>
      </c>
      <c r="AR13" s="179" t="s">
        <v>116</v>
      </c>
      <c r="AS13" s="179" t="s">
        <v>117</v>
      </c>
      <c r="AT13" s="179" t="s">
        <v>118</v>
      </c>
      <c r="AU13" s="179" t="s">
        <v>119</v>
      </c>
      <c r="AV13" s="179" t="s">
        <v>106</v>
      </c>
    </row>
    <row r="14" spans="1:48" ht="15" customHeight="1" x14ac:dyDescent="0.25">
      <c r="A14" s="179"/>
      <c r="B14" s="180" t="s">
        <v>120</v>
      </c>
      <c r="C14" s="180" t="s">
        <v>121</v>
      </c>
      <c r="D14" s="180" t="s">
        <v>122</v>
      </c>
      <c r="E14" s="180" t="s">
        <v>109</v>
      </c>
      <c r="F14" s="180" t="s">
        <v>109</v>
      </c>
      <c r="G14" s="180" t="s">
        <v>109</v>
      </c>
      <c r="H14" s="180" t="s">
        <v>109</v>
      </c>
      <c r="I14" s="180" t="s">
        <v>109</v>
      </c>
      <c r="J14" s="180" t="s">
        <v>109</v>
      </c>
      <c r="K14" s="180" t="s">
        <v>109</v>
      </c>
      <c r="L14" s="180" t="s">
        <v>109</v>
      </c>
      <c r="M14" s="180" t="s">
        <v>109</v>
      </c>
      <c r="N14" s="180" t="s">
        <v>109</v>
      </c>
      <c r="O14" s="180" t="s">
        <v>109</v>
      </c>
      <c r="P14" s="180" t="s">
        <v>109</v>
      </c>
      <c r="Q14" s="180" t="s">
        <v>109</v>
      </c>
      <c r="R14" s="180" t="s">
        <v>109</v>
      </c>
      <c r="S14" s="180" t="s">
        <v>109</v>
      </c>
      <c r="T14" s="180" t="s">
        <v>110</v>
      </c>
      <c r="U14" s="180" t="s">
        <v>111</v>
      </c>
      <c r="V14" s="180" t="s">
        <v>112</v>
      </c>
      <c r="W14" s="180" t="s">
        <v>113</v>
      </c>
      <c r="X14" s="180" t="s">
        <v>114</v>
      </c>
      <c r="Y14" s="180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</row>
    <row r="15" spans="1:48" ht="18.75" customHeight="1" x14ac:dyDescent="0.25">
      <c r="A15" s="83"/>
      <c r="B15" s="83" t="s">
        <v>97</v>
      </c>
      <c r="C15" s="83" t="s">
        <v>98</v>
      </c>
      <c r="D15" s="83"/>
      <c r="E15" s="83" t="s">
        <v>99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 t="s">
        <v>102</v>
      </c>
      <c r="U15" s="83"/>
      <c r="V15" s="84"/>
      <c r="W15" s="84"/>
      <c r="X15" s="84"/>
      <c r="Y15" s="84"/>
      <c r="Z15" s="83" t="s">
        <v>123</v>
      </c>
      <c r="AA15" s="83" t="s">
        <v>124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</row>
    <row r="16" spans="1:48" ht="42.75" customHeight="1" x14ac:dyDescent="0.25">
      <c r="A16" s="113" t="s">
        <v>125</v>
      </c>
      <c r="B16" s="147" t="s">
        <v>126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62"/>
      <c r="W16" s="162"/>
      <c r="X16" s="162"/>
      <c r="Y16" s="162"/>
      <c r="Z16" s="86" t="s">
        <v>125</v>
      </c>
      <c r="AA16" s="87">
        <f>AA17</f>
        <v>1489.5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>
        <v>1739.5</v>
      </c>
      <c r="AM16" s="87"/>
      <c r="AN16" s="87"/>
      <c r="AO16" s="87"/>
      <c r="AP16" s="87"/>
      <c r="AQ16" s="87">
        <v>1739.5</v>
      </c>
      <c r="AR16" s="87"/>
      <c r="AS16" s="87"/>
      <c r="AT16" s="87"/>
      <c r="AU16" s="87"/>
      <c r="AV16" s="86" t="s">
        <v>125</v>
      </c>
    </row>
    <row r="17" spans="1:49" ht="26.25" customHeight="1" x14ac:dyDescent="0.25">
      <c r="A17" s="114" t="s">
        <v>127</v>
      </c>
      <c r="B17" s="149"/>
      <c r="C17" s="149" t="s">
        <v>128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2"/>
      <c r="W17" s="152"/>
      <c r="X17" s="152"/>
      <c r="Y17" s="152"/>
      <c r="Z17" s="88" t="s">
        <v>127</v>
      </c>
      <c r="AA17" s="89">
        <f>AA18+AA26</f>
        <v>1489.5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>
        <v>1739.5</v>
      </c>
      <c r="AM17" s="89"/>
      <c r="AN17" s="89"/>
      <c r="AO17" s="89"/>
      <c r="AP17" s="89"/>
      <c r="AQ17" s="89">
        <v>1739.5</v>
      </c>
      <c r="AR17" s="89"/>
      <c r="AS17" s="89"/>
      <c r="AT17" s="89"/>
      <c r="AU17" s="89"/>
      <c r="AV17" s="88" t="s">
        <v>127</v>
      </c>
    </row>
    <row r="18" spans="1:49" ht="100.35" customHeight="1" x14ac:dyDescent="0.25">
      <c r="A18" s="114" t="s">
        <v>129</v>
      </c>
      <c r="B18" s="149"/>
      <c r="C18" s="149" t="s">
        <v>130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2"/>
      <c r="W18" s="152"/>
      <c r="X18" s="152"/>
      <c r="Y18" s="152"/>
      <c r="Z18" s="88" t="s">
        <v>129</v>
      </c>
      <c r="AA18" s="89">
        <v>1389.5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>
        <v>1389.5</v>
      </c>
      <c r="AM18" s="89"/>
      <c r="AN18" s="89"/>
      <c r="AO18" s="89"/>
      <c r="AP18" s="89"/>
      <c r="AQ18" s="89">
        <v>1389.5</v>
      </c>
      <c r="AR18" s="89"/>
      <c r="AS18" s="89"/>
      <c r="AT18" s="89"/>
      <c r="AU18" s="89"/>
      <c r="AV18" s="88" t="s">
        <v>129</v>
      </c>
    </row>
    <row r="19" spans="1:49" ht="66.95" customHeight="1" x14ac:dyDescent="0.25">
      <c r="A19" s="114" t="s">
        <v>131</v>
      </c>
      <c r="B19" s="149"/>
      <c r="C19" s="149" t="s">
        <v>130</v>
      </c>
      <c r="D19" s="149"/>
      <c r="E19" s="149" t="s">
        <v>132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2"/>
      <c r="W19" s="152"/>
      <c r="X19" s="152"/>
      <c r="Y19" s="152"/>
      <c r="Z19" s="88" t="s">
        <v>131</v>
      </c>
      <c r="AA19" s="89">
        <v>1389.5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>
        <v>1389.5</v>
      </c>
      <c r="AM19" s="89"/>
      <c r="AN19" s="89"/>
      <c r="AO19" s="89"/>
      <c r="AP19" s="89"/>
      <c r="AQ19" s="89">
        <v>1389.5</v>
      </c>
      <c r="AR19" s="89"/>
      <c r="AS19" s="89"/>
      <c r="AT19" s="89"/>
      <c r="AU19" s="89"/>
      <c r="AV19" s="88" t="s">
        <v>131</v>
      </c>
    </row>
    <row r="20" spans="1:49" ht="39.75" customHeight="1" x14ac:dyDescent="0.25">
      <c r="A20" s="114" t="s">
        <v>133</v>
      </c>
      <c r="B20" s="149"/>
      <c r="C20" s="149" t="s">
        <v>130</v>
      </c>
      <c r="D20" s="149"/>
      <c r="E20" s="149" t="s">
        <v>134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2"/>
      <c r="W20" s="152"/>
      <c r="X20" s="152"/>
      <c r="Y20" s="152"/>
      <c r="Z20" s="88" t="s">
        <v>133</v>
      </c>
      <c r="AA20" s="89">
        <v>155.30000000000001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>
        <v>155.30000000000001</v>
      </c>
      <c r="AM20" s="89"/>
      <c r="AN20" s="89"/>
      <c r="AO20" s="89"/>
      <c r="AP20" s="89"/>
      <c r="AQ20" s="89">
        <v>155.30000000000001</v>
      </c>
      <c r="AR20" s="89"/>
      <c r="AS20" s="89"/>
      <c r="AT20" s="89"/>
      <c r="AU20" s="89"/>
      <c r="AV20" s="88" t="s">
        <v>133</v>
      </c>
    </row>
    <row r="21" spans="1:49" ht="133.69999999999999" customHeight="1" x14ac:dyDescent="0.25">
      <c r="A21" s="88" t="s">
        <v>135</v>
      </c>
      <c r="B21" s="149"/>
      <c r="C21" s="149" t="s">
        <v>130</v>
      </c>
      <c r="D21" s="149"/>
      <c r="E21" s="149" t="s">
        <v>134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 t="s">
        <v>136</v>
      </c>
      <c r="U21" s="149"/>
      <c r="V21" s="152"/>
      <c r="W21" s="152"/>
      <c r="X21" s="152"/>
      <c r="Y21" s="152"/>
      <c r="Z21" s="88" t="s">
        <v>135</v>
      </c>
      <c r="AA21" s="89">
        <v>155.30000000000001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>
        <v>155.30000000000001</v>
      </c>
      <c r="AM21" s="89"/>
      <c r="AN21" s="89"/>
      <c r="AO21" s="89"/>
      <c r="AP21" s="89"/>
      <c r="AQ21" s="89">
        <v>155.30000000000001</v>
      </c>
      <c r="AR21" s="89"/>
      <c r="AS21" s="89"/>
      <c r="AT21" s="89"/>
      <c r="AU21" s="89"/>
      <c r="AV21" s="88" t="s">
        <v>135</v>
      </c>
    </row>
    <row r="22" spans="1:49" ht="33.4" customHeight="1" x14ac:dyDescent="0.25">
      <c r="A22" s="114" t="s">
        <v>137</v>
      </c>
      <c r="B22" s="149"/>
      <c r="C22" s="149" t="s">
        <v>130</v>
      </c>
      <c r="D22" s="149"/>
      <c r="E22" s="149" t="s">
        <v>138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2"/>
      <c r="W22" s="152"/>
      <c r="X22" s="152"/>
      <c r="Y22" s="152"/>
      <c r="Z22" s="88" t="s">
        <v>137</v>
      </c>
      <c r="AA22" s="89">
        <f>AA23+AA24+AA25</f>
        <v>1234.2</v>
      </c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>
        <v>1234.2</v>
      </c>
      <c r="AM22" s="89"/>
      <c r="AN22" s="89"/>
      <c r="AO22" s="89"/>
      <c r="AP22" s="89"/>
      <c r="AQ22" s="89">
        <v>1234.2</v>
      </c>
      <c r="AR22" s="89"/>
      <c r="AS22" s="89"/>
      <c r="AT22" s="89"/>
      <c r="AU22" s="89"/>
      <c r="AV22" s="88" t="s">
        <v>137</v>
      </c>
    </row>
    <row r="23" spans="1:49" ht="119.25" customHeight="1" x14ac:dyDescent="0.25">
      <c r="A23" s="114" t="s">
        <v>135</v>
      </c>
      <c r="B23" s="149"/>
      <c r="C23" s="149" t="s">
        <v>130</v>
      </c>
      <c r="D23" s="149"/>
      <c r="E23" s="149" t="s">
        <v>138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 t="s">
        <v>136</v>
      </c>
      <c r="U23" s="149"/>
      <c r="V23" s="152"/>
      <c r="W23" s="152"/>
      <c r="X23" s="152"/>
      <c r="Y23" s="152"/>
      <c r="Z23" s="88" t="s">
        <v>135</v>
      </c>
      <c r="AA23" s="89">
        <v>994.2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>
        <v>994.2</v>
      </c>
      <c r="AM23" s="89"/>
      <c r="AN23" s="89"/>
      <c r="AO23" s="89"/>
      <c r="AP23" s="89"/>
      <c r="AQ23" s="89">
        <v>994.2</v>
      </c>
      <c r="AR23" s="89"/>
      <c r="AS23" s="89"/>
      <c r="AT23" s="89"/>
      <c r="AU23" s="89"/>
      <c r="AV23" s="88" t="s">
        <v>135</v>
      </c>
    </row>
    <row r="24" spans="1:49" ht="50.1" customHeight="1" x14ac:dyDescent="0.25">
      <c r="A24" s="114" t="s">
        <v>139</v>
      </c>
      <c r="B24" s="149"/>
      <c r="C24" s="149" t="s">
        <v>130</v>
      </c>
      <c r="D24" s="149"/>
      <c r="E24" s="149" t="s">
        <v>138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 t="s">
        <v>140</v>
      </c>
      <c r="U24" s="149"/>
      <c r="V24" s="152"/>
      <c r="W24" s="152"/>
      <c r="X24" s="152"/>
      <c r="Y24" s="152"/>
      <c r="Z24" s="88" t="s">
        <v>139</v>
      </c>
      <c r="AA24" s="89">
        <v>187.56800000000001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>
        <v>240</v>
      </c>
      <c r="AM24" s="89"/>
      <c r="AN24" s="89"/>
      <c r="AO24" s="89"/>
      <c r="AP24" s="89"/>
      <c r="AQ24" s="89">
        <v>240</v>
      </c>
      <c r="AR24" s="89"/>
      <c r="AS24" s="89"/>
      <c r="AT24" s="89"/>
      <c r="AU24" s="89"/>
      <c r="AV24" s="88" t="s">
        <v>139</v>
      </c>
    </row>
    <row r="25" spans="1:49" ht="50.1" customHeight="1" x14ac:dyDescent="0.25">
      <c r="A25" s="114"/>
      <c r="B25" s="149"/>
      <c r="C25" s="149" t="s">
        <v>130</v>
      </c>
      <c r="D25" s="149"/>
      <c r="E25" s="149" t="s">
        <v>138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8" t="s">
        <v>198</v>
      </c>
      <c r="U25" s="91" t="s">
        <v>197</v>
      </c>
      <c r="V25" s="152"/>
      <c r="W25" s="152"/>
      <c r="X25" s="152"/>
      <c r="Y25" s="152"/>
      <c r="Z25" s="91" t="s">
        <v>197</v>
      </c>
      <c r="AA25" s="89">
        <v>52.432000000000002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8"/>
    </row>
    <row r="26" spans="1:49" ht="33.4" customHeight="1" x14ac:dyDescent="0.25">
      <c r="A26" s="88" t="s">
        <v>141</v>
      </c>
      <c r="B26" s="149"/>
      <c r="C26" s="149" t="s">
        <v>142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2"/>
      <c r="W26" s="152"/>
      <c r="X26" s="152"/>
      <c r="Y26" s="152"/>
      <c r="Z26" s="88" t="s">
        <v>141</v>
      </c>
      <c r="AA26" s="89">
        <f>AA27</f>
        <v>100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>
        <v>350</v>
      </c>
      <c r="AM26" s="89"/>
      <c r="AN26" s="89"/>
      <c r="AO26" s="89"/>
      <c r="AP26" s="89"/>
      <c r="AQ26" s="89">
        <v>350</v>
      </c>
      <c r="AR26" s="89"/>
      <c r="AS26" s="89"/>
      <c r="AT26" s="89"/>
      <c r="AU26" s="89"/>
      <c r="AV26" s="88" t="s">
        <v>141</v>
      </c>
    </row>
    <row r="27" spans="1:49" ht="50.1" customHeight="1" x14ac:dyDescent="0.25">
      <c r="A27" s="88" t="s">
        <v>143</v>
      </c>
      <c r="B27" s="149"/>
      <c r="C27" s="149" t="s">
        <v>142</v>
      </c>
      <c r="D27" s="149"/>
      <c r="E27" s="149" t="s">
        <v>144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2"/>
      <c r="W27" s="152"/>
      <c r="X27" s="152"/>
      <c r="Y27" s="152"/>
      <c r="Z27" s="88" t="s">
        <v>143</v>
      </c>
      <c r="AA27" s="89">
        <f>AA28</f>
        <v>100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>
        <v>350</v>
      </c>
      <c r="AM27" s="89"/>
      <c r="AN27" s="89"/>
      <c r="AO27" s="89"/>
      <c r="AP27" s="89"/>
      <c r="AQ27" s="89">
        <v>350</v>
      </c>
      <c r="AR27" s="89"/>
      <c r="AS27" s="89"/>
      <c r="AT27" s="89"/>
      <c r="AU27" s="89"/>
      <c r="AV27" s="88" t="s">
        <v>143</v>
      </c>
    </row>
    <row r="28" spans="1:49" ht="33.4" customHeight="1" x14ac:dyDescent="0.25">
      <c r="A28" s="88" t="s">
        <v>145</v>
      </c>
      <c r="B28" s="149"/>
      <c r="C28" s="149" t="s">
        <v>142</v>
      </c>
      <c r="D28" s="149"/>
      <c r="E28" s="149" t="s">
        <v>146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2"/>
      <c r="W28" s="152"/>
      <c r="X28" s="152"/>
      <c r="Y28" s="152"/>
      <c r="Z28" s="88" t="s">
        <v>145</v>
      </c>
      <c r="AA28" s="89">
        <f>AA29</f>
        <v>100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>
        <v>350</v>
      </c>
      <c r="AM28" s="89"/>
      <c r="AN28" s="89"/>
      <c r="AO28" s="89"/>
      <c r="AP28" s="89"/>
      <c r="AQ28" s="89">
        <v>350</v>
      </c>
      <c r="AR28" s="89"/>
      <c r="AS28" s="89"/>
      <c r="AT28" s="89"/>
      <c r="AU28" s="89"/>
      <c r="AV28" s="88" t="s">
        <v>145</v>
      </c>
    </row>
    <row r="29" spans="1:49" ht="61.5" customHeight="1" x14ac:dyDescent="0.25">
      <c r="A29" s="88" t="s">
        <v>139</v>
      </c>
      <c r="B29" s="149"/>
      <c r="C29" s="149" t="s">
        <v>142</v>
      </c>
      <c r="D29" s="149"/>
      <c r="E29" s="149" t="s">
        <v>146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 t="s">
        <v>140</v>
      </c>
      <c r="U29" s="149"/>
      <c r="V29" s="152"/>
      <c r="W29" s="152"/>
      <c r="X29" s="152"/>
      <c r="Y29" s="152"/>
      <c r="Z29" s="88" t="s">
        <v>139</v>
      </c>
      <c r="AA29" s="89">
        <v>100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>
        <v>350</v>
      </c>
      <c r="AM29" s="89"/>
      <c r="AN29" s="89"/>
      <c r="AO29" s="89"/>
      <c r="AP29" s="89"/>
      <c r="AQ29" s="89">
        <v>350</v>
      </c>
      <c r="AR29" s="89"/>
      <c r="AS29" s="89"/>
      <c r="AT29" s="89"/>
      <c r="AU29" s="89"/>
      <c r="AV29" s="88" t="s">
        <v>139</v>
      </c>
    </row>
    <row r="30" spans="1:49" ht="66.95" customHeight="1" x14ac:dyDescent="0.25">
      <c r="A30" s="86" t="s">
        <v>147</v>
      </c>
      <c r="B30" s="147" t="s">
        <v>148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62"/>
      <c r="W30" s="162"/>
      <c r="X30" s="162"/>
      <c r="Y30" s="162"/>
      <c r="Z30" s="86" t="s">
        <v>147</v>
      </c>
      <c r="AA30" s="87">
        <f>AA31+AA51+AA62</f>
        <v>131599.65040000001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>
        <v>29003.66</v>
      </c>
      <c r="AM30" s="87"/>
      <c r="AN30" s="87">
        <v>10.3</v>
      </c>
      <c r="AO30" s="87">
        <v>1661.56</v>
      </c>
      <c r="AP30" s="87">
        <v>1513.7</v>
      </c>
      <c r="AQ30" s="87">
        <v>27004.1</v>
      </c>
      <c r="AR30" s="87"/>
      <c r="AS30" s="87">
        <v>10.3</v>
      </c>
      <c r="AT30" s="87"/>
      <c r="AU30" s="87"/>
      <c r="AV30" s="86" t="s">
        <v>147</v>
      </c>
    </row>
    <row r="31" spans="1:49" ht="16.7" customHeight="1" x14ac:dyDescent="0.25">
      <c r="A31" s="114" t="s">
        <v>155</v>
      </c>
      <c r="B31" s="149"/>
      <c r="C31" s="149" t="s">
        <v>156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2"/>
      <c r="W31" s="152"/>
      <c r="X31" s="152"/>
      <c r="Y31" s="152"/>
      <c r="Z31" s="88" t="s">
        <v>155</v>
      </c>
      <c r="AA31" s="89">
        <f>AA32+AA39</f>
        <v>87065.304830000008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>
        <v>24993.360000000001</v>
      </c>
      <c r="AM31" s="89"/>
      <c r="AN31" s="89"/>
      <c r="AO31" s="89">
        <v>1661.56</v>
      </c>
      <c r="AP31" s="89">
        <v>1513.7</v>
      </c>
      <c r="AQ31" s="89">
        <v>21993.8</v>
      </c>
      <c r="AR31" s="89"/>
      <c r="AS31" s="89"/>
      <c r="AT31" s="89"/>
      <c r="AU31" s="89"/>
      <c r="AV31" s="88" t="s">
        <v>155</v>
      </c>
    </row>
    <row r="32" spans="1:49" ht="16.7" customHeight="1" x14ac:dyDescent="0.25">
      <c r="A32" s="114" t="s">
        <v>157</v>
      </c>
      <c r="B32" s="149"/>
      <c r="C32" s="149" t="s">
        <v>158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2"/>
      <c r="W32" s="152"/>
      <c r="X32" s="152"/>
      <c r="Y32" s="152"/>
      <c r="Z32" s="88" t="s">
        <v>157</v>
      </c>
      <c r="AA32" s="89">
        <f>AA33</f>
        <v>2909.1000000000004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>
        <v>2536.3000000000002</v>
      </c>
      <c r="AM32" s="89"/>
      <c r="AN32" s="89"/>
      <c r="AO32" s="89"/>
      <c r="AP32" s="89"/>
      <c r="AQ32" s="89">
        <v>2536.3000000000002</v>
      </c>
      <c r="AR32" s="89"/>
      <c r="AS32" s="89"/>
      <c r="AT32" s="89"/>
      <c r="AU32" s="89"/>
      <c r="AV32" s="88" t="s">
        <v>157</v>
      </c>
      <c r="AW32" s="90"/>
    </row>
    <row r="33" spans="1:48" ht="83.65" customHeight="1" x14ac:dyDescent="0.25">
      <c r="A33" s="114" t="s">
        <v>6</v>
      </c>
      <c r="B33" s="149"/>
      <c r="C33" s="149" t="s">
        <v>158</v>
      </c>
      <c r="D33" s="149"/>
      <c r="E33" s="149" t="s">
        <v>159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2"/>
      <c r="W33" s="152"/>
      <c r="X33" s="152"/>
      <c r="Y33" s="152"/>
      <c r="Z33" s="88" t="s">
        <v>6</v>
      </c>
      <c r="AA33" s="89">
        <f>AA34</f>
        <v>2909.1000000000004</v>
      </c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>
        <v>2536.3000000000002</v>
      </c>
      <c r="AM33" s="89"/>
      <c r="AN33" s="89"/>
      <c r="AO33" s="89"/>
      <c r="AP33" s="89"/>
      <c r="AQ33" s="89">
        <v>2536.3000000000002</v>
      </c>
      <c r="AR33" s="89"/>
      <c r="AS33" s="89"/>
      <c r="AT33" s="89"/>
      <c r="AU33" s="89"/>
      <c r="AV33" s="88" t="s">
        <v>6</v>
      </c>
    </row>
    <row r="34" spans="1:48" ht="50.1" customHeight="1" x14ac:dyDescent="0.25">
      <c r="A34" s="114" t="s">
        <v>160</v>
      </c>
      <c r="B34" s="149"/>
      <c r="C34" s="149" t="s">
        <v>158</v>
      </c>
      <c r="D34" s="149"/>
      <c r="E34" s="149" t="s">
        <v>161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2"/>
      <c r="W34" s="152"/>
      <c r="X34" s="152"/>
      <c r="Y34" s="152"/>
      <c r="Z34" s="88" t="s">
        <v>160</v>
      </c>
      <c r="AA34" s="89">
        <f>AA35</f>
        <v>2909.1000000000004</v>
      </c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>
        <v>2536.3000000000002</v>
      </c>
      <c r="AM34" s="89"/>
      <c r="AN34" s="89"/>
      <c r="AO34" s="89"/>
      <c r="AP34" s="89"/>
      <c r="AQ34" s="89">
        <v>2536.3000000000002</v>
      </c>
      <c r="AR34" s="89"/>
      <c r="AS34" s="89"/>
      <c r="AT34" s="89"/>
      <c r="AU34" s="89"/>
      <c r="AV34" s="88" t="s">
        <v>160</v>
      </c>
    </row>
    <row r="35" spans="1:48" ht="117" customHeight="1" x14ac:dyDescent="0.25">
      <c r="A35" s="114" t="s">
        <v>162</v>
      </c>
      <c r="B35" s="149"/>
      <c r="C35" s="149" t="s">
        <v>158</v>
      </c>
      <c r="D35" s="149"/>
      <c r="E35" s="149" t="s">
        <v>163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2"/>
      <c r="W35" s="152"/>
      <c r="X35" s="152"/>
      <c r="Y35" s="152"/>
      <c r="Z35" s="88" t="s">
        <v>162</v>
      </c>
      <c r="AA35" s="89">
        <f>AA36</f>
        <v>2909.1000000000004</v>
      </c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>
        <v>2536.3000000000002</v>
      </c>
      <c r="AM35" s="89"/>
      <c r="AN35" s="89"/>
      <c r="AO35" s="89"/>
      <c r="AP35" s="89"/>
      <c r="AQ35" s="89">
        <v>2536.3000000000002</v>
      </c>
      <c r="AR35" s="89"/>
      <c r="AS35" s="89"/>
      <c r="AT35" s="89"/>
      <c r="AU35" s="89"/>
      <c r="AV35" s="88" t="s">
        <v>162</v>
      </c>
    </row>
    <row r="36" spans="1:48" ht="44.25" customHeight="1" x14ac:dyDescent="0.25">
      <c r="A36" s="114" t="s">
        <v>137</v>
      </c>
      <c r="B36" s="149"/>
      <c r="C36" s="149" t="s">
        <v>158</v>
      </c>
      <c r="D36" s="149"/>
      <c r="E36" s="149" t="s">
        <v>164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2"/>
      <c r="W36" s="152"/>
      <c r="X36" s="152"/>
      <c r="Y36" s="152"/>
      <c r="Z36" s="88" t="s">
        <v>137</v>
      </c>
      <c r="AA36" s="89">
        <f>AA37+AA38</f>
        <v>2909.1000000000004</v>
      </c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>
        <v>2536.3000000000002</v>
      </c>
      <c r="AM36" s="89"/>
      <c r="AN36" s="89"/>
      <c r="AO36" s="89"/>
      <c r="AP36" s="89"/>
      <c r="AQ36" s="89">
        <v>2536.3000000000002</v>
      </c>
      <c r="AR36" s="89"/>
      <c r="AS36" s="89"/>
      <c r="AT36" s="89"/>
      <c r="AU36" s="89"/>
      <c r="AV36" s="88" t="s">
        <v>137</v>
      </c>
    </row>
    <row r="37" spans="1:48" ht="118.5" customHeight="1" x14ac:dyDescent="0.25">
      <c r="A37" s="114" t="s">
        <v>135</v>
      </c>
      <c r="B37" s="149"/>
      <c r="C37" s="149" t="s">
        <v>158</v>
      </c>
      <c r="D37" s="149"/>
      <c r="E37" s="149" t="s">
        <v>164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 t="s">
        <v>136</v>
      </c>
      <c r="U37" s="149"/>
      <c r="V37" s="152"/>
      <c r="W37" s="152"/>
      <c r="X37" s="152"/>
      <c r="Y37" s="152"/>
      <c r="Z37" s="88" t="s">
        <v>135</v>
      </c>
      <c r="AA37" s="102">
        <f>2436.3+372.8</f>
        <v>2809.1000000000004</v>
      </c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>
        <v>2436.3000000000002</v>
      </c>
      <c r="AM37" s="89"/>
      <c r="AN37" s="89"/>
      <c r="AO37" s="89"/>
      <c r="AP37" s="89"/>
      <c r="AQ37" s="89">
        <v>2436.3000000000002</v>
      </c>
      <c r="AR37" s="89"/>
      <c r="AS37" s="89"/>
      <c r="AT37" s="89"/>
      <c r="AU37" s="89"/>
      <c r="AV37" s="88" t="s">
        <v>135</v>
      </c>
    </row>
    <row r="38" spans="1:48" ht="58.5" customHeight="1" x14ac:dyDescent="0.25">
      <c r="A38" s="114" t="s">
        <v>139</v>
      </c>
      <c r="B38" s="149"/>
      <c r="C38" s="149" t="s">
        <v>158</v>
      </c>
      <c r="D38" s="149"/>
      <c r="E38" s="149" t="s">
        <v>164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 t="s">
        <v>140</v>
      </c>
      <c r="U38" s="149"/>
      <c r="V38" s="152"/>
      <c r="W38" s="152"/>
      <c r="X38" s="152"/>
      <c r="Y38" s="152"/>
      <c r="Z38" s="88" t="s">
        <v>139</v>
      </c>
      <c r="AA38" s="102">
        <v>100</v>
      </c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>
        <v>100</v>
      </c>
      <c r="AM38" s="89"/>
      <c r="AN38" s="89"/>
      <c r="AO38" s="89"/>
      <c r="AP38" s="89"/>
      <c r="AQ38" s="89">
        <v>100</v>
      </c>
      <c r="AR38" s="89"/>
      <c r="AS38" s="89"/>
      <c r="AT38" s="89"/>
      <c r="AU38" s="89"/>
      <c r="AV38" s="88" t="s">
        <v>139</v>
      </c>
    </row>
    <row r="39" spans="1:48" ht="33.4" customHeight="1" x14ac:dyDescent="0.25">
      <c r="A39" s="114" t="s">
        <v>165</v>
      </c>
      <c r="B39" s="149"/>
      <c r="C39" s="149" t="s">
        <v>166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2"/>
      <c r="W39" s="152"/>
      <c r="X39" s="152"/>
      <c r="Y39" s="152"/>
      <c r="Z39" s="88" t="s">
        <v>165</v>
      </c>
      <c r="AA39" s="89">
        <f>AA40</f>
        <v>84156.204830000002</v>
      </c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>
        <v>22457.06</v>
      </c>
      <c r="AM39" s="89"/>
      <c r="AN39" s="89"/>
      <c r="AO39" s="89">
        <v>1661.56</v>
      </c>
      <c r="AP39" s="89">
        <v>1513.7</v>
      </c>
      <c r="AQ39" s="89">
        <v>19457.5</v>
      </c>
      <c r="AR39" s="89"/>
      <c r="AS39" s="89"/>
      <c r="AT39" s="89"/>
      <c r="AU39" s="89"/>
      <c r="AV39" s="88" t="s">
        <v>165</v>
      </c>
    </row>
    <row r="40" spans="1:48" ht="71.25" customHeight="1" x14ac:dyDescent="0.25">
      <c r="A40" s="114" t="s">
        <v>6</v>
      </c>
      <c r="B40" s="149"/>
      <c r="C40" s="149" t="s">
        <v>166</v>
      </c>
      <c r="D40" s="149"/>
      <c r="E40" s="149" t="s">
        <v>159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2"/>
      <c r="W40" s="152"/>
      <c r="X40" s="152"/>
      <c r="Y40" s="152"/>
      <c r="Z40" s="88" t="s">
        <v>6</v>
      </c>
      <c r="AA40" s="89">
        <f>AA41</f>
        <v>84156.204830000002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>
        <v>22457.06</v>
      </c>
      <c r="AM40" s="89"/>
      <c r="AN40" s="89"/>
      <c r="AO40" s="89">
        <v>1661.56</v>
      </c>
      <c r="AP40" s="89">
        <v>1513.7</v>
      </c>
      <c r="AQ40" s="89">
        <v>19457.5</v>
      </c>
      <c r="AR40" s="89"/>
      <c r="AS40" s="89"/>
      <c r="AT40" s="89"/>
      <c r="AU40" s="89"/>
      <c r="AV40" s="88" t="s">
        <v>6</v>
      </c>
    </row>
    <row r="41" spans="1:48" ht="72.75" customHeight="1" x14ac:dyDescent="0.25">
      <c r="A41" s="114" t="s">
        <v>167</v>
      </c>
      <c r="B41" s="149"/>
      <c r="C41" s="149" t="s">
        <v>166</v>
      </c>
      <c r="D41" s="149"/>
      <c r="E41" s="149" t="s">
        <v>168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52"/>
      <c r="W41" s="152"/>
      <c r="X41" s="152"/>
      <c r="Y41" s="152"/>
      <c r="Z41" s="88" t="s">
        <v>167</v>
      </c>
      <c r="AA41" s="89">
        <f>AA42</f>
        <v>84156.204830000002</v>
      </c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>
        <v>22457.06</v>
      </c>
      <c r="AM41" s="89"/>
      <c r="AN41" s="89"/>
      <c r="AO41" s="89">
        <v>1661.56</v>
      </c>
      <c r="AP41" s="89">
        <v>1513.7</v>
      </c>
      <c r="AQ41" s="89">
        <v>19457.5</v>
      </c>
      <c r="AR41" s="89"/>
      <c r="AS41" s="89"/>
      <c r="AT41" s="89"/>
      <c r="AU41" s="89"/>
      <c r="AV41" s="88" t="s">
        <v>167</v>
      </c>
    </row>
    <row r="42" spans="1:48" ht="58.5" customHeight="1" x14ac:dyDescent="0.25">
      <c r="A42" s="114" t="s">
        <v>169</v>
      </c>
      <c r="B42" s="149"/>
      <c r="C42" s="149" t="s">
        <v>166</v>
      </c>
      <c r="D42" s="149"/>
      <c r="E42" s="149" t="s">
        <v>170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2"/>
      <c r="W42" s="152"/>
      <c r="X42" s="152"/>
      <c r="Y42" s="152"/>
      <c r="Z42" s="88" t="s">
        <v>169</v>
      </c>
      <c r="AA42" s="89">
        <f>AA43+AA45+AA47+AA49</f>
        <v>84156.204830000002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>
        <v>22457.06</v>
      </c>
      <c r="AM42" s="89"/>
      <c r="AN42" s="89"/>
      <c r="AO42" s="89">
        <v>1661.56</v>
      </c>
      <c r="AP42" s="89">
        <v>1513.7</v>
      </c>
      <c r="AQ42" s="89">
        <v>19457.5</v>
      </c>
      <c r="AR42" s="89"/>
      <c r="AS42" s="89"/>
      <c r="AT42" s="89"/>
      <c r="AU42" s="89"/>
      <c r="AV42" s="88" t="s">
        <v>169</v>
      </c>
    </row>
    <row r="43" spans="1:48" ht="33.4" customHeight="1" x14ac:dyDescent="0.25">
      <c r="A43" s="114" t="s">
        <v>171</v>
      </c>
      <c r="B43" s="149"/>
      <c r="C43" s="149" t="s">
        <v>166</v>
      </c>
      <c r="D43" s="149"/>
      <c r="E43" s="149" t="s">
        <v>172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2"/>
      <c r="W43" s="152"/>
      <c r="X43" s="152"/>
      <c r="Y43" s="152"/>
      <c r="Z43" s="88" t="s">
        <v>171</v>
      </c>
      <c r="AA43" s="89">
        <f>AA44</f>
        <v>548.97868000000005</v>
      </c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>
        <v>644.4</v>
      </c>
      <c r="AM43" s="89"/>
      <c r="AN43" s="89"/>
      <c r="AO43" s="89"/>
      <c r="AP43" s="89"/>
      <c r="AQ43" s="89"/>
      <c r="AR43" s="89"/>
      <c r="AS43" s="89"/>
      <c r="AT43" s="89"/>
      <c r="AU43" s="89"/>
      <c r="AV43" s="88" t="s">
        <v>171</v>
      </c>
    </row>
    <row r="44" spans="1:48" ht="55.5" customHeight="1" x14ac:dyDescent="0.25">
      <c r="A44" s="114" t="s">
        <v>139</v>
      </c>
      <c r="B44" s="149"/>
      <c r="C44" s="149" t="s">
        <v>166</v>
      </c>
      <c r="D44" s="149"/>
      <c r="E44" s="149" t="s">
        <v>172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 t="s">
        <v>140</v>
      </c>
      <c r="U44" s="149"/>
      <c r="V44" s="152"/>
      <c r="W44" s="152"/>
      <c r="X44" s="152"/>
      <c r="Y44" s="152"/>
      <c r="Z44" s="88" t="s">
        <v>139</v>
      </c>
      <c r="AA44" s="89">
        <v>548.97868000000005</v>
      </c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>
        <v>644.4</v>
      </c>
      <c r="AM44" s="89"/>
      <c r="AN44" s="89"/>
      <c r="AO44" s="89"/>
      <c r="AP44" s="89"/>
      <c r="AQ44" s="89"/>
      <c r="AR44" s="89"/>
      <c r="AS44" s="89"/>
      <c r="AT44" s="89"/>
      <c r="AU44" s="89"/>
      <c r="AV44" s="88" t="s">
        <v>139</v>
      </c>
    </row>
    <row r="45" spans="1:48" ht="33.4" customHeight="1" x14ac:dyDescent="0.25">
      <c r="A45" s="88" t="s">
        <v>173</v>
      </c>
      <c r="B45" s="149"/>
      <c r="C45" s="149" t="s">
        <v>166</v>
      </c>
      <c r="D45" s="149"/>
      <c r="E45" s="149" t="s">
        <v>174</v>
      </c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2"/>
      <c r="W45" s="152"/>
      <c r="X45" s="152"/>
      <c r="Y45" s="152"/>
      <c r="Z45" s="88" t="s">
        <v>173</v>
      </c>
      <c r="AA45" s="89">
        <f>AA46</f>
        <v>19104.273000000001</v>
      </c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>
        <v>18637.400000000001</v>
      </c>
      <c r="AM45" s="89"/>
      <c r="AN45" s="89"/>
      <c r="AO45" s="89"/>
      <c r="AP45" s="89"/>
      <c r="AQ45" s="89">
        <v>19457.5</v>
      </c>
      <c r="AR45" s="89"/>
      <c r="AS45" s="89"/>
      <c r="AT45" s="89"/>
      <c r="AU45" s="89"/>
      <c r="AV45" s="88" t="s">
        <v>173</v>
      </c>
    </row>
    <row r="46" spans="1:48" ht="60" customHeight="1" x14ac:dyDescent="0.25">
      <c r="A46" s="88" t="s">
        <v>139</v>
      </c>
      <c r="B46" s="149"/>
      <c r="C46" s="149" t="s">
        <v>166</v>
      </c>
      <c r="D46" s="149"/>
      <c r="E46" s="149" t="s">
        <v>174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 t="s">
        <v>140</v>
      </c>
      <c r="U46" s="149"/>
      <c r="V46" s="152"/>
      <c r="W46" s="152"/>
      <c r="X46" s="152"/>
      <c r="Y46" s="152"/>
      <c r="Z46" s="88" t="s">
        <v>139</v>
      </c>
      <c r="AA46" s="102">
        <f>18637.073+100+367.2</f>
        <v>19104.273000000001</v>
      </c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>
        <v>18637.400000000001</v>
      </c>
      <c r="AM46" s="89"/>
      <c r="AN46" s="89"/>
      <c r="AO46" s="89"/>
      <c r="AP46" s="89"/>
      <c r="AQ46" s="89">
        <v>19457.5</v>
      </c>
      <c r="AR46" s="89"/>
      <c r="AS46" s="89"/>
      <c r="AT46" s="89"/>
      <c r="AU46" s="89"/>
      <c r="AV46" s="88" t="s">
        <v>139</v>
      </c>
    </row>
    <row r="47" spans="1:48" ht="100.35" customHeight="1" x14ac:dyDescent="0.25">
      <c r="A47" s="117" t="s">
        <v>175</v>
      </c>
      <c r="B47" s="149"/>
      <c r="C47" s="149" t="s">
        <v>166</v>
      </c>
      <c r="D47" s="149"/>
      <c r="E47" s="149" t="s">
        <v>176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2"/>
      <c r="W47" s="152"/>
      <c r="X47" s="152"/>
      <c r="Y47" s="152"/>
      <c r="Z47" s="88" t="s">
        <v>175</v>
      </c>
      <c r="AA47" s="89">
        <f>AA48</f>
        <v>526.6</v>
      </c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8" t="s">
        <v>175</v>
      </c>
    </row>
    <row r="48" spans="1:48" ht="33.4" customHeight="1" x14ac:dyDescent="0.25">
      <c r="A48" s="117" t="s">
        <v>177</v>
      </c>
      <c r="B48" s="149"/>
      <c r="C48" s="149" t="s">
        <v>166</v>
      </c>
      <c r="D48" s="149"/>
      <c r="E48" s="149" t="s">
        <v>176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 t="s">
        <v>178</v>
      </c>
      <c r="U48" s="149"/>
      <c r="V48" s="152"/>
      <c r="W48" s="152"/>
      <c r="X48" s="152"/>
      <c r="Y48" s="152"/>
      <c r="Z48" s="88" t="s">
        <v>177</v>
      </c>
      <c r="AA48" s="89">
        <v>526.6</v>
      </c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8" t="s">
        <v>177</v>
      </c>
    </row>
    <row r="49" spans="1:48" ht="83.65" customHeight="1" x14ac:dyDescent="0.25">
      <c r="A49" s="114" t="s">
        <v>179</v>
      </c>
      <c r="B49" s="149"/>
      <c r="C49" s="149" t="s">
        <v>166</v>
      </c>
      <c r="D49" s="149"/>
      <c r="E49" s="149" t="s">
        <v>180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2"/>
      <c r="W49" s="152"/>
      <c r="X49" s="152"/>
      <c r="Y49" s="152"/>
      <c r="Z49" s="88" t="s">
        <v>179</v>
      </c>
      <c r="AA49" s="89">
        <f>AA50</f>
        <v>63976.353150000003</v>
      </c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>
        <v>3175.26</v>
      </c>
      <c r="AM49" s="89"/>
      <c r="AN49" s="89"/>
      <c r="AO49" s="89">
        <v>1661.56</v>
      </c>
      <c r="AP49" s="89">
        <v>1513.7</v>
      </c>
      <c r="AQ49" s="89"/>
      <c r="AR49" s="89"/>
      <c r="AS49" s="89"/>
      <c r="AT49" s="89"/>
      <c r="AU49" s="89"/>
      <c r="AV49" s="88" t="s">
        <v>179</v>
      </c>
    </row>
    <row r="50" spans="1:48" ht="56.25" customHeight="1" x14ac:dyDescent="0.25">
      <c r="A50" s="114" t="s">
        <v>139</v>
      </c>
      <c r="B50" s="149"/>
      <c r="C50" s="149" t="s">
        <v>166</v>
      </c>
      <c r="D50" s="149"/>
      <c r="E50" s="149" t="s">
        <v>180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 t="s">
        <v>140</v>
      </c>
      <c r="U50" s="149"/>
      <c r="V50" s="152"/>
      <c r="W50" s="152"/>
      <c r="X50" s="152"/>
      <c r="Y50" s="152"/>
      <c r="Z50" s="88" t="s">
        <v>139</v>
      </c>
      <c r="AA50" s="102">
        <f>64037.35315-61</f>
        <v>63976.353150000003</v>
      </c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>
        <v>3175.26</v>
      </c>
      <c r="AM50" s="89"/>
      <c r="AN50" s="89"/>
      <c r="AO50" s="89">
        <v>1661.56</v>
      </c>
      <c r="AP50" s="89">
        <v>1513.7</v>
      </c>
      <c r="AQ50" s="89"/>
      <c r="AR50" s="89"/>
      <c r="AS50" s="89"/>
      <c r="AT50" s="89"/>
      <c r="AU50" s="89"/>
      <c r="AV50" s="88" t="s">
        <v>139</v>
      </c>
    </row>
    <row r="51" spans="1:48" ht="40.5" customHeight="1" x14ac:dyDescent="0.25">
      <c r="A51" s="114" t="s">
        <v>181</v>
      </c>
      <c r="B51" s="149"/>
      <c r="C51" s="149" t="s">
        <v>182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52"/>
      <c r="W51" s="152"/>
      <c r="X51" s="152"/>
      <c r="Y51" s="152"/>
      <c r="Z51" s="88" t="s">
        <v>181</v>
      </c>
      <c r="AA51" s="89">
        <f>AA52</f>
        <v>2345.5</v>
      </c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>
        <v>4000</v>
      </c>
      <c r="AM51" s="89"/>
      <c r="AN51" s="89"/>
      <c r="AO51" s="89"/>
      <c r="AP51" s="89"/>
      <c r="AQ51" s="89">
        <v>5000</v>
      </c>
      <c r="AR51" s="89"/>
      <c r="AS51" s="89"/>
      <c r="AT51" s="89"/>
      <c r="AU51" s="89"/>
      <c r="AV51" s="88" t="s">
        <v>181</v>
      </c>
    </row>
    <row r="52" spans="1:48" ht="21" customHeight="1" x14ac:dyDescent="0.25">
      <c r="A52" s="114" t="s">
        <v>183</v>
      </c>
      <c r="B52" s="149"/>
      <c r="C52" s="149" t="s">
        <v>184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2"/>
      <c r="W52" s="152"/>
      <c r="X52" s="152"/>
      <c r="Y52" s="152"/>
      <c r="Z52" s="88" t="s">
        <v>183</v>
      </c>
      <c r="AA52" s="89">
        <f>AA53</f>
        <v>2345.5</v>
      </c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>
        <v>4000</v>
      </c>
      <c r="AM52" s="89"/>
      <c r="AN52" s="89"/>
      <c r="AO52" s="89"/>
      <c r="AP52" s="89"/>
      <c r="AQ52" s="89">
        <v>5000</v>
      </c>
      <c r="AR52" s="89"/>
      <c r="AS52" s="89"/>
      <c r="AT52" s="89"/>
      <c r="AU52" s="89"/>
      <c r="AV52" s="88" t="s">
        <v>183</v>
      </c>
    </row>
    <row r="53" spans="1:48" ht="83.65" customHeight="1" x14ac:dyDescent="0.25">
      <c r="A53" s="114" t="s">
        <v>6</v>
      </c>
      <c r="B53" s="149"/>
      <c r="C53" s="149" t="s">
        <v>184</v>
      </c>
      <c r="D53" s="149"/>
      <c r="E53" s="149" t="s">
        <v>159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2"/>
      <c r="W53" s="152"/>
      <c r="X53" s="152"/>
      <c r="Y53" s="152"/>
      <c r="Z53" s="88" t="s">
        <v>6</v>
      </c>
      <c r="AA53" s="89">
        <f>AA54</f>
        <v>2345.5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>
        <v>4000</v>
      </c>
      <c r="AM53" s="89"/>
      <c r="AN53" s="89"/>
      <c r="AO53" s="89"/>
      <c r="AP53" s="89"/>
      <c r="AQ53" s="89">
        <v>5000</v>
      </c>
      <c r="AR53" s="89"/>
      <c r="AS53" s="89"/>
      <c r="AT53" s="89"/>
      <c r="AU53" s="89"/>
      <c r="AV53" s="88" t="s">
        <v>6</v>
      </c>
    </row>
    <row r="54" spans="1:48" ht="83.65" customHeight="1" x14ac:dyDescent="0.25">
      <c r="A54" s="114" t="s">
        <v>167</v>
      </c>
      <c r="B54" s="149"/>
      <c r="C54" s="149" t="s">
        <v>184</v>
      </c>
      <c r="D54" s="149"/>
      <c r="E54" s="149" t="s">
        <v>168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52"/>
      <c r="W54" s="152"/>
      <c r="X54" s="152"/>
      <c r="Y54" s="152"/>
      <c r="Z54" s="88" t="s">
        <v>167</v>
      </c>
      <c r="AA54" s="89">
        <f>AA55</f>
        <v>2345.5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>
        <v>4000</v>
      </c>
      <c r="AM54" s="89"/>
      <c r="AN54" s="89"/>
      <c r="AO54" s="89"/>
      <c r="AP54" s="89"/>
      <c r="AQ54" s="89">
        <v>5000</v>
      </c>
      <c r="AR54" s="89"/>
      <c r="AS54" s="89"/>
      <c r="AT54" s="89"/>
      <c r="AU54" s="89"/>
      <c r="AV54" s="88" t="s">
        <v>167</v>
      </c>
    </row>
    <row r="55" spans="1:48" ht="43.5" customHeight="1" x14ac:dyDescent="0.25">
      <c r="A55" s="114" t="s">
        <v>185</v>
      </c>
      <c r="B55" s="149"/>
      <c r="C55" s="149" t="s">
        <v>184</v>
      </c>
      <c r="D55" s="149"/>
      <c r="E55" s="149" t="s">
        <v>186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52"/>
      <c r="W55" s="152"/>
      <c r="X55" s="152"/>
      <c r="Y55" s="152"/>
      <c r="Z55" s="88" t="s">
        <v>185</v>
      </c>
      <c r="AA55" s="89">
        <f>AA56+AA58+AA60</f>
        <v>2345.5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>
        <v>4000</v>
      </c>
      <c r="AM55" s="89"/>
      <c r="AN55" s="89"/>
      <c r="AO55" s="89"/>
      <c r="AP55" s="89"/>
      <c r="AQ55" s="89">
        <v>5000</v>
      </c>
      <c r="AR55" s="89"/>
      <c r="AS55" s="89"/>
      <c r="AT55" s="89"/>
      <c r="AU55" s="89"/>
      <c r="AV55" s="88" t="s">
        <v>185</v>
      </c>
    </row>
    <row r="56" spans="1:48" ht="50.1" customHeight="1" x14ac:dyDescent="0.25">
      <c r="A56" s="114" t="s">
        <v>187</v>
      </c>
      <c r="B56" s="149"/>
      <c r="C56" s="149" t="s">
        <v>184</v>
      </c>
      <c r="D56" s="149"/>
      <c r="E56" s="149" t="s">
        <v>188</v>
      </c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2"/>
      <c r="W56" s="152"/>
      <c r="X56" s="152"/>
      <c r="Y56" s="152"/>
      <c r="Z56" s="88" t="s">
        <v>187</v>
      </c>
      <c r="AA56" s="89">
        <v>1245.5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8" t="s">
        <v>187</v>
      </c>
    </row>
    <row r="57" spans="1:48" ht="50.1" customHeight="1" x14ac:dyDescent="0.25">
      <c r="A57" s="114" t="s">
        <v>139</v>
      </c>
      <c r="B57" s="149"/>
      <c r="C57" s="149" t="s">
        <v>184</v>
      </c>
      <c r="D57" s="149"/>
      <c r="E57" s="149" t="s">
        <v>188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 t="s">
        <v>140</v>
      </c>
      <c r="U57" s="149"/>
      <c r="V57" s="152"/>
      <c r="W57" s="152"/>
      <c r="X57" s="152"/>
      <c r="Y57" s="152"/>
      <c r="Z57" s="88" t="s">
        <v>139</v>
      </c>
      <c r="AA57" s="89">
        <v>1245.5</v>
      </c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8" t="s">
        <v>139</v>
      </c>
    </row>
    <row r="58" spans="1:48" ht="50.1" customHeight="1" x14ac:dyDescent="0.25">
      <c r="A58" s="88" t="s">
        <v>189</v>
      </c>
      <c r="B58" s="149"/>
      <c r="C58" s="149" t="s">
        <v>184</v>
      </c>
      <c r="D58" s="149"/>
      <c r="E58" s="149" t="s">
        <v>190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52"/>
      <c r="W58" s="152"/>
      <c r="X58" s="152"/>
      <c r="Y58" s="152"/>
      <c r="Z58" s="88" t="s">
        <v>189</v>
      </c>
      <c r="AA58" s="89">
        <f>AA59</f>
        <v>1098.9000000000001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>
        <v>4000</v>
      </c>
      <c r="AM58" s="89"/>
      <c r="AN58" s="89"/>
      <c r="AO58" s="89"/>
      <c r="AP58" s="89"/>
      <c r="AQ58" s="89">
        <v>5000</v>
      </c>
      <c r="AR58" s="89"/>
      <c r="AS58" s="89"/>
      <c r="AT58" s="89"/>
      <c r="AU58" s="89"/>
      <c r="AV58" s="88" t="s">
        <v>189</v>
      </c>
    </row>
    <row r="59" spans="1:48" ht="50.1" customHeight="1" x14ac:dyDescent="0.25">
      <c r="A59" s="88" t="s">
        <v>191</v>
      </c>
      <c r="B59" s="149"/>
      <c r="C59" s="149" t="s">
        <v>184</v>
      </c>
      <c r="D59" s="149"/>
      <c r="E59" s="149" t="s">
        <v>190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 t="s">
        <v>192</v>
      </c>
      <c r="U59" s="149"/>
      <c r="V59" s="152"/>
      <c r="W59" s="152"/>
      <c r="X59" s="152"/>
      <c r="Y59" s="152"/>
      <c r="Z59" s="88" t="s">
        <v>191</v>
      </c>
      <c r="AA59" s="89">
        <f>1100-AA61</f>
        <v>1098.9000000000001</v>
      </c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>
        <v>4000</v>
      </c>
      <c r="AM59" s="89"/>
      <c r="AN59" s="89"/>
      <c r="AO59" s="89"/>
      <c r="AP59" s="89"/>
      <c r="AQ59" s="89">
        <v>5000</v>
      </c>
      <c r="AR59" s="89"/>
      <c r="AS59" s="89"/>
      <c r="AT59" s="89"/>
      <c r="AU59" s="89"/>
      <c r="AV59" s="88" t="s">
        <v>191</v>
      </c>
    </row>
    <row r="60" spans="1:48" ht="118.5" customHeight="1" x14ac:dyDescent="0.25">
      <c r="A60" s="88"/>
      <c r="B60" s="149"/>
      <c r="C60" s="149" t="s">
        <v>184</v>
      </c>
      <c r="D60" s="149"/>
      <c r="E60" s="149" t="s">
        <v>698</v>
      </c>
      <c r="F60" s="148"/>
      <c r="G60" s="91" t="s">
        <v>699</v>
      </c>
      <c r="H60" s="149"/>
      <c r="I60" s="149"/>
      <c r="J60" s="102">
        <f>J61</f>
        <v>1.1000000000000001</v>
      </c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2"/>
      <c r="W60" s="152"/>
      <c r="X60" s="152"/>
      <c r="Y60" s="152"/>
      <c r="Z60" s="91" t="s">
        <v>699</v>
      </c>
      <c r="AA60" s="89">
        <f>AA61</f>
        <v>1.1000000000000001</v>
      </c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8"/>
    </row>
    <row r="61" spans="1:48" ht="60.75" customHeight="1" x14ac:dyDescent="0.25">
      <c r="A61" s="88"/>
      <c r="B61" s="149"/>
      <c r="C61" s="149" t="s">
        <v>184</v>
      </c>
      <c r="D61" s="149"/>
      <c r="E61" s="149" t="s">
        <v>698</v>
      </c>
      <c r="F61" s="148" t="s">
        <v>192</v>
      </c>
      <c r="G61" s="91" t="s">
        <v>191</v>
      </c>
      <c r="H61" s="149"/>
      <c r="I61" s="149"/>
      <c r="J61" s="102">
        <v>1.1000000000000001</v>
      </c>
      <c r="K61" s="149"/>
      <c r="L61" s="149"/>
      <c r="M61" s="149"/>
      <c r="N61" s="149"/>
      <c r="O61" s="149"/>
      <c r="P61" s="149"/>
      <c r="Q61" s="149"/>
      <c r="R61" s="149"/>
      <c r="S61" s="149"/>
      <c r="T61" s="149" t="s">
        <v>192</v>
      </c>
      <c r="U61" s="149"/>
      <c r="V61" s="152"/>
      <c r="W61" s="152"/>
      <c r="X61" s="152"/>
      <c r="Y61" s="152"/>
      <c r="Z61" s="88" t="s">
        <v>191</v>
      </c>
      <c r="AA61" s="89">
        <v>1.1000000000000001</v>
      </c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8"/>
    </row>
    <row r="62" spans="1:48" ht="33.4" customHeight="1" x14ac:dyDescent="0.25">
      <c r="A62" s="114"/>
      <c r="B62" s="149"/>
      <c r="C62" s="149" t="s">
        <v>381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52"/>
      <c r="V62" s="152"/>
      <c r="W62" s="152"/>
      <c r="X62" s="152"/>
      <c r="Y62" s="88" t="s">
        <v>380</v>
      </c>
      <c r="Z62" s="88" t="s">
        <v>380</v>
      </c>
      <c r="AA62" s="89">
        <f>AA63</f>
        <v>42188.845570000005</v>
      </c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8"/>
    </row>
    <row r="63" spans="1:48" ht="33.4" customHeight="1" x14ac:dyDescent="0.25">
      <c r="A63" s="114"/>
      <c r="B63" s="149"/>
      <c r="C63" s="149" t="s">
        <v>383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52"/>
      <c r="V63" s="152"/>
      <c r="W63" s="152"/>
      <c r="X63" s="152"/>
      <c r="Y63" s="88" t="s">
        <v>382</v>
      </c>
      <c r="Z63" s="88" t="s">
        <v>382</v>
      </c>
      <c r="AA63" s="89">
        <f>AA64</f>
        <v>42188.845570000005</v>
      </c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8"/>
    </row>
    <row r="64" spans="1:48" ht="77.25" customHeight="1" x14ac:dyDescent="0.25">
      <c r="A64" s="114"/>
      <c r="B64" s="149"/>
      <c r="C64" s="149" t="s">
        <v>383</v>
      </c>
      <c r="D64" s="149"/>
      <c r="E64" s="149" t="s">
        <v>159</v>
      </c>
      <c r="F64" s="148"/>
      <c r="G64" s="91" t="s">
        <v>6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2"/>
      <c r="W64" s="152"/>
      <c r="X64" s="152"/>
      <c r="Y64" s="152"/>
      <c r="Z64" s="88" t="s">
        <v>6</v>
      </c>
      <c r="AA64" s="89">
        <f>AA65</f>
        <v>42188.845570000005</v>
      </c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8"/>
    </row>
    <row r="65" spans="1:48" ht="89.25" customHeight="1" x14ac:dyDescent="0.25">
      <c r="A65" s="114"/>
      <c r="B65" s="149"/>
      <c r="C65" s="149" t="s">
        <v>383</v>
      </c>
      <c r="D65" s="149"/>
      <c r="E65" s="149" t="s">
        <v>168</v>
      </c>
      <c r="F65" s="148"/>
      <c r="G65" s="91" t="s">
        <v>167</v>
      </c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2"/>
      <c r="W65" s="152"/>
      <c r="X65" s="152"/>
      <c r="Y65" s="152"/>
      <c r="Z65" s="88" t="s">
        <v>167</v>
      </c>
      <c r="AA65" s="89">
        <f>AA66+AA71</f>
        <v>42188.845570000005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8"/>
    </row>
    <row r="66" spans="1:48" ht="61.5" customHeight="1" x14ac:dyDescent="0.25">
      <c r="A66" s="114"/>
      <c r="B66" s="149"/>
      <c r="C66" s="149" t="s">
        <v>383</v>
      </c>
      <c r="D66" s="149"/>
      <c r="E66" s="149" t="s">
        <v>385</v>
      </c>
      <c r="F66" s="148"/>
      <c r="G66" s="91" t="s">
        <v>384</v>
      </c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52"/>
      <c r="W66" s="152"/>
      <c r="X66" s="152"/>
      <c r="Y66" s="152"/>
      <c r="Z66" s="91" t="s">
        <v>384</v>
      </c>
      <c r="AA66" s="89">
        <f>AA67+AA69</f>
        <v>4143.7633800000003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8"/>
    </row>
    <row r="67" spans="1:48" ht="91.5" customHeight="1" x14ac:dyDescent="0.25">
      <c r="A67" s="114"/>
      <c r="B67" s="149"/>
      <c r="C67" s="149" t="s">
        <v>383</v>
      </c>
      <c r="D67" s="149"/>
      <c r="E67" s="149" t="s">
        <v>387</v>
      </c>
      <c r="F67" s="148"/>
      <c r="G67" s="163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52"/>
      <c r="W67" s="152"/>
      <c r="X67" s="152"/>
      <c r="Y67" s="152"/>
      <c r="Z67" s="91" t="s">
        <v>386</v>
      </c>
      <c r="AA67" s="89">
        <f>AA68</f>
        <v>2318.7633799999999</v>
      </c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8"/>
    </row>
    <row r="68" spans="1:48" ht="61.5" customHeight="1" x14ac:dyDescent="0.25">
      <c r="A68" s="114"/>
      <c r="B68" s="149"/>
      <c r="C68" s="149" t="s">
        <v>383</v>
      </c>
      <c r="D68" s="149"/>
      <c r="E68" s="149" t="s">
        <v>387</v>
      </c>
      <c r="F68" s="148"/>
      <c r="G68" s="163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8" t="s">
        <v>192</v>
      </c>
      <c r="U68" s="149"/>
      <c r="V68" s="152"/>
      <c r="W68" s="152"/>
      <c r="X68" s="152"/>
      <c r="Y68" s="152"/>
      <c r="Z68" s="91" t="s">
        <v>191</v>
      </c>
      <c r="AA68" s="102">
        <v>2318.7633799999999</v>
      </c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8"/>
    </row>
    <row r="69" spans="1:48" ht="169.5" customHeight="1" x14ac:dyDescent="0.25">
      <c r="A69" s="114"/>
      <c r="B69" s="149"/>
      <c r="C69" s="149" t="s">
        <v>383</v>
      </c>
      <c r="D69" s="149"/>
      <c r="E69" s="155" t="s">
        <v>688</v>
      </c>
      <c r="F69" s="156"/>
      <c r="G69" s="164" t="s">
        <v>687</v>
      </c>
      <c r="H69" s="149"/>
      <c r="I69" s="149"/>
      <c r="J69" s="102">
        <f>J70</f>
        <v>1825</v>
      </c>
      <c r="K69" s="149"/>
      <c r="L69" s="149"/>
      <c r="M69" s="149"/>
      <c r="N69" s="149"/>
      <c r="O69" s="149"/>
      <c r="P69" s="149"/>
      <c r="Q69" s="149"/>
      <c r="R69" s="149"/>
      <c r="S69" s="149"/>
      <c r="T69" s="148"/>
      <c r="U69" s="149"/>
      <c r="V69" s="152"/>
      <c r="W69" s="152"/>
      <c r="X69" s="152"/>
      <c r="Y69" s="152"/>
      <c r="Z69" s="157" t="s">
        <v>687</v>
      </c>
      <c r="AA69" s="102">
        <f>AA70</f>
        <v>1825</v>
      </c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8"/>
    </row>
    <row r="70" spans="1:48" ht="61.5" customHeight="1" x14ac:dyDescent="0.25">
      <c r="A70" s="114"/>
      <c r="B70" s="149"/>
      <c r="C70" s="149" t="s">
        <v>383</v>
      </c>
      <c r="D70" s="149"/>
      <c r="E70" s="155" t="s">
        <v>688</v>
      </c>
      <c r="F70" s="148" t="s">
        <v>192</v>
      </c>
      <c r="G70" s="91" t="s">
        <v>191</v>
      </c>
      <c r="H70" s="149"/>
      <c r="I70" s="149"/>
      <c r="J70" s="102">
        <v>1825</v>
      </c>
      <c r="K70" s="149"/>
      <c r="L70" s="149"/>
      <c r="M70" s="149"/>
      <c r="N70" s="149"/>
      <c r="O70" s="149"/>
      <c r="P70" s="149"/>
      <c r="Q70" s="149"/>
      <c r="R70" s="149"/>
      <c r="S70" s="149"/>
      <c r="T70" s="148" t="s">
        <v>192</v>
      </c>
      <c r="U70" s="149"/>
      <c r="V70" s="152"/>
      <c r="W70" s="152"/>
      <c r="X70" s="152"/>
      <c r="Y70" s="152"/>
      <c r="Z70" s="91" t="s">
        <v>191</v>
      </c>
      <c r="AA70" s="102">
        <v>1825</v>
      </c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8"/>
    </row>
    <row r="71" spans="1:48" ht="87.75" customHeight="1" x14ac:dyDescent="0.25">
      <c r="A71" s="114"/>
      <c r="B71" s="149"/>
      <c r="C71" s="149" t="s">
        <v>383</v>
      </c>
      <c r="D71" s="149"/>
      <c r="E71" s="149" t="s">
        <v>673</v>
      </c>
      <c r="F71" s="148"/>
      <c r="G71" s="159" t="s">
        <v>671</v>
      </c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52"/>
      <c r="W71" s="152"/>
      <c r="X71" s="152"/>
      <c r="Y71" s="152"/>
      <c r="Z71" s="159" t="s">
        <v>671</v>
      </c>
      <c r="AA71" s="89">
        <f>AA72</f>
        <v>38045.082190000001</v>
      </c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8"/>
    </row>
    <row r="72" spans="1:48" ht="121.5" customHeight="1" x14ac:dyDescent="0.25">
      <c r="A72" s="114"/>
      <c r="B72" s="149"/>
      <c r="C72" s="149" t="s">
        <v>383</v>
      </c>
      <c r="D72" s="149"/>
      <c r="E72" s="160" t="s">
        <v>690</v>
      </c>
      <c r="F72" s="148"/>
      <c r="G72" s="159" t="s">
        <v>672</v>
      </c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52"/>
      <c r="W72" s="152"/>
      <c r="X72" s="152"/>
      <c r="Y72" s="152"/>
      <c r="Z72" s="159" t="s">
        <v>682</v>
      </c>
      <c r="AA72" s="89">
        <f>AA73</f>
        <v>38045.082190000001</v>
      </c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8"/>
    </row>
    <row r="73" spans="1:48" ht="69.75" customHeight="1" x14ac:dyDescent="0.25">
      <c r="A73" s="114"/>
      <c r="B73" s="149"/>
      <c r="C73" s="149" t="s">
        <v>383</v>
      </c>
      <c r="D73" s="149"/>
      <c r="E73" s="160" t="s">
        <v>690</v>
      </c>
      <c r="F73" s="148" t="s">
        <v>192</v>
      </c>
      <c r="G73" s="91" t="s">
        <v>191</v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8" t="s">
        <v>192</v>
      </c>
      <c r="U73" s="149"/>
      <c r="V73" s="152"/>
      <c r="W73" s="152"/>
      <c r="X73" s="152"/>
      <c r="Y73" s="152"/>
      <c r="Z73" s="91" t="s">
        <v>191</v>
      </c>
      <c r="AA73" s="102">
        <v>38045.082190000001</v>
      </c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8"/>
    </row>
    <row r="74" spans="1:48" ht="44.25" customHeight="1" x14ac:dyDescent="0.25">
      <c r="A74" s="86" t="s">
        <v>199</v>
      </c>
      <c r="B74" s="147" t="s">
        <v>200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62"/>
      <c r="W74" s="162"/>
      <c r="X74" s="162"/>
      <c r="Y74" s="162"/>
      <c r="Z74" s="86" t="s">
        <v>199</v>
      </c>
      <c r="AA74" s="87">
        <f>AA75+AA197+AA214+AA252+AA270+AA277+AA309+AA335+AA357</f>
        <v>113733.28231000001</v>
      </c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>
        <v>85876.2</v>
      </c>
      <c r="AM74" s="87">
        <v>1774.2</v>
      </c>
      <c r="AN74" s="87">
        <v>16089.04</v>
      </c>
      <c r="AO74" s="87">
        <v>3528.2</v>
      </c>
      <c r="AP74" s="87"/>
      <c r="AQ74" s="87">
        <v>84727.2</v>
      </c>
      <c r="AR74" s="87">
        <v>2669.3</v>
      </c>
      <c r="AS74" s="87">
        <v>15028.64</v>
      </c>
      <c r="AT74" s="87">
        <v>250</v>
      </c>
      <c r="AU74" s="87"/>
      <c r="AV74" s="86" t="s">
        <v>199</v>
      </c>
    </row>
    <row r="75" spans="1:48" ht="16.7" customHeight="1" x14ac:dyDescent="0.25">
      <c r="A75" s="88" t="s">
        <v>127</v>
      </c>
      <c r="B75" s="149"/>
      <c r="C75" s="149" t="s">
        <v>128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52"/>
      <c r="W75" s="152"/>
      <c r="X75" s="152"/>
      <c r="Y75" s="152"/>
      <c r="Z75" s="88" t="s">
        <v>127</v>
      </c>
      <c r="AA75" s="89">
        <f>AA76+AA80+AA104+AA108+AA112</f>
        <v>51711.840240000005</v>
      </c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>
        <v>47409.4</v>
      </c>
      <c r="AM75" s="89">
        <v>1759.4</v>
      </c>
      <c r="AN75" s="89">
        <v>1688.74</v>
      </c>
      <c r="AO75" s="89">
        <v>200</v>
      </c>
      <c r="AP75" s="89"/>
      <c r="AQ75" s="89">
        <v>52485.8</v>
      </c>
      <c r="AR75" s="89">
        <v>1935.3</v>
      </c>
      <c r="AS75" s="89">
        <v>1688.74</v>
      </c>
      <c r="AT75" s="89">
        <v>250</v>
      </c>
      <c r="AU75" s="89"/>
      <c r="AV75" s="88" t="s">
        <v>127</v>
      </c>
    </row>
    <row r="76" spans="1:48" ht="66.95" customHeight="1" x14ac:dyDescent="0.25">
      <c r="A76" s="88" t="s">
        <v>201</v>
      </c>
      <c r="B76" s="149"/>
      <c r="C76" s="149" t="s">
        <v>202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2"/>
      <c r="W76" s="152"/>
      <c r="X76" s="152"/>
      <c r="Y76" s="152"/>
      <c r="Z76" s="88" t="s">
        <v>201</v>
      </c>
      <c r="AA76" s="89">
        <f>AA77</f>
        <v>1595.9</v>
      </c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>
        <v>1613</v>
      </c>
      <c r="AM76" s="89"/>
      <c r="AN76" s="89"/>
      <c r="AO76" s="89"/>
      <c r="AP76" s="89"/>
      <c r="AQ76" s="89">
        <v>1613</v>
      </c>
      <c r="AR76" s="89"/>
      <c r="AS76" s="89"/>
      <c r="AT76" s="89"/>
      <c r="AU76" s="89"/>
      <c r="AV76" s="88" t="s">
        <v>201</v>
      </c>
    </row>
    <row r="77" spans="1:48" ht="66.95" customHeight="1" x14ac:dyDescent="0.25">
      <c r="A77" s="88" t="s">
        <v>131</v>
      </c>
      <c r="B77" s="149"/>
      <c r="C77" s="149" t="s">
        <v>202</v>
      </c>
      <c r="D77" s="149"/>
      <c r="E77" s="149" t="s">
        <v>132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2"/>
      <c r="W77" s="152"/>
      <c r="X77" s="152"/>
      <c r="Y77" s="152"/>
      <c r="Z77" s="88" t="s">
        <v>131</v>
      </c>
      <c r="AA77" s="89">
        <f>AA78</f>
        <v>1595.9</v>
      </c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>
        <v>1613</v>
      </c>
      <c r="AM77" s="89"/>
      <c r="AN77" s="89"/>
      <c r="AO77" s="89"/>
      <c r="AP77" s="89"/>
      <c r="AQ77" s="89">
        <v>1613</v>
      </c>
      <c r="AR77" s="89"/>
      <c r="AS77" s="89"/>
      <c r="AT77" s="89"/>
      <c r="AU77" s="89"/>
      <c r="AV77" s="88" t="s">
        <v>131</v>
      </c>
    </row>
    <row r="78" spans="1:48" ht="33.4" customHeight="1" x14ac:dyDescent="0.25">
      <c r="A78" s="88" t="s">
        <v>203</v>
      </c>
      <c r="B78" s="149"/>
      <c r="C78" s="149" t="s">
        <v>202</v>
      </c>
      <c r="D78" s="149"/>
      <c r="E78" s="149" t="s">
        <v>204</v>
      </c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52"/>
      <c r="W78" s="152"/>
      <c r="X78" s="152"/>
      <c r="Y78" s="152"/>
      <c r="Z78" s="88" t="s">
        <v>203</v>
      </c>
      <c r="AA78" s="89">
        <f>AA79</f>
        <v>1595.9</v>
      </c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>
        <v>1613</v>
      </c>
      <c r="AM78" s="89"/>
      <c r="AN78" s="89"/>
      <c r="AO78" s="89"/>
      <c r="AP78" s="89"/>
      <c r="AQ78" s="89">
        <v>1613</v>
      </c>
      <c r="AR78" s="89"/>
      <c r="AS78" s="89"/>
      <c r="AT78" s="89"/>
      <c r="AU78" s="89"/>
      <c r="AV78" s="88" t="s">
        <v>203</v>
      </c>
    </row>
    <row r="79" spans="1:48" ht="133.69999999999999" customHeight="1" x14ac:dyDescent="0.25">
      <c r="A79" s="88" t="s">
        <v>135</v>
      </c>
      <c r="B79" s="149"/>
      <c r="C79" s="149" t="s">
        <v>202</v>
      </c>
      <c r="D79" s="149"/>
      <c r="E79" s="149" t="s">
        <v>204</v>
      </c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 t="s">
        <v>136</v>
      </c>
      <c r="U79" s="149"/>
      <c r="V79" s="152"/>
      <c r="W79" s="152"/>
      <c r="X79" s="152"/>
      <c r="Y79" s="152"/>
      <c r="Z79" s="88" t="s">
        <v>135</v>
      </c>
      <c r="AA79" s="89">
        <v>1595.9</v>
      </c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>
        <v>1613</v>
      </c>
      <c r="AM79" s="89"/>
      <c r="AN79" s="89"/>
      <c r="AO79" s="89"/>
      <c r="AP79" s="89"/>
      <c r="AQ79" s="89">
        <v>1613</v>
      </c>
      <c r="AR79" s="89"/>
      <c r="AS79" s="89"/>
      <c r="AT79" s="89"/>
      <c r="AU79" s="89"/>
      <c r="AV79" s="88" t="s">
        <v>135</v>
      </c>
    </row>
    <row r="80" spans="1:48" ht="100.35" customHeight="1" x14ac:dyDescent="0.25">
      <c r="A80" s="88" t="s">
        <v>149</v>
      </c>
      <c r="B80" s="149"/>
      <c r="C80" s="149" t="s">
        <v>150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2"/>
      <c r="W80" s="152"/>
      <c r="X80" s="152"/>
      <c r="Y80" s="152"/>
      <c r="Z80" s="88" t="s">
        <v>149</v>
      </c>
      <c r="AA80" s="89">
        <f>AA81</f>
        <v>26837.56</v>
      </c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>
        <v>23007.9</v>
      </c>
      <c r="AM80" s="89"/>
      <c r="AN80" s="89">
        <v>1688.74</v>
      </c>
      <c r="AO80" s="89"/>
      <c r="AP80" s="89"/>
      <c r="AQ80" s="89">
        <v>23007.9</v>
      </c>
      <c r="AR80" s="89"/>
      <c r="AS80" s="89">
        <v>1688.74</v>
      </c>
      <c r="AT80" s="89"/>
      <c r="AU80" s="89"/>
      <c r="AV80" s="88" t="s">
        <v>149</v>
      </c>
    </row>
    <row r="81" spans="1:48" ht="73.5" customHeight="1" x14ac:dyDescent="0.25">
      <c r="A81" s="88" t="s">
        <v>131</v>
      </c>
      <c r="B81" s="149"/>
      <c r="C81" s="149" t="s">
        <v>150</v>
      </c>
      <c r="D81" s="149"/>
      <c r="E81" s="149" t="s">
        <v>132</v>
      </c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2"/>
      <c r="W81" s="152"/>
      <c r="X81" s="152"/>
      <c r="Y81" s="152"/>
      <c r="Z81" s="88" t="s">
        <v>131</v>
      </c>
      <c r="AA81" s="89">
        <f>AA82+AA86+AA89+AA91+AA93+AA95+AA97+AA101+AA99</f>
        <v>26837.56</v>
      </c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>
        <v>23007.9</v>
      </c>
      <c r="AM81" s="89"/>
      <c r="AN81" s="89">
        <v>1688.74</v>
      </c>
      <c r="AO81" s="89"/>
      <c r="AP81" s="89"/>
      <c r="AQ81" s="89">
        <v>23007.9</v>
      </c>
      <c r="AR81" s="89"/>
      <c r="AS81" s="89">
        <v>1688.74</v>
      </c>
      <c r="AT81" s="89"/>
      <c r="AU81" s="89"/>
      <c r="AV81" s="88" t="s">
        <v>131</v>
      </c>
    </row>
    <row r="82" spans="1:48" ht="44.25" customHeight="1" x14ac:dyDescent="0.25">
      <c r="A82" s="88" t="s">
        <v>137</v>
      </c>
      <c r="B82" s="149"/>
      <c r="C82" s="149" t="s">
        <v>150</v>
      </c>
      <c r="D82" s="149"/>
      <c r="E82" s="149" t="s">
        <v>138</v>
      </c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52"/>
      <c r="W82" s="152"/>
      <c r="X82" s="152"/>
      <c r="Y82" s="152"/>
      <c r="Z82" s="88" t="s">
        <v>137</v>
      </c>
      <c r="AA82" s="89">
        <f>AA83+AA84+AA85</f>
        <v>25128.359999999997</v>
      </c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>
        <v>21309</v>
      </c>
      <c r="AM82" s="89"/>
      <c r="AN82" s="89"/>
      <c r="AO82" s="89"/>
      <c r="AP82" s="89"/>
      <c r="AQ82" s="89">
        <v>21309</v>
      </c>
      <c r="AR82" s="89"/>
      <c r="AS82" s="89"/>
      <c r="AT82" s="89"/>
      <c r="AU82" s="89"/>
      <c r="AV82" s="88" t="s">
        <v>137</v>
      </c>
    </row>
    <row r="83" spans="1:48" ht="133.69999999999999" customHeight="1" x14ac:dyDescent="0.25">
      <c r="A83" s="88" t="s">
        <v>135</v>
      </c>
      <c r="B83" s="149"/>
      <c r="C83" s="149" t="s">
        <v>150</v>
      </c>
      <c r="D83" s="149"/>
      <c r="E83" s="149" t="s">
        <v>138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 t="s">
        <v>136</v>
      </c>
      <c r="U83" s="149"/>
      <c r="V83" s="152"/>
      <c r="W83" s="152"/>
      <c r="X83" s="152"/>
      <c r="Y83" s="152"/>
      <c r="Z83" s="88" t="s">
        <v>135</v>
      </c>
      <c r="AA83" s="89">
        <v>18779.672279999999</v>
      </c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>
        <v>15910.6</v>
      </c>
      <c r="AM83" s="89"/>
      <c r="AN83" s="89"/>
      <c r="AO83" s="89"/>
      <c r="AP83" s="89"/>
      <c r="AQ83" s="89">
        <v>15910.6</v>
      </c>
      <c r="AR83" s="89"/>
      <c r="AS83" s="89"/>
      <c r="AT83" s="89"/>
      <c r="AU83" s="89"/>
      <c r="AV83" s="88" t="s">
        <v>135</v>
      </c>
    </row>
    <row r="84" spans="1:48" ht="55.5" customHeight="1" x14ac:dyDescent="0.25">
      <c r="A84" s="114" t="s">
        <v>139</v>
      </c>
      <c r="B84" s="149"/>
      <c r="C84" s="149" t="s">
        <v>150</v>
      </c>
      <c r="D84" s="149"/>
      <c r="E84" s="149" t="s">
        <v>138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 t="s">
        <v>140</v>
      </c>
      <c r="U84" s="149"/>
      <c r="V84" s="152"/>
      <c r="W84" s="152"/>
      <c r="X84" s="152"/>
      <c r="Y84" s="152"/>
      <c r="Z84" s="88" t="s">
        <v>139</v>
      </c>
      <c r="AA84" s="89">
        <v>5992.8</v>
      </c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>
        <v>5231</v>
      </c>
      <c r="AM84" s="89"/>
      <c r="AN84" s="89"/>
      <c r="AO84" s="89"/>
      <c r="AP84" s="89"/>
      <c r="AQ84" s="89">
        <v>5231</v>
      </c>
      <c r="AR84" s="89"/>
      <c r="AS84" s="89"/>
      <c r="AT84" s="89"/>
      <c r="AU84" s="89"/>
      <c r="AV84" s="88" t="s">
        <v>139</v>
      </c>
    </row>
    <row r="85" spans="1:48" ht="33.4" customHeight="1" x14ac:dyDescent="0.25">
      <c r="A85" s="114" t="s">
        <v>197</v>
      </c>
      <c r="B85" s="149"/>
      <c r="C85" s="149" t="s">
        <v>150</v>
      </c>
      <c r="D85" s="149"/>
      <c r="E85" s="149" t="s">
        <v>138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 t="s">
        <v>198</v>
      </c>
      <c r="U85" s="149"/>
      <c r="V85" s="152"/>
      <c r="W85" s="152"/>
      <c r="X85" s="152"/>
      <c r="Y85" s="152"/>
      <c r="Z85" s="88" t="s">
        <v>197</v>
      </c>
      <c r="AA85" s="89">
        <v>355.88772</v>
      </c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>
        <v>167.4</v>
      </c>
      <c r="AM85" s="89"/>
      <c r="AN85" s="89"/>
      <c r="AO85" s="89"/>
      <c r="AP85" s="89"/>
      <c r="AQ85" s="89">
        <v>167.4</v>
      </c>
      <c r="AR85" s="89"/>
      <c r="AS85" s="89"/>
      <c r="AT85" s="89"/>
      <c r="AU85" s="89"/>
      <c r="AV85" s="88" t="s">
        <v>197</v>
      </c>
    </row>
    <row r="86" spans="1:48" ht="100.35" customHeight="1" x14ac:dyDescent="0.25">
      <c r="A86" s="114" t="s">
        <v>205</v>
      </c>
      <c r="B86" s="149"/>
      <c r="C86" s="149" t="s">
        <v>150</v>
      </c>
      <c r="D86" s="149"/>
      <c r="E86" s="149" t="s">
        <v>206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52"/>
      <c r="W86" s="152"/>
      <c r="X86" s="152"/>
      <c r="Y86" s="152"/>
      <c r="Z86" s="88" t="s">
        <v>205</v>
      </c>
      <c r="AA86" s="89">
        <v>427.5</v>
      </c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>
        <v>427.5</v>
      </c>
      <c r="AM86" s="89"/>
      <c r="AN86" s="89">
        <v>427.5</v>
      </c>
      <c r="AO86" s="89"/>
      <c r="AP86" s="89"/>
      <c r="AQ86" s="89">
        <v>427.5</v>
      </c>
      <c r="AR86" s="89"/>
      <c r="AS86" s="89">
        <v>427.5</v>
      </c>
      <c r="AT86" s="89"/>
      <c r="AU86" s="89"/>
      <c r="AV86" s="88" t="s">
        <v>205</v>
      </c>
    </row>
    <row r="87" spans="1:48" ht="110.25" customHeight="1" x14ac:dyDescent="0.25">
      <c r="A87" s="114" t="s">
        <v>135</v>
      </c>
      <c r="B87" s="149"/>
      <c r="C87" s="149" t="s">
        <v>150</v>
      </c>
      <c r="D87" s="149"/>
      <c r="E87" s="149" t="s">
        <v>206</v>
      </c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 t="s">
        <v>136</v>
      </c>
      <c r="U87" s="149"/>
      <c r="V87" s="152"/>
      <c r="W87" s="152"/>
      <c r="X87" s="152"/>
      <c r="Y87" s="152"/>
      <c r="Z87" s="88" t="s">
        <v>135</v>
      </c>
      <c r="AA87" s="89">
        <v>338.5</v>
      </c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>
        <v>338.5</v>
      </c>
      <c r="AM87" s="89"/>
      <c r="AN87" s="89">
        <v>338.5</v>
      </c>
      <c r="AO87" s="89"/>
      <c r="AP87" s="89"/>
      <c r="AQ87" s="89">
        <v>338.5</v>
      </c>
      <c r="AR87" s="89"/>
      <c r="AS87" s="89">
        <v>338.5</v>
      </c>
      <c r="AT87" s="89"/>
      <c r="AU87" s="89"/>
      <c r="AV87" s="88" t="s">
        <v>135</v>
      </c>
    </row>
    <row r="88" spans="1:48" ht="60.75" customHeight="1" x14ac:dyDescent="0.25">
      <c r="A88" s="114" t="s">
        <v>139</v>
      </c>
      <c r="B88" s="149"/>
      <c r="C88" s="149" t="s">
        <v>150</v>
      </c>
      <c r="D88" s="149"/>
      <c r="E88" s="149" t="s">
        <v>206</v>
      </c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 t="s">
        <v>140</v>
      </c>
      <c r="U88" s="149"/>
      <c r="V88" s="152"/>
      <c r="W88" s="152"/>
      <c r="X88" s="152"/>
      <c r="Y88" s="152"/>
      <c r="Z88" s="88" t="s">
        <v>139</v>
      </c>
      <c r="AA88" s="89">
        <v>89</v>
      </c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>
        <v>89</v>
      </c>
      <c r="AM88" s="89"/>
      <c r="AN88" s="89">
        <v>89</v>
      </c>
      <c r="AO88" s="89"/>
      <c r="AP88" s="89"/>
      <c r="AQ88" s="89">
        <v>89</v>
      </c>
      <c r="AR88" s="89"/>
      <c r="AS88" s="89">
        <v>89</v>
      </c>
      <c r="AT88" s="89"/>
      <c r="AU88" s="89"/>
      <c r="AV88" s="88" t="s">
        <v>139</v>
      </c>
    </row>
    <row r="89" spans="1:48" ht="50.1" customHeight="1" x14ac:dyDescent="0.25">
      <c r="A89" s="88" t="s">
        <v>207</v>
      </c>
      <c r="B89" s="149"/>
      <c r="C89" s="149" t="s">
        <v>150</v>
      </c>
      <c r="D89" s="149"/>
      <c r="E89" s="149" t="s">
        <v>208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52"/>
      <c r="W89" s="152"/>
      <c r="X89" s="152"/>
      <c r="Y89" s="152"/>
      <c r="Z89" s="88" t="s">
        <v>207</v>
      </c>
      <c r="AA89" s="89">
        <v>4</v>
      </c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>
        <v>4</v>
      </c>
      <c r="AM89" s="89"/>
      <c r="AN89" s="89">
        <v>4</v>
      </c>
      <c r="AO89" s="89"/>
      <c r="AP89" s="89"/>
      <c r="AQ89" s="89">
        <v>4</v>
      </c>
      <c r="AR89" s="89"/>
      <c r="AS89" s="89">
        <v>4</v>
      </c>
      <c r="AT89" s="89"/>
      <c r="AU89" s="89"/>
      <c r="AV89" s="88" t="s">
        <v>207</v>
      </c>
    </row>
    <row r="90" spans="1:48" ht="54" customHeight="1" x14ac:dyDescent="0.25">
      <c r="A90" s="88" t="s">
        <v>139</v>
      </c>
      <c r="B90" s="149"/>
      <c r="C90" s="149" t="s">
        <v>150</v>
      </c>
      <c r="D90" s="149"/>
      <c r="E90" s="149" t="s">
        <v>208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 t="s">
        <v>140</v>
      </c>
      <c r="U90" s="149"/>
      <c r="V90" s="152"/>
      <c r="W90" s="152"/>
      <c r="X90" s="152"/>
      <c r="Y90" s="152"/>
      <c r="Z90" s="88" t="s">
        <v>139</v>
      </c>
      <c r="AA90" s="89">
        <v>4</v>
      </c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>
        <v>4</v>
      </c>
      <c r="AM90" s="89"/>
      <c r="AN90" s="89">
        <v>4</v>
      </c>
      <c r="AO90" s="89"/>
      <c r="AP90" s="89"/>
      <c r="AQ90" s="89">
        <v>4</v>
      </c>
      <c r="AR90" s="89"/>
      <c r="AS90" s="89">
        <v>4</v>
      </c>
      <c r="AT90" s="89"/>
      <c r="AU90" s="89"/>
      <c r="AV90" s="88" t="s">
        <v>139</v>
      </c>
    </row>
    <row r="91" spans="1:48" ht="66.95" customHeight="1" x14ac:dyDescent="0.25">
      <c r="A91" s="88" t="s">
        <v>209</v>
      </c>
      <c r="B91" s="149"/>
      <c r="C91" s="149" t="s">
        <v>150</v>
      </c>
      <c r="D91" s="149"/>
      <c r="E91" s="149" t="s">
        <v>210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2"/>
      <c r="W91" s="152"/>
      <c r="X91" s="152"/>
      <c r="Y91" s="152"/>
      <c r="Z91" s="88" t="s">
        <v>209</v>
      </c>
      <c r="AA91" s="89">
        <v>43.8</v>
      </c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>
        <v>43.8</v>
      </c>
      <c r="AM91" s="89"/>
      <c r="AN91" s="89">
        <v>33.64</v>
      </c>
      <c r="AO91" s="89"/>
      <c r="AP91" s="89"/>
      <c r="AQ91" s="89">
        <v>43.8</v>
      </c>
      <c r="AR91" s="89"/>
      <c r="AS91" s="89">
        <v>33.64</v>
      </c>
      <c r="AT91" s="89"/>
      <c r="AU91" s="89"/>
      <c r="AV91" s="88" t="s">
        <v>209</v>
      </c>
    </row>
    <row r="92" spans="1:48" ht="117.75" customHeight="1" x14ac:dyDescent="0.25">
      <c r="A92" s="88" t="s">
        <v>135</v>
      </c>
      <c r="B92" s="149"/>
      <c r="C92" s="149" t="s">
        <v>150</v>
      </c>
      <c r="D92" s="149"/>
      <c r="E92" s="149" t="s">
        <v>210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 t="s">
        <v>136</v>
      </c>
      <c r="U92" s="149"/>
      <c r="V92" s="152"/>
      <c r="W92" s="152"/>
      <c r="X92" s="152"/>
      <c r="Y92" s="152"/>
      <c r="Z92" s="88" t="s">
        <v>135</v>
      </c>
      <c r="AA92" s="89">
        <v>43.8</v>
      </c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>
        <v>43.8</v>
      </c>
      <c r="AM92" s="89"/>
      <c r="AN92" s="89">
        <v>33.64</v>
      </c>
      <c r="AO92" s="89"/>
      <c r="AP92" s="89"/>
      <c r="AQ92" s="89">
        <v>43.8</v>
      </c>
      <c r="AR92" s="89"/>
      <c r="AS92" s="89">
        <v>33.64</v>
      </c>
      <c r="AT92" s="89"/>
      <c r="AU92" s="89"/>
      <c r="AV92" s="88" t="s">
        <v>135</v>
      </c>
    </row>
    <row r="93" spans="1:48" ht="66.95" customHeight="1" x14ac:dyDescent="0.25">
      <c r="A93" s="88" t="s">
        <v>211</v>
      </c>
      <c r="B93" s="149"/>
      <c r="C93" s="149" t="s">
        <v>150</v>
      </c>
      <c r="D93" s="149"/>
      <c r="E93" s="149" t="s">
        <v>212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52"/>
      <c r="W93" s="152"/>
      <c r="X93" s="152"/>
      <c r="Y93" s="152"/>
      <c r="Z93" s="88" t="s">
        <v>211</v>
      </c>
      <c r="AA93" s="89">
        <v>883</v>
      </c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>
        <v>883</v>
      </c>
      <c r="AM93" s="89"/>
      <c r="AN93" s="89">
        <v>883</v>
      </c>
      <c r="AO93" s="89"/>
      <c r="AP93" s="89"/>
      <c r="AQ93" s="89">
        <v>883</v>
      </c>
      <c r="AR93" s="89"/>
      <c r="AS93" s="89">
        <v>883</v>
      </c>
      <c r="AT93" s="89"/>
      <c r="AU93" s="89"/>
      <c r="AV93" s="88" t="s">
        <v>211</v>
      </c>
    </row>
    <row r="94" spans="1:48" ht="133.69999999999999" customHeight="1" x14ac:dyDescent="0.25">
      <c r="A94" s="88" t="s">
        <v>135</v>
      </c>
      <c r="B94" s="149"/>
      <c r="C94" s="149" t="s">
        <v>150</v>
      </c>
      <c r="D94" s="149"/>
      <c r="E94" s="149" t="s">
        <v>212</v>
      </c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 t="s">
        <v>136</v>
      </c>
      <c r="U94" s="149"/>
      <c r="V94" s="152"/>
      <c r="W94" s="152"/>
      <c r="X94" s="152"/>
      <c r="Y94" s="152"/>
      <c r="Z94" s="88" t="s">
        <v>135</v>
      </c>
      <c r="AA94" s="89">
        <v>883</v>
      </c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>
        <v>883</v>
      </c>
      <c r="AM94" s="89"/>
      <c r="AN94" s="89">
        <v>883</v>
      </c>
      <c r="AO94" s="89"/>
      <c r="AP94" s="89"/>
      <c r="AQ94" s="89">
        <v>883</v>
      </c>
      <c r="AR94" s="89"/>
      <c r="AS94" s="89">
        <v>883</v>
      </c>
      <c r="AT94" s="89"/>
      <c r="AU94" s="89"/>
      <c r="AV94" s="88" t="s">
        <v>135</v>
      </c>
    </row>
    <row r="95" spans="1:48" ht="133.69999999999999" customHeight="1" x14ac:dyDescent="0.25">
      <c r="A95" s="88" t="s">
        <v>213</v>
      </c>
      <c r="B95" s="149"/>
      <c r="C95" s="149" t="s">
        <v>150</v>
      </c>
      <c r="D95" s="149"/>
      <c r="E95" s="149" t="s">
        <v>214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52"/>
      <c r="W95" s="152"/>
      <c r="X95" s="152"/>
      <c r="Y95" s="152"/>
      <c r="Z95" s="88" t="s">
        <v>213</v>
      </c>
      <c r="AA95" s="89">
        <v>52.2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>
        <v>52.2</v>
      </c>
      <c r="AM95" s="89"/>
      <c r="AN95" s="89">
        <v>52.2</v>
      </c>
      <c r="AO95" s="89"/>
      <c r="AP95" s="89"/>
      <c r="AQ95" s="89">
        <v>52.2</v>
      </c>
      <c r="AR95" s="89"/>
      <c r="AS95" s="89">
        <v>52.2</v>
      </c>
      <c r="AT95" s="89"/>
      <c r="AU95" s="89"/>
      <c r="AV95" s="88" t="s">
        <v>213</v>
      </c>
    </row>
    <row r="96" spans="1:48" ht="126.75" customHeight="1" x14ac:dyDescent="0.25">
      <c r="A96" s="88" t="s">
        <v>135</v>
      </c>
      <c r="B96" s="149"/>
      <c r="C96" s="149" t="s">
        <v>150</v>
      </c>
      <c r="D96" s="149"/>
      <c r="E96" s="149" t="s">
        <v>214</v>
      </c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 t="s">
        <v>136</v>
      </c>
      <c r="U96" s="149"/>
      <c r="V96" s="152"/>
      <c r="W96" s="152"/>
      <c r="X96" s="152"/>
      <c r="Y96" s="152"/>
      <c r="Z96" s="88" t="s">
        <v>135</v>
      </c>
      <c r="AA96" s="89">
        <v>52.2</v>
      </c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>
        <v>52.2</v>
      </c>
      <c r="AM96" s="89"/>
      <c r="AN96" s="89">
        <v>52.2</v>
      </c>
      <c r="AO96" s="89"/>
      <c r="AP96" s="89"/>
      <c r="AQ96" s="89">
        <v>52.2</v>
      </c>
      <c r="AR96" s="89"/>
      <c r="AS96" s="89">
        <v>52.2</v>
      </c>
      <c r="AT96" s="89"/>
      <c r="AU96" s="89"/>
      <c r="AV96" s="88" t="s">
        <v>135</v>
      </c>
    </row>
    <row r="97" spans="1:48" ht="105" customHeight="1" x14ac:dyDescent="0.25">
      <c r="A97" s="88"/>
      <c r="B97" s="149"/>
      <c r="C97" s="149" t="s">
        <v>150</v>
      </c>
      <c r="D97" s="149"/>
      <c r="E97" s="149" t="s">
        <v>152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52"/>
      <c r="W97" s="152"/>
      <c r="X97" s="152"/>
      <c r="Y97" s="152"/>
      <c r="Z97" s="88" t="s">
        <v>151</v>
      </c>
      <c r="AA97" s="89">
        <v>0.9</v>
      </c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8"/>
    </row>
    <row r="98" spans="1:48" ht="121.5" customHeight="1" x14ac:dyDescent="0.25">
      <c r="A98" s="88"/>
      <c r="B98" s="149"/>
      <c r="C98" s="149" t="s">
        <v>150</v>
      </c>
      <c r="D98" s="149"/>
      <c r="E98" s="149" t="s">
        <v>152</v>
      </c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 t="s">
        <v>136</v>
      </c>
      <c r="U98" s="149"/>
      <c r="V98" s="152"/>
      <c r="W98" s="152"/>
      <c r="X98" s="152"/>
      <c r="Y98" s="152"/>
      <c r="Z98" s="88" t="s">
        <v>135</v>
      </c>
      <c r="AA98" s="89">
        <v>0.9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8"/>
    </row>
    <row r="99" spans="1:48" ht="121.5" customHeight="1" x14ac:dyDescent="0.25">
      <c r="A99" s="88"/>
      <c r="B99" s="149"/>
      <c r="C99" s="149" t="s">
        <v>150</v>
      </c>
      <c r="D99" s="149"/>
      <c r="E99" s="149" t="s">
        <v>154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52"/>
      <c r="W99" s="152"/>
      <c r="X99" s="152"/>
      <c r="Y99" s="152"/>
      <c r="Z99" s="91" t="s">
        <v>153</v>
      </c>
      <c r="AA99" s="89">
        <f>AA100</f>
        <v>9.4</v>
      </c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8"/>
    </row>
    <row r="100" spans="1:48" ht="121.5" customHeight="1" x14ac:dyDescent="0.25">
      <c r="A100" s="88"/>
      <c r="B100" s="149"/>
      <c r="C100" s="149" t="s">
        <v>150</v>
      </c>
      <c r="D100" s="149"/>
      <c r="E100" s="149" t="s">
        <v>154</v>
      </c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 t="s">
        <v>136</v>
      </c>
      <c r="U100" s="149"/>
      <c r="V100" s="152"/>
      <c r="W100" s="152"/>
      <c r="X100" s="152"/>
      <c r="Y100" s="152"/>
      <c r="Z100" s="91" t="s">
        <v>135</v>
      </c>
      <c r="AA100" s="102">
        <v>9.4</v>
      </c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8"/>
    </row>
    <row r="101" spans="1:48" ht="66.95" customHeight="1" x14ac:dyDescent="0.25">
      <c r="A101" s="88" t="s">
        <v>215</v>
      </c>
      <c r="B101" s="149"/>
      <c r="C101" s="149" t="s">
        <v>150</v>
      </c>
      <c r="D101" s="149"/>
      <c r="E101" s="149" t="s">
        <v>216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2"/>
      <c r="W101" s="152"/>
      <c r="X101" s="152"/>
      <c r="Y101" s="152"/>
      <c r="Z101" s="88" t="s">
        <v>215</v>
      </c>
      <c r="AA101" s="89">
        <f>AA102+AA103</f>
        <v>288.40000000000003</v>
      </c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>
        <v>288.39999999999998</v>
      </c>
      <c r="AM101" s="89"/>
      <c r="AN101" s="89">
        <v>288.39999999999998</v>
      </c>
      <c r="AO101" s="89"/>
      <c r="AP101" s="89"/>
      <c r="AQ101" s="89">
        <v>288.39999999999998</v>
      </c>
      <c r="AR101" s="89"/>
      <c r="AS101" s="89">
        <v>288.39999999999998</v>
      </c>
      <c r="AT101" s="89"/>
      <c r="AU101" s="89"/>
      <c r="AV101" s="88" t="s">
        <v>215</v>
      </c>
    </row>
    <row r="102" spans="1:48" ht="119.25" customHeight="1" x14ac:dyDescent="0.25">
      <c r="A102" s="88" t="s">
        <v>135</v>
      </c>
      <c r="B102" s="149"/>
      <c r="C102" s="149" t="s">
        <v>150</v>
      </c>
      <c r="D102" s="149"/>
      <c r="E102" s="149" t="s">
        <v>216</v>
      </c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 t="s">
        <v>136</v>
      </c>
      <c r="U102" s="149"/>
      <c r="V102" s="152"/>
      <c r="W102" s="152"/>
      <c r="X102" s="152"/>
      <c r="Y102" s="152"/>
      <c r="Z102" s="88" t="s">
        <v>135</v>
      </c>
      <c r="AA102" s="102">
        <v>283.89980000000003</v>
      </c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>
        <v>280.39999999999998</v>
      </c>
      <c r="AM102" s="89"/>
      <c r="AN102" s="89">
        <v>280.39999999999998</v>
      </c>
      <c r="AO102" s="89"/>
      <c r="AP102" s="89"/>
      <c r="AQ102" s="89">
        <v>280.39999999999998</v>
      </c>
      <c r="AR102" s="89"/>
      <c r="AS102" s="89">
        <v>280.39999999999998</v>
      </c>
      <c r="AT102" s="89"/>
      <c r="AU102" s="89"/>
      <c r="AV102" s="88" t="s">
        <v>135</v>
      </c>
    </row>
    <row r="103" spans="1:48" ht="50.1" customHeight="1" x14ac:dyDescent="0.25">
      <c r="A103" s="88" t="s">
        <v>139</v>
      </c>
      <c r="B103" s="149"/>
      <c r="C103" s="149" t="s">
        <v>150</v>
      </c>
      <c r="D103" s="149"/>
      <c r="E103" s="149" t="s">
        <v>216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 t="s">
        <v>140</v>
      </c>
      <c r="U103" s="149"/>
      <c r="V103" s="152"/>
      <c r="W103" s="152"/>
      <c r="X103" s="152"/>
      <c r="Y103" s="152"/>
      <c r="Z103" s="88" t="s">
        <v>139</v>
      </c>
      <c r="AA103" s="102">
        <v>4.5002000000000004</v>
      </c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>
        <v>8</v>
      </c>
      <c r="AM103" s="89"/>
      <c r="AN103" s="89">
        <v>8</v>
      </c>
      <c r="AO103" s="89"/>
      <c r="AP103" s="89"/>
      <c r="AQ103" s="89">
        <v>8</v>
      </c>
      <c r="AR103" s="89"/>
      <c r="AS103" s="89">
        <v>8</v>
      </c>
      <c r="AT103" s="89"/>
      <c r="AU103" s="89"/>
      <c r="AV103" s="88" t="s">
        <v>139</v>
      </c>
    </row>
    <row r="104" spans="1:48" ht="30" customHeight="1" x14ac:dyDescent="0.25">
      <c r="A104" s="88" t="s">
        <v>217</v>
      </c>
      <c r="B104" s="149"/>
      <c r="C104" s="149" t="s">
        <v>218</v>
      </c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52"/>
      <c r="W104" s="152"/>
      <c r="X104" s="152"/>
      <c r="Y104" s="152"/>
      <c r="Z104" s="88" t="s">
        <v>217</v>
      </c>
      <c r="AA104" s="89">
        <v>3.7</v>
      </c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>
        <v>3.8</v>
      </c>
      <c r="AM104" s="89">
        <v>3.8</v>
      </c>
      <c r="AN104" s="89"/>
      <c r="AO104" s="89"/>
      <c r="AP104" s="89"/>
      <c r="AQ104" s="89">
        <v>4.0999999999999996</v>
      </c>
      <c r="AR104" s="89">
        <v>4.0999999999999996</v>
      </c>
      <c r="AS104" s="89"/>
      <c r="AT104" s="89"/>
      <c r="AU104" s="89"/>
      <c r="AV104" s="88" t="s">
        <v>217</v>
      </c>
    </row>
    <row r="105" spans="1:48" ht="66.95" customHeight="1" x14ac:dyDescent="0.25">
      <c r="A105" s="88" t="s">
        <v>131</v>
      </c>
      <c r="B105" s="149"/>
      <c r="C105" s="149" t="s">
        <v>218</v>
      </c>
      <c r="D105" s="149"/>
      <c r="E105" s="149" t="s">
        <v>132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52"/>
      <c r="W105" s="152"/>
      <c r="X105" s="152"/>
      <c r="Y105" s="152"/>
      <c r="Z105" s="88" t="s">
        <v>131</v>
      </c>
      <c r="AA105" s="89">
        <v>3.7</v>
      </c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>
        <v>3.8</v>
      </c>
      <c r="AM105" s="89">
        <v>3.8</v>
      </c>
      <c r="AN105" s="89"/>
      <c r="AO105" s="89"/>
      <c r="AP105" s="89"/>
      <c r="AQ105" s="89">
        <v>4.0999999999999996</v>
      </c>
      <c r="AR105" s="89">
        <v>4.0999999999999996</v>
      </c>
      <c r="AS105" s="89"/>
      <c r="AT105" s="89"/>
      <c r="AU105" s="89"/>
      <c r="AV105" s="88" t="s">
        <v>131</v>
      </c>
    </row>
    <row r="106" spans="1:48" ht="100.35" customHeight="1" x14ac:dyDescent="0.25">
      <c r="A106" s="88" t="s">
        <v>219</v>
      </c>
      <c r="B106" s="149"/>
      <c r="C106" s="149" t="s">
        <v>218</v>
      </c>
      <c r="D106" s="149"/>
      <c r="E106" s="149" t="s">
        <v>220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2"/>
      <c r="W106" s="152"/>
      <c r="X106" s="152"/>
      <c r="Y106" s="152"/>
      <c r="Z106" s="88" t="s">
        <v>219</v>
      </c>
      <c r="AA106" s="89">
        <v>3.7</v>
      </c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>
        <v>3.8</v>
      </c>
      <c r="AM106" s="89">
        <v>3.8</v>
      </c>
      <c r="AN106" s="89"/>
      <c r="AO106" s="89"/>
      <c r="AP106" s="89"/>
      <c r="AQ106" s="89">
        <v>4.0999999999999996</v>
      </c>
      <c r="AR106" s="89">
        <v>4.0999999999999996</v>
      </c>
      <c r="AS106" s="89"/>
      <c r="AT106" s="89"/>
      <c r="AU106" s="89"/>
      <c r="AV106" s="88" t="s">
        <v>219</v>
      </c>
    </row>
    <row r="107" spans="1:48" ht="54" customHeight="1" x14ac:dyDescent="0.25">
      <c r="A107" s="88" t="s">
        <v>139</v>
      </c>
      <c r="B107" s="149"/>
      <c r="C107" s="149" t="s">
        <v>218</v>
      </c>
      <c r="D107" s="149"/>
      <c r="E107" s="149" t="s">
        <v>220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 t="s">
        <v>140</v>
      </c>
      <c r="U107" s="149"/>
      <c r="V107" s="152"/>
      <c r="W107" s="152"/>
      <c r="X107" s="152"/>
      <c r="Y107" s="152"/>
      <c r="Z107" s="88" t="s">
        <v>139</v>
      </c>
      <c r="AA107" s="89">
        <v>3.7</v>
      </c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>
        <v>3.8</v>
      </c>
      <c r="AM107" s="89">
        <v>3.8</v>
      </c>
      <c r="AN107" s="89"/>
      <c r="AO107" s="89"/>
      <c r="AP107" s="89"/>
      <c r="AQ107" s="89">
        <v>4.0999999999999996</v>
      </c>
      <c r="AR107" s="89">
        <v>4.0999999999999996</v>
      </c>
      <c r="AS107" s="89"/>
      <c r="AT107" s="89"/>
      <c r="AU107" s="89"/>
      <c r="AV107" s="88" t="s">
        <v>139</v>
      </c>
    </row>
    <row r="108" spans="1:48" ht="43.5" customHeight="1" x14ac:dyDescent="0.25">
      <c r="A108" s="88" t="s">
        <v>221</v>
      </c>
      <c r="B108" s="149"/>
      <c r="C108" s="149" t="s">
        <v>222</v>
      </c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52"/>
      <c r="W108" s="152"/>
      <c r="X108" s="152"/>
      <c r="Y108" s="152"/>
      <c r="Z108" s="88" t="s">
        <v>221</v>
      </c>
      <c r="AA108" s="89">
        <f>AA109</f>
        <v>1398.7</v>
      </c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8" t="s">
        <v>221</v>
      </c>
    </row>
    <row r="109" spans="1:48" ht="50.1" customHeight="1" x14ac:dyDescent="0.25">
      <c r="A109" s="88" t="s">
        <v>143</v>
      </c>
      <c r="B109" s="149"/>
      <c r="C109" s="149" t="s">
        <v>222</v>
      </c>
      <c r="D109" s="149"/>
      <c r="E109" s="149" t="s">
        <v>144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52"/>
      <c r="W109" s="152"/>
      <c r="X109" s="152"/>
      <c r="Y109" s="152"/>
      <c r="Z109" s="88" t="s">
        <v>143</v>
      </c>
      <c r="AA109" s="89">
        <f>AA110</f>
        <v>1398.7</v>
      </c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8" t="s">
        <v>143</v>
      </c>
    </row>
    <row r="110" spans="1:48" ht="50.1" customHeight="1" x14ac:dyDescent="0.25">
      <c r="A110" s="88" t="s">
        <v>223</v>
      </c>
      <c r="B110" s="149"/>
      <c r="C110" s="149" t="s">
        <v>222</v>
      </c>
      <c r="D110" s="149"/>
      <c r="E110" s="149" t="s">
        <v>224</v>
      </c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52"/>
      <c r="W110" s="152"/>
      <c r="X110" s="152"/>
      <c r="Y110" s="152"/>
      <c r="Z110" s="88" t="s">
        <v>223</v>
      </c>
      <c r="AA110" s="89">
        <f>AA111</f>
        <v>1398.7</v>
      </c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8" t="s">
        <v>223</v>
      </c>
    </row>
    <row r="111" spans="1:48" ht="33.4" customHeight="1" x14ac:dyDescent="0.25">
      <c r="A111" s="88" t="s">
        <v>197</v>
      </c>
      <c r="B111" s="149"/>
      <c r="C111" s="149" t="s">
        <v>222</v>
      </c>
      <c r="D111" s="149"/>
      <c r="E111" s="149" t="s">
        <v>224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 t="s">
        <v>198</v>
      </c>
      <c r="U111" s="149"/>
      <c r="V111" s="152"/>
      <c r="W111" s="152"/>
      <c r="X111" s="152"/>
      <c r="Y111" s="152"/>
      <c r="Z111" s="88" t="s">
        <v>197</v>
      </c>
      <c r="AA111" s="89">
        <v>1398.7</v>
      </c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8" t="s">
        <v>197</v>
      </c>
    </row>
    <row r="112" spans="1:48" ht="33.4" customHeight="1" x14ac:dyDescent="0.25">
      <c r="A112" s="88" t="s">
        <v>141</v>
      </c>
      <c r="B112" s="149"/>
      <c r="C112" s="149" t="s">
        <v>142</v>
      </c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52"/>
      <c r="W112" s="152"/>
      <c r="X112" s="152"/>
      <c r="Y112" s="152"/>
      <c r="Z112" s="88" t="s">
        <v>141</v>
      </c>
      <c r="AA112" s="89">
        <f>AA113+AA118+AA144+AA181+AA192</f>
        <v>21875.980239999997</v>
      </c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>
        <v>22784.7</v>
      </c>
      <c r="AM112" s="89">
        <v>1755.6</v>
      </c>
      <c r="AN112" s="89"/>
      <c r="AO112" s="89">
        <v>200</v>
      </c>
      <c r="AP112" s="89"/>
      <c r="AQ112" s="89">
        <v>27860.799999999999</v>
      </c>
      <c r="AR112" s="89">
        <v>1931.2</v>
      </c>
      <c r="AS112" s="89"/>
      <c r="AT112" s="89">
        <v>250</v>
      </c>
      <c r="AU112" s="89"/>
      <c r="AV112" s="88" t="s">
        <v>141</v>
      </c>
    </row>
    <row r="113" spans="1:48" ht="50.1" customHeight="1" x14ac:dyDescent="0.25">
      <c r="A113" s="88" t="s">
        <v>225</v>
      </c>
      <c r="B113" s="149"/>
      <c r="C113" s="149" t="s">
        <v>142</v>
      </c>
      <c r="D113" s="149"/>
      <c r="E113" s="149" t="s">
        <v>226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52"/>
      <c r="W113" s="152"/>
      <c r="X113" s="152"/>
      <c r="Y113" s="152"/>
      <c r="Z113" s="88" t="s">
        <v>225</v>
      </c>
      <c r="AA113" s="89">
        <v>10</v>
      </c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>
        <v>10</v>
      </c>
      <c r="AM113" s="89"/>
      <c r="AN113" s="89"/>
      <c r="AO113" s="89"/>
      <c r="AP113" s="89"/>
      <c r="AQ113" s="89"/>
      <c r="AR113" s="89"/>
      <c r="AS113" s="89"/>
      <c r="AT113" s="89"/>
      <c r="AU113" s="89"/>
      <c r="AV113" s="88" t="s">
        <v>225</v>
      </c>
    </row>
    <row r="114" spans="1:48" ht="33.4" customHeight="1" x14ac:dyDescent="0.25">
      <c r="A114" s="88" t="s">
        <v>227</v>
      </c>
      <c r="B114" s="149"/>
      <c r="C114" s="149" t="s">
        <v>142</v>
      </c>
      <c r="D114" s="149"/>
      <c r="E114" s="149" t="s">
        <v>228</v>
      </c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52"/>
      <c r="W114" s="152"/>
      <c r="X114" s="152"/>
      <c r="Y114" s="152"/>
      <c r="Z114" s="88" t="s">
        <v>227</v>
      </c>
      <c r="AA114" s="89">
        <v>10</v>
      </c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>
        <v>10</v>
      </c>
      <c r="AM114" s="89"/>
      <c r="AN114" s="89"/>
      <c r="AO114" s="89"/>
      <c r="AP114" s="89"/>
      <c r="AQ114" s="89"/>
      <c r="AR114" s="89"/>
      <c r="AS114" s="89"/>
      <c r="AT114" s="89"/>
      <c r="AU114" s="89"/>
      <c r="AV114" s="88" t="s">
        <v>227</v>
      </c>
    </row>
    <row r="115" spans="1:48" ht="50.1" customHeight="1" x14ac:dyDescent="0.25">
      <c r="A115" s="88" t="s">
        <v>229</v>
      </c>
      <c r="B115" s="149"/>
      <c r="C115" s="149" t="s">
        <v>142</v>
      </c>
      <c r="D115" s="149"/>
      <c r="E115" s="149" t="s">
        <v>230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52"/>
      <c r="W115" s="152"/>
      <c r="X115" s="152"/>
      <c r="Y115" s="152"/>
      <c r="Z115" s="88" t="s">
        <v>229</v>
      </c>
      <c r="AA115" s="89">
        <v>10</v>
      </c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>
        <v>10</v>
      </c>
      <c r="AM115" s="89"/>
      <c r="AN115" s="89"/>
      <c r="AO115" s="89"/>
      <c r="AP115" s="89"/>
      <c r="AQ115" s="89"/>
      <c r="AR115" s="89"/>
      <c r="AS115" s="89"/>
      <c r="AT115" s="89"/>
      <c r="AU115" s="89"/>
      <c r="AV115" s="88" t="s">
        <v>229</v>
      </c>
    </row>
    <row r="116" spans="1:48" ht="66.95" customHeight="1" x14ac:dyDescent="0.25">
      <c r="A116" s="88" t="s">
        <v>231</v>
      </c>
      <c r="B116" s="149"/>
      <c r="C116" s="149" t="s">
        <v>142</v>
      </c>
      <c r="D116" s="149"/>
      <c r="E116" s="149" t="s">
        <v>232</v>
      </c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52"/>
      <c r="W116" s="152"/>
      <c r="X116" s="152"/>
      <c r="Y116" s="152"/>
      <c r="Z116" s="88" t="s">
        <v>231</v>
      </c>
      <c r="AA116" s="89">
        <v>10</v>
      </c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>
        <v>10</v>
      </c>
      <c r="AM116" s="89"/>
      <c r="AN116" s="89"/>
      <c r="AO116" s="89"/>
      <c r="AP116" s="89"/>
      <c r="AQ116" s="89"/>
      <c r="AR116" s="89"/>
      <c r="AS116" s="89"/>
      <c r="AT116" s="89"/>
      <c r="AU116" s="89"/>
      <c r="AV116" s="88" t="s">
        <v>231</v>
      </c>
    </row>
    <row r="117" spans="1:48" ht="41.25" customHeight="1" x14ac:dyDescent="0.25">
      <c r="A117" s="88" t="s">
        <v>233</v>
      </c>
      <c r="B117" s="149"/>
      <c r="C117" s="149" t="s">
        <v>142</v>
      </c>
      <c r="D117" s="149"/>
      <c r="E117" s="149" t="s">
        <v>232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 t="s">
        <v>234</v>
      </c>
      <c r="U117" s="149"/>
      <c r="V117" s="152"/>
      <c r="W117" s="152"/>
      <c r="X117" s="152"/>
      <c r="Y117" s="152"/>
      <c r="Z117" s="88" t="s">
        <v>233</v>
      </c>
      <c r="AA117" s="89">
        <v>10</v>
      </c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>
        <v>10</v>
      </c>
      <c r="AM117" s="89"/>
      <c r="AN117" s="89"/>
      <c r="AO117" s="89"/>
      <c r="AP117" s="89"/>
      <c r="AQ117" s="89"/>
      <c r="AR117" s="89"/>
      <c r="AS117" s="89"/>
      <c r="AT117" s="89"/>
      <c r="AU117" s="89"/>
      <c r="AV117" s="88" t="s">
        <v>233</v>
      </c>
    </row>
    <row r="118" spans="1:48" ht="50.1" customHeight="1" x14ac:dyDescent="0.25">
      <c r="A118" s="88" t="s">
        <v>235</v>
      </c>
      <c r="B118" s="149"/>
      <c r="C118" s="149" t="s">
        <v>142</v>
      </c>
      <c r="D118" s="149"/>
      <c r="E118" s="149" t="s">
        <v>236</v>
      </c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52"/>
      <c r="W118" s="152"/>
      <c r="X118" s="152"/>
      <c r="Y118" s="152"/>
      <c r="Z118" s="88" t="s">
        <v>235</v>
      </c>
      <c r="AA118" s="89">
        <v>599</v>
      </c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>
        <v>599</v>
      </c>
      <c r="AM118" s="89"/>
      <c r="AN118" s="89"/>
      <c r="AO118" s="89"/>
      <c r="AP118" s="89"/>
      <c r="AQ118" s="89">
        <v>599</v>
      </c>
      <c r="AR118" s="89"/>
      <c r="AS118" s="89"/>
      <c r="AT118" s="89"/>
      <c r="AU118" s="89"/>
      <c r="AV118" s="88" t="s">
        <v>235</v>
      </c>
    </row>
    <row r="119" spans="1:48" ht="50.1" customHeight="1" x14ac:dyDescent="0.25">
      <c r="A119" s="88" t="s">
        <v>237</v>
      </c>
      <c r="B119" s="149"/>
      <c r="C119" s="149" t="s">
        <v>142</v>
      </c>
      <c r="D119" s="149"/>
      <c r="E119" s="149" t="s">
        <v>238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52"/>
      <c r="W119" s="152"/>
      <c r="X119" s="152"/>
      <c r="Y119" s="152"/>
      <c r="Z119" s="88" t="s">
        <v>237</v>
      </c>
      <c r="AA119" s="89">
        <v>378</v>
      </c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>
        <v>378</v>
      </c>
      <c r="AM119" s="89"/>
      <c r="AN119" s="89"/>
      <c r="AO119" s="89"/>
      <c r="AP119" s="89"/>
      <c r="AQ119" s="89">
        <v>378</v>
      </c>
      <c r="AR119" s="89"/>
      <c r="AS119" s="89"/>
      <c r="AT119" s="89"/>
      <c r="AU119" s="89"/>
      <c r="AV119" s="88" t="s">
        <v>237</v>
      </c>
    </row>
    <row r="120" spans="1:48" ht="50.1" customHeight="1" x14ac:dyDescent="0.25">
      <c r="A120" s="88" t="s">
        <v>239</v>
      </c>
      <c r="B120" s="149"/>
      <c r="C120" s="149" t="s">
        <v>142</v>
      </c>
      <c r="D120" s="149"/>
      <c r="E120" s="149" t="s">
        <v>240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52"/>
      <c r="W120" s="152"/>
      <c r="X120" s="152"/>
      <c r="Y120" s="152"/>
      <c r="Z120" s="88" t="s">
        <v>239</v>
      </c>
      <c r="AA120" s="89">
        <v>220</v>
      </c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>
        <v>220</v>
      </c>
      <c r="AM120" s="89"/>
      <c r="AN120" s="89"/>
      <c r="AO120" s="89"/>
      <c r="AP120" s="89"/>
      <c r="AQ120" s="89">
        <v>220</v>
      </c>
      <c r="AR120" s="89"/>
      <c r="AS120" s="89"/>
      <c r="AT120" s="89"/>
      <c r="AU120" s="89"/>
      <c r="AV120" s="88" t="s">
        <v>239</v>
      </c>
    </row>
    <row r="121" spans="1:48" ht="66.95" customHeight="1" x14ac:dyDescent="0.25">
      <c r="A121" s="88" t="s">
        <v>241</v>
      </c>
      <c r="B121" s="149"/>
      <c r="C121" s="149" t="s">
        <v>142</v>
      </c>
      <c r="D121" s="149"/>
      <c r="E121" s="149" t="s">
        <v>242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52"/>
      <c r="W121" s="152"/>
      <c r="X121" s="152"/>
      <c r="Y121" s="152"/>
      <c r="Z121" s="88" t="s">
        <v>241</v>
      </c>
      <c r="AA121" s="89">
        <v>220</v>
      </c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>
        <v>220</v>
      </c>
      <c r="AM121" s="89"/>
      <c r="AN121" s="89"/>
      <c r="AO121" s="89"/>
      <c r="AP121" s="89"/>
      <c r="AQ121" s="89">
        <v>220</v>
      </c>
      <c r="AR121" s="89"/>
      <c r="AS121" s="89"/>
      <c r="AT121" s="89"/>
      <c r="AU121" s="89"/>
      <c r="AV121" s="88" t="s">
        <v>241</v>
      </c>
    </row>
    <row r="122" spans="1:48" ht="62.25" customHeight="1" x14ac:dyDescent="0.25">
      <c r="A122" s="88" t="s">
        <v>243</v>
      </c>
      <c r="B122" s="149"/>
      <c r="C122" s="149" t="s">
        <v>142</v>
      </c>
      <c r="D122" s="149"/>
      <c r="E122" s="149" t="s">
        <v>242</v>
      </c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 t="s">
        <v>244</v>
      </c>
      <c r="U122" s="149"/>
      <c r="V122" s="152"/>
      <c r="W122" s="152"/>
      <c r="X122" s="152"/>
      <c r="Y122" s="152"/>
      <c r="Z122" s="88" t="s">
        <v>243</v>
      </c>
      <c r="AA122" s="89">
        <v>220</v>
      </c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>
        <v>220</v>
      </c>
      <c r="AM122" s="89"/>
      <c r="AN122" s="89"/>
      <c r="AO122" s="89"/>
      <c r="AP122" s="89"/>
      <c r="AQ122" s="89">
        <v>220</v>
      </c>
      <c r="AR122" s="89"/>
      <c r="AS122" s="89"/>
      <c r="AT122" s="89"/>
      <c r="AU122" s="89"/>
      <c r="AV122" s="88" t="s">
        <v>243</v>
      </c>
    </row>
    <row r="123" spans="1:48" ht="66.95" customHeight="1" x14ac:dyDescent="0.25">
      <c r="A123" s="88" t="s">
        <v>245</v>
      </c>
      <c r="B123" s="149"/>
      <c r="C123" s="149" t="s">
        <v>142</v>
      </c>
      <c r="D123" s="149"/>
      <c r="E123" s="149" t="s">
        <v>246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52"/>
      <c r="W123" s="152"/>
      <c r="X123" s="152"/>
      <c r="Y123" s="152"/>
      <c r="Z123" s="88" t="s">
        <v>245</v>
      </c>
      <c r="AA123" s="89">
        <v>110</v>
      </c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>
        <v>110</v>
      </c>
      <c r="AM123" s="89"/>
      <c r="AN123" s="89"/>
      <c r="AO123" s="89"/>
      <c r="AP123" s="89"/>
      <c r="AQ123" s="89">
        <v>110</v>
      </c>
      <c r="AR123" s="89"/>
      <c r="AS123" s="89"/>
      <c r="AT123" s="89"/>
      <c r="AU123" s="89"/>
      <c r="AV123" s="88" t="s">
        <v>245</v>
      </c>
    </row>
    <row r="124" spans="1:48" ht="66.95" customHeight="1" x14ac:dyDescent="0.25">
      <c r="A124" s="88" t="s">
        <v>247</v>
      </c>
      <c r="B124" s="149"/>
      <c r="C124" s="149" t="s">
        <v>142</v>
      </c>
      <c r="D124" s="149"/>
      <c r="E124" s="149" t="s">
        <v>248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52"/>
      <c r="W124" s="152"/>
      <c r="X124" s="152"/>
      <c r="Y124" s="152"/>
      <c r="Z124" s="88" t="s">
        <v>247</v>
      </c>
      <c r="AA124" s="89">
        <v>110</v>
      </c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>
        <v>110</v>
      </c>
      <c r="AM124" s="89"/>
      <c r="AN124" s="89"/>
      <c r="AO124" s="89"/>
      <c r="AP124" s="89"/>
      <c r="AQ124" s="89">
        <v>110</v>
      </c>
      <c r="AR124" s="89"/>
      <c r="AS124" s="89"/>
      <c r="AT124" s="89"/>
      <c r="AU124" s="89"/>
      <c r="AV124" s="88" t="s">
        <v>247</v>
      </c>
    </row>
    <row r="125" spans="1:48" ht="66.95" customHeight="1" x14ac:dyDescent="0.25">
      <c r="A125" s="88" t="s">
        <v>243</v>
      </c>
      <c r="B125" s="149"/>
      <c r="C125" s="149" t="s">
        <v>142</v>
      </c>
      <c r="D125" s="149"/>
      <c r="E125" s="149" t="s">
        <v>248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 t="s">
        <v>244</v>
      </c>
      <c r="U125" s="149"/>
      <c r="V125" s="152"/>
      <c r="W125" s="152"/>
      <c r="X125" s="152"/>
      <c r="Y125" s="152"/>
      <c r="Z125" s="88" t="s">
        <v>243</v>
      </c>
      <c r="AA125" s="89">
        <v>110</v>
      </c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>
        <v>110</v>
      </c>
      <c r="AM125" s="89"/>
      <c r="AN125" s="89"/>
      <c r="AO125" s="89"/>
      <c r="AP125" s="89"/>
      <c r="AQ125" s="89">
        <v>110</v>
      </c>
      <c r="AR125" s="89"/>
      <c r="AS125" s="89"/>
      <c r="AT125" s="89"/>
      <c r="AU125" s="89"/>
      <c r="AV125" s="88" t="s">
        <v>243</v>
      </c>
    </row>
    <row r="126" spans="1:48" ht="66.95" customHeight="1" x14ac:dyDescent="0.25">
      <c r="A126" s="88" t="s">
        <v>249</v>
      </c>
      <c r="B126" s="149"/>
      <c r="C126" s="149" t="s">
        <v>142</v>
      </c>
      <c r="D126" s="149"/>
      <c r="E126" s="149" t="s">
        <v>250</v>
      </c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52"/>
      <c r="W126" s="152"/>
      <c r="X126" s="152"/>
      <c r="Y126" s="152"/>
      <c r="Z126" s="88" t="s">
        <v>249</v>
      </c>
      <c r="AA126" s="89">
        <v>48</v>
      </c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>
        <v>48</v>
      </c>
      <c r="AM126" s="89"/>
      <c r="AN126" s="89"/>
      <c r="AO126" s="89"/>
      <c r="AP126" s="89"/>
      <c r="AQ126" s="89">
        <v>48</v>
      </c>
      <c r="AR126" s="89"/>
      <c r="AS126" s="89"/>
      <c r="AT126" s="89"/>
      <c r="AU126" s="89"/>
      <c r="AV126" s="88" t="s">
        <v>249</v>
      </c>
    </row>
    <row r="127" spans="1:48" ht="37.5" customHeight="1" x14ac:dyDescent="0.25">
      <c r="A127" s="88" t="s">
        <v>251</v>
      </c>
      <c r="B127" s="149"/>
      <c r="C127" s="149" t="s">
        <v>142</v>
      </c>
      <c r="D127" s="149"/>
      <c r="E127" s="149" t="s">
        <v>252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52"/>
      <c r="W127" s="152"/>
      <c r="X127" s="152"/>
      <c r="Y127" s="152"/>
      <c r="Z127" s="88" t="s">
        <v>251</v>
      </c>
      <c r="AA127" s="89">
        <v>10</v>
      </c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>
        <v>10</v>
      </c>
      <c r="AM127" s="89"/>
      <c r="AN127" s="89"/>
      <c r="AO127" s="89"/>
      <c r="AP127" s="89"/>
      <c r="AQ127" s="89">
        <v>10</v>
      </c>
      <c r="AR127" s="89"/>
      <c r="AS127" s="89"/>
      <c r="AT127" s="89"/>
      <c r="AU127" s="89"/>
      <c r="AV127" s="88" t="s">
        <v>251</v>
      </c>
    </row>
    <row r="128" spans="1:48" ht="66.95" customHeight="1" x14ac:dyDescent="0.25">
      <c r="A128" s="88" t="s">
        <v>243</v>
      </c>
      <c r="B128" s="149"/>
      <c r="C128" s="149" t="s">
        <v>142</v>
      </c>
      <c r="D128" s="149"/>
      <c r="E128" s="149" t="s">
        <v>252</v>
      </c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 t="s">
        <v>244</v>
      </c>
      <c r="U128" s="149"/>
      <c r="V128" s="152"/>
      <c r="W128" s="152"/>
      <c r="X128" s="152"/>
      <c r="Y128" s="152"/>
      <c r="Z128" s="88" t="s">
        <v>243</v>
      </c>
      <c r="AA128" s="89">
        <v>10</v>
      </c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>
        <v>10</v>
      </c>
      <c r="AM128" s="89"/>
      <c r="AN128" s="89"/>
      <c r="AO128" s="89"/>
      <c r="AP128" s="89"/>
      <c r="AQ128" s="89">
        <v>10</v>
      </c>
      <c r="AR128" s="89"/>
      <c r="AS128" s="89"/>
      <c r="AT128" s="89"/>
      <c r="AU128" s="89"/>
      <c r="AV128" s="88" t="s">
        <v>243</v>
      </c>
    </row>
    <row r="129" spans="1:48" ht="50.1" customHeight="1" x14ac:dyDescent="0.25">
      <c r="A129" s="88" t="s">
        <v>253</v>
      </c>
      <c r="B129" s="149"/>
      <c r="C129" s="149" t="s">
        <v>142</v>
      </c>
      <c r="D129" s="149"/>
      <c r="E129" s="149" t="s">
        <v>254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52"/>
      <c r="W129" s="152"/>
      <c r="X129" s="152"/>
      <c r="Y129" s="152"/>
      <c r="Z129" s="88" t="s">
        <v>253</v>
      </c>
      <c r="AA129" s="89">
        <v>30</v>
      </c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>
        <v>30</v>
      </c>
      <c r="AM129" s="89"/>
      <c r="AN129" s="89"/>
      <c r="AO129" s="89"/>
      <c r="AP129" s="89"/>
      <c r="AQ129" s="89">
        <v>30</v>
      </c>
      <c r="AR129" s="89"/>
      <c r="AS129" s="89"/>
      <c r="AT129" s="89"/>
      <c r="AU129" s="89"/>
      <c r="AV129" s="88" t="s">
        <v>253</v>
      </c>
    </row>
    <row r="130" spans="1:48" ht="66.95" customHeight="1" x14ac:dyDescent="0.25">
      <c r="A130" s="88" t="s">
        <v>243</v>
      </c>
      <c r="B130" s="149"/>
      <c r="C130" s="149" t="s">
        <v>142</v>
      </c>
      <c r="D130" s="149"/>
      <c r="E130" s="149" t="s">
        <v>254</v>
      </c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 t="s">
        <v>244</v>
      </c>
      <c r="U130" s="149"/>
      <c r="V130" s="152"/>
      <c r="W130" s="152"/>
      <c r="X130" s="152"/>
      <c r="Y130" s="152"/>
      <c r="Z130" s="88" t="s">
        <v>243</v>
      </c>
      <c r="AA130" s="89">
        <v>30</v>
      </c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>
        <v>30</v>
      </c>
      <c r="AM130" s="89"/>
      <c r="AN130" s="89"/>
      <c r="AO130" s="89"/>
      <c r="AP130" s="89"/>
      <c r="AQ130" s="89">
        <v>30</v>
      </c>
      <c r="AR130" s="89"/>
      <c r="AS130" s="89"/>
      <c r="AT130" s="89"/>
      <c r="AU130" s="89"/>
      <c r="AV130" s="88" t="s">
        <v>243</v>
      </c>
    </row>
    <row r="131" spans="1:48" ht="50.1" customHeight="1" x14ac:dyDescent="0.25">
      <c r="A131" s="88" t="s">
        <v>255</v>
      </c>
      <c r="B131" s="149"/>
      <c r="C131" s="149" t="s">
        <v>142</v>
      </c>
      <c r="D131" s="149"/>
      <c r="E131" s="149" t="s">
        <v>256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52"/>
      <c r="W131" s="152"/>
      <c r="X131" s="152"/>
      <c r="Y131" s="152"/>
      <c r="Z131" s="88" t="s">
        <v>255</v>
      </c>
      <c r="AA131" s="89">
        <v>3</v>
      </c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>
        <v>3</v>
      </c>
      <c r="AM131" s="89"/>
      <c r="AN131" s="89"/>
      <c r="AO131" s="89"/>
      <c r="AP131" s="89"/>
      <c r="AQ131" s="89">
        <v>3</v>
      </c>
      <c r="AR131" s="89"/>
      <c r="AS131" s="89"/>
      <c r="AT131" s="89"/>
      <c r="AU131" s="89"/>
      <c r="AV131" s="88" t="s">
        <v>255</v>
      </c>
    </row>
    <row r="132" spans="1:48" ht="66.95" customHeight="1" x14ac:dyDescent="0.25">
      <c r="A132" s="88" t="s">
        <v>243</v>
      </c>
      <c r="B132" s="149"/>
      <c r="C132" s="149" t="s">
        <v>142</v>
      </c>
      <c r="D132" s="149"/>
      <c r="E132" s="149" t="s">
        <v>256</v>
      </c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 t="s">
        <v>244</v>
      </c>
      <c r="U132" s="149"/>
      <c r="V132" s="152"/>
      <c r="W132" s="152"/>
      <c r="X132" s="152"/>
      <c r="Y132" s="152"/>
      <c r="Z132" s="88" t="s">
        <v>243</v>
      </c>
      <c r="AA132" s="89">
        <v>3</v>
      </c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>
        <v>3</v>
      </c>
      <c r="AM132" s="89"/>
      <c r="AN132" s="89"/>
      <c r="AO132" s="89"/>
      <c r="AP132" s="89"/>
      <c r="AQ132" s="89">
        <v>3</v>
      </c>
      <c r="AR132" s="89"/>
      <c r="AS132" s="89"/>
      <c r="AT132" s="89"/>
      <c r="AU132" s="89"/>
      <c r="AV132" s="88" t="s">
        <v>243</v>
      </c>
    </row>
    <row r="133" spans="1:48" ht="100.35" customHeight="1" x14ac:dyDescent="0.25">
      <c r="A133" s="88" t="s">
        <v>257</v>
      </c>
      <c r="B133" s="149"/>
      <c r="C133" s="149" t="s">
        <v>142</v>
      </c>
      <c r="D133" s="149"/>
      <c r="E133" s="149" t="s">
        <v>258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52"/>
      <c r="W133" s="152"/>
      <c r="X133" s="152"/>
      <c r="Y133" s="152"/>
      <c r="Z133" s="88" t="s">
        <v>257</v>
      </c>
      <c r="AA133" s="89">
        <v>5</v>
      </c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>
        <v>5</v>
      </c>
      <c r="AM133" s="89"/>
      <c r="AN133" s="89"/>
      <c r="AO133" s="89"/>
      <c r="AP133" s="89"/>
      <c r="AQ133" s="89">
        <v>5</v>
      </c>
      <c r="AR133" s="89"/>
      <c r="AS133" s="89"/>
      <c r="AT133" s="89"/>
      <c r="AU133" s="89"/>
      <c r="AV133" s="88" t="s">
        <v>257</v>
      </c>
    </row>
    <row r="134" spans="1:48" ht="66.95" customHeight="1" x14ac:dyDescent="0.25">
      <c r="A134" s="88" t="s">
        <v>243</v>
      </c>
      <c r="B134" s="149"/>
      <c r="C134" s="149" t="s">
        <v>142</v>
      </c>
      <c r="D134" s="149"/>
      <c r="E134" s="149" t="s">
        <v>258</v>
      </c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 t="s">
        <v>244</v>
      </c>
      <c r="U134" s="149"/>
      <c r="V134" s="152"/>
      <c r="W134" s="152"/>
      <c r="X134" s="152"/>
      <c r="Y134" s="152"/>
      <c r="Z134" s="88" t="s">
        <v>243</v>
      </c>
      <c r="AA134" s="89">
        <v>5</v>
      </c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>
        <v>5</v>
      </c>
      <c r="AM134" s="89"/>
      <c r="AN134" s="89"/>
      <c r="AO134" s="89"/>
      <c r="AP134" s="89"/>
      <c r="AQ134" s="89">
        <v>5</v>
      </c>
      <c r="AR134" s="89"/>
      <c r="AS134" s="89"/>
      <c r="AT134" s="89"/>
      <c r="AU134" s="89"/>
      <c r="AV134" s="88" t="s">
        <v>243</v>
      </c>
    </row>
    <row r="135" spans="1:48" ht="66.95" customHeight="1" x14ac:dyDescent="0.25">
      <c r="A135" s="88" t="s">
        <v>259</v>
      </c>
      <c r="B135" s="149"/>
      <c r="C135" s="149" t="s">
        <v>142</v>
      </c>
      <c r="D135" s="149"/>
      <c r="E135" s="149" t="s">
        <v>260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52"/>
      <c r="W135" s="152"/>
      <c r="X135" s="152"/>
      <c r="Y135" s="152"/>
      <c r="Z135" s="88" t="s">
        <v>259</v>
      </c>
      <c r="AA135" s="89">
        <v>221</v>
      </c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>
        <v>221</v>
      </c>
      <c r="AM135" s="89"/>
      <c r="AN135" s="89"/>
      <c r="AO135" s="89"/>
      <c r="AP135" s="89"/>
      <c r="AQ135" s="89">
        <v>221</v>
      </c>
      <c r="AR135" s="89"/>
      <c r="AS135" s="89"/>
      <c r="AT135" s="89"/>
      <c r="AU135" s="89"/>
      <c r="AV135" s="88" t="s">
        <v>259</v>
      </c>
    </row>
    <row r="136" spans="1:48" ht="50.1" customHeight="1" x14ac:dyDescent="0.25">
      <c r="A136" s="88" t="s">
        <v>261</v>
      </c>
      <c r="B136" s="149"/>
      <c r="C136" s="149" t="s">
        <v>142</v>
      </c>
      <c r="D136" s="149"/>
      <c r="E136" s="149" t="s">
        <v>262</v>
      </c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52"/>
      <c r="W136" s="152"/>
      <c r="X136" s="152"/>
      <c r="Y136" s="152"/>
      <c r="Z136" s="88" t="s">
        <v>261</v>
      </c>
      <c r="AA136" s="89">
        <v>66</v>
      </c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>
        <v>66</v>
      </c>
      <c r="AM136" s="89"/>
      <c r="AN136" s="89"/>
      <c r="AO136" s="89"/>
      <c r="AP136" s="89"/>
      <c r="AQ136" s="89">
        <v>66</v>
      </c>
      <c r="AR136" s="89"/>
      <c r="AS136" s="89"/>
      <c r="AT136" s="89"/>
      <c r="AU136" s="89"/>
      <c r="AV136" s="88" t="s">
        <v>261</v>
      </c>
    </row>
    <row r="137" spans="1:48" ht="66.95" customHeight="1" x14ac:dyDescent="0.25">
      <c r="A137" s="88" t="s">
        <v>263</v>
      </c>
      <c r="B137" s="149"/>
      <c r="C137" s="149" t="s">
        <v>142</v>
      </c>
      <c r="D137" s="149"/>
      <c r="E137" s="149" t="s">
        <v>264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52"/>
      <c r="W137" s="152"/>
      <c r="X137" s="152"/>
      <c r="Y137" s="152"/>
      <c r="Z137" s="88" t="s">
        <v>263</v>
      </c>
      <c r="AA137" s="89">
        <v>66</v>
      </c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>
        <v>66</v>
      </c>
      <c r="AM137" s="89"/>
      <c r="AN137" s="89"/>
      <c r="AO137" s="89"/>
      <c r="AP137" s="89"/>
      <c r="AQ137" s="89">
        <v>66</v>
      </c>
      <c r="AR137" s="89"/>
      <c r="AS137" s="89"/>
      <c r="AT137" s="89"/>
      <c r="AU137" s="89"/>
      <c r="AV137" s="88" t="s">
        <v>263</v>
      </c>
    </row>
    <row r="138" spans="1:48" ht="66.95" customHeight="1" x14ac:dyDescent="0.25">
      <c r="A138" s="88" t="s">
        <v>243</v>
      </c>
      <c r="B138" s="149"/>
      <c r="C138" s="149" t="s">
        <v>142</v>
      </c>
      <c r="D138" s="149"/>
      <c r="E138" s="149" t="s">
        <v>264</v>
      </c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 t="s">
        <v>244</v>
      </c>
      <c r="U138" s="149"/>
      <c r="V138" s="152"/>
      <c r="W138" s="152"/>
      <c r="X138" s="152"/>
      <c r="Y138" s="152"/>
      <c r="Z138" s="88" t="s">
        <v>243</v>
      </c>
      <c r="AA138" s="89">
        <v>66</v>
      </c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>
        <v>66</v>
      </c>
      <c r="AM138" s="89"/>
      <c r="AN138" s="89"/>
      <c r="AO138" s="89"/>
      <c r="AP138" s="89"/>
      <c r="AQ138" s="89">
        <v>66</v>
      </c>
      <c r="AR138" s="89"/>
      <c r="AS138" s="89"/>
      <c r="AT138" s="89"/>
      <c r="AU138" s="89"/>
      <c r="AV138" s="88" t="s">
        <v>243</v>
      </c>
    </row>
    <row r="139" spans="1:48" ht="81" customHeight="1" x14ac:dyDescent="0.25">
      <c r="A139" s="88" t="s">
        <v>265</v>
      </c>
      <c r="B139" s="149"/>
      <c r="C139" s="149" t="s">
        <v>142</v>
      </c>
      <c r="D139" s="149"/>
      <c r="E139" s="149" t="s">
        <v>266</v>
      </c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52"/>
      <c r="W139" s="152"/>
      <c r="X139" s="152"/>
      <c r="Y139" s="152"/>
      <c r="Z139" s="88" t="s">
        <v>265</v>
      </c>
      <c r="AA139" s="89">
        <v>155</v>
      </c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>
        <v>155</v>
      </c>
      <c r="AM139" s="89"/>
      <c r="AN139" s="89"/>
      <c r="AO139" s="89"/>
      <c r="AP139" s="89"/>
      <c r="AQ139" s="89">
        <v>155</v>
      </c>
      <c r="AR139" s="89"/>
      <c r="AS139" s="89"/>
      <c r="AT139" s="89"/>
      <c r="AU139" s="89"/>
      <c r="AV139" s="88" t="s">
        <v>265</v>
      </c>
    </row>
    <row r="140" spans="1:48" ht="45" customHeight="1" x14ac:dyDescent="0.25">
      <c r="A140" s="88" t="s">
        <v>267</v>
      </c>
      <c r="B140" s="149"/>
      <c r="C140" s="149" t="s">
        <v>142</v>
      </c>
      <c r="D140" s="149"/>
      <c r="E140" s="149" t="s">
        <v>268</v>
      </c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52"/>
      <c r="W140" s="152"/>
      <c r="X140" s="152"/>
      <c r="Y140" s="152"/>
      <c r="Z140" s="88" t="s">
        <v>267</v>
      </c>
      <c r="AA140" s="89">
        <v>115</v>
      </c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>
        <v>115</v>
      </c>
      <c r="AM140" s="89"/>
      <c r="AN140" s="89"/>
      <c r="AO140" s="89"/>
      <c r="AP140" s="89"/>
      <c r="AQ140" s="89">
        <v>115</v>
      </c>
      <c r="AR140" s="89"/>
      <c r="AS140" s="89"/>
      <c r="AT140" s="89"/>
      <c r="AU140" s="89"/>
      <c r="AV140" s="88" t="s">
        <v>267</v>
      </c>
    </row>
    <row r="141" spans="1:48" ht="66.95" customHeight="1" x14ac:dyDescent="0.25">
      <c r="A141" s="88" t="s">
        <v>243</v>
      </c>
      <c r="B141" s="149"/>
      <c r="C141" s="149" t="s">
        <v>142</v>
      </c>
      <c r="D141" s="149"/>
      <c r="E141" s="149" t="s">
        <v>268</v>
      </c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 t="s">
        <v>244</v>
      </c>
      <c r="U141" s="149"/>
      <c r="V141" s="152"/>
      <c r="W141" s="152"/>
      <c r="X141" s="152"/>
      <c r="Y141" s="152"/>
      <c r="Z141" s="88" t="s">
        <v>243</v>
      </c>
      <c r="AA141" s="89">
        <v>115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>
        <v>115</v>
      </c>
      <c r="AM141" s="89"/>
      <c r="AN141" s="89"/>
      <c r="AO141" s="89"/>
      <c r="AP141" s="89"/>
      <c r="AQ141" s="89">
        <v>115</v>
      </c>
      <c r="AR141" s="89"/>
      <c r="AS141" s="89"/>
      <c r="AT141" s="89"/>
      <c r="AU141" s="89"/>
      <c r="AV141" s="88" t="s">
        <v>243</v>
      </c>
    </row>
    <row r="142" spans="1:48" ht="66.95" customHeight="1" x14ac:dyDescent="0.25">
      <c r="A142" s="88" t="s">
        <v>269</v>
      </c>
      <c r="B142" s="149"/>
      <c r="C142" s="149" t="s">
        <v>142</v>
      </c>
      <c r="D142" s="149"/>
      <c r="E142" s="149" t="s">
        <v>270</v>
      </c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52"/>
      <c r="W142" s="152"/>
      <c r="X142" s="152"/>
      <c r="Y142" s="152"/>
      <c r="Z142" s="88" t="s">
        <v>269</v>
      </c>
      <c r="AA142" s="89">
        <v>40</v>
      </c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>
        <v>40</v>
      </c>
      <c r="AM142" s="89"/>
      <c r="AN142" s="89"/>
      <c r="AO142" s="89"/>
      <c r="AP142" s="89"/>
      <c r="AQ142" s="89">
        <v>40</v>
      </c>
      <c r="AR142" s="89"/>
      <c r="AS142" s="89"/>
      <c r="AT142" s="89"/>
      <c r="AU142" s="89"/>
      <c r="AV142" s="88" t="s">
        <v>269</v>
      </c>
    </row>
    <row r="143" spans="1:48" ht="66.95" customHeight="1" x14ac:dyDescent="0.25">
      <c r="A143" s="88" t="s">
        <v>243</v>
      </c>
      <c r="B143" s="149"/>
      <c r="C143" s="149" t="s">
        <v>142</v>
      </c>
      <c r="D143" s="149"/>
      <c r="E143" s="149" t="s">
        <v>270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 t="s">
        <v>244</v>
      </c>
      <c r="U143" s="149"/>
      <c r="V143" s="152"/>
      <c r="W143" s="152"/>
      <c r="X143" s="152"/>
      <c r="Y143" s="152"/>
      <c r="Z143" s="88" t="s">
        <v>243</v>
      </c>
      <c r="AA143" s="89">
        <v>40</v>
      </c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>
        <v>40</v>
      </c>
      <c r="AM143" s="89"/>
      <c r="AN143" s="89"/>
      <c r="AO143" s="89"/>
      <c r="AP143" s="89"/>
      <c r="AQ143" s="89">
        <v>40</v>
      </c>
      <c r="AR143" s="89"/>
      <c r="AS143" s="89"/>
      <c r="AT143" s="89"/>
      <c r="AU143" s="89"/>
      <c r="AV143" s="88" t="s">
        <v>243</v>
      </c>
    </row>
    <row r="144" spans="1:48" ht="69.75" customHeight="1" x14ac:dyDescent="0.25">
      <c r="A144" s="88" t="s">
        <v>271</v>
      </c>
      <c r="B144" s="149"/>
      <c r="C144" s="149" t="s">
        <v>142</v>
      </c>
      <c r="D144" s="149"/>
      <c r="E144" s="149" t="s">
        <v>272</v>
      </c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52"/>
      <c r="W144" s="152"/>
      <c r="X144" s="152"/>
      <c r="Y144" s="152"/>
      <c r="Z144" s="88" t="s">
        <v>271</v>
      </c>
      <c r="AA144" s="89">
        <f>AA145+AA164</f>
        <v>5049.8235599999998</v>
      </c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>
        <v>2145</v>
      </c>
      <c r="AM144" s="89"/>
      <c r="AN144" s="89"/>
      <c r="AO144" s="89">
        <v>200</v>
      </c>
      <c r="AP144" s="89"/>
      <c r="AQ144" s="89">
        <v>2269</v>
      </c>
      <c r="AR144" s="89"/>
      <c r="AS144" s="89"/>
      <c r="AT144" s="89">
        <v>250</v>
      </c>
      <c r="AU144" s="89"/>
      <c r="AV144" s="88" t="s">
        <v>271</v>
      </c>
    </row>
    <row r="145" spans="1:48" ht="50.1" customHeight="1" x14ac:dyDescent="0.25">
      <c r="A145" s="88" t="s">
        <v>273</v>
      </c>
      <c r="B145" s="149"/>
      <c r="C145" s="149" t="s">
        <v>142</v>
      </c>
      <c r="D145" s="149"/>
      <c r="E145" s="149" t="s">
        <v>274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52"/>
      <c r="W145" s="152"/>
      <c r="X145" s="152"/>
      <c r="Y145" s="152"/>
      <c r="Z145" s="88" t="s">
        <v>273</v>
      </c>
      <c r="AA145" s="89">
        <f>AA146+AA151+AA158</f>
        <v>1886.12</v>
      </c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>
        <v>1365</v>
      </c>
      <c r="AM145" s="89"/>
      <c r="AN145" s="89"/>
      <c r="AO145" s="89"/>
      <c r="AP145" s="89"/>
      <c r="AQ145" s="89">
        <v>1437</v>
      </c>
      <c r="AR145" s="89"/>
      <c r="AS145" s="89"/>
      <c r="AT145" s="89"/>
      <c r="AU145" s="89"/>
      <c r="AV145" s="88" t="s">
        <v>273</v>
      </c>
    </row>
    <row r="146" spans="1:48" ht="50.1" customHeight="1" x14ac:dyDescent="0.25">
      <c r="A146" s="88" t="s">
        <v>275</v>
      </c>
      <c r="B146" s="149"/>
      <c r="C146" s="149" t="s">
        <v>142</v>
      </c>
      <c r="D146" s="149"/>
      <c r="E146" s="149" t="s">
        <v>276</v>
      </c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52"/>
      <c r="W146" s="152"/>
      <c r="X146" s="152"/>
      <c r="Y146" s="152"/>
      <c r="Z146" s="88" t="s">
        <v>275</v>
      </c>
      <c r="AA146" s="89">
        <f>AA147+AA149</f>
        <v>1072.3625999999999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>
        <v>458</v>
      </c>
      <c r="AM146" s="89"/>
      <c r="AN146" s="89"/>
      <c r="AO146" s="89"/>
      <c r="AP146" s="89"/>
      <c r="AQ146" s="89">
        <v>510</v>
      </c>
      <c r="AR146" s="89"/>
      <c r="AS146" s="89"/>
      <c r="AT146" s="89"/>
      <c r="AU146" s="89"/>
      <c r="AV146" s="88" t="s">
        <v>275</v>
      </c>
    </row>
    <row r="147" spans="1:48" ht="50.1" customHeight="1" x14ac:dyDescent="0.25">
      <c r="A147" s="88" t="s">
        <v>277</v>
      </c>
      <c r="B147" s="149"/>
      <c r="C147" s="149" t="s">
        <v>142</v>
      </c>
      <c r="D147" s="149"/>
      <c r="E147" s="149" t="s">
        <v>278</v>
      </c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52"/>
      <c r="W147" s="152"/>
      <c r="X147" s="152"/>
      <c r="Y147" s="152"/>
      <c r="Z147" s="88" t="s">
        <v>277</v>
      </c>
      <c r="AA147" s="89">
        <f>AA148</f>
        <v>1066.3625999999999</v>
      </c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>
        <v>450</v>
      </c>
      <c r="AM147" s="89"/>
      <c r="AN147" s="89"/>
      <c r="AO147" s="89"/>
      <c r="AP147" s="89"/>
      <c r="AQ147" s="89">
        <v>500</v>
      </c>
      <c r="AR147" s="89"/>
      <c r="AS147" s="89"/>
      <c r="AT147" s="89"/>
      <c r="AU147" s="89"/>
      <c r="AV147" s="88" t="s">
        <v>277</v>
      </c>
    </row>
    <row r="148" spans="1:48" ht="59.25" customHeight="1" x14ac:dyDescent="0.25">
      <c r="A148" s="88" t="s">
        <v>139</v>
      </c>
      <c r="B148" s="149"/>
      <c r="C148" s="149" t="s">
        <v>142</v>
      </c>
      <c r="D148" s="149"/>
      <c r="E148" s="149" t="s">
        <v>278</v>
      </c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 t="s">
        <v>140</v>
      </c>
      <c r="U148" s="149"/>
      <c r="V148" s="152"/>
      <c r="W148" s="152"/>
      <c r="X148" s="152"/>
      <c r="Y148" s="152"/>
      <c r="Z148" s="88" t="s">
        <v>139</v>
      </c>
      <c r="AA148" s="89">
        <v>1066.3625999999999</v>
      </c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>
        <v>450</v>
      </c>
      <c r="AM148" s="89"/>
      <c r="AN148" s="89"/>
      <c r="AO148" s="89"/>
      <c r="AP148" s="89"/>
      <c r="AQ148" s="89">
        <v>500</v>
      </c>
      <c r="AR148" s="89"/>
      <c r="AS148" s="89"/>
      <c r="AT148" s="89"/>
      <c r="AU148" s="89"/>
      <c r="AV148" s="88" t="s">
        <v>139</v>
      </c>
    </row>
    <row r="149" spans="1:48" ht="40.5" customHeight="1" x14ac:dyDescent="0.25">
      <c r="A149" s="88" t="s">
        <v>279</v>
      </c>
      <c r="B149" s="149"/>
      <c r="C149" s="149" t="s">
        <v>142</v>
      </c>
      <c r="D149" s="149"/>
      <c r="E149" s="149" t="s">
        <v>280</v>
      </c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52"/>
      <c r="W149" s="152"/>
      <c r="X149" s="152"/>
      <c r="Y149" s="152"/>
      <c r="Z149" s="88" t="s">
        <v>279</v>
      </c>
      <c r="AA149" s="89">
        <v>6</v>
      </c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>
        <v>8</v>
      </c>
      <c r="AM149" s="89"/>
      <c r="AN149" s="89"/>
      <c r="AO149" s="89"/>
      <c r="AP149" s="89"/>
      <c r="AQ149" s="89">
        <v>10</v>
      </c>
      <c r="AR149" s="89"/>
      <c r="AS149" s="89"/>
      <c r="AT149" s="89"/>
      <c r="AU149" s="89"/>
      <c r="AV149" s="88" t="s">
        <v>279</v>
      </c>
    </row>
    <row r="150" spans="1:48" ht="50.1" customHeight="1" x14ac:dyDescent="0.25">
      <c r="A150" s="88" t="s">
        <v>139</v>
      </c>
      <c r="B150" s="149"/>
      <c r="C150" s="149" t="s">
        <v>142</v>
      </c>
      <c r="D150" s="149"/>
      <c r="E150" s="149" t="s">
        <v>280</v>
      </c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 t="s">
        <v>140</v>
      </c>
      <c r="U150" s="149"/>
      <c r="V150" s="152"/>
      <c r="W150" s="152"/>
      <c r="X150" s="152"/>
      <c r="Y150" s="152"/>
      <c r="Z150" s="88" t="s">
        <v>139</v>
      </c>
      <c r="AA150" s="89">
        <v>6</v>
      </c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>
        <v>8</v>
      </c>
      <c r="AM150" s="89"/>
      <c r="AN150" s="89"/>
      <c r="AO150" s="89"/>
      <c r="AP150" s="89"/>
      <c r="AQ150" s="89">
        <v>10</v>
      </c>
      <c r="AR150" s="89"/>
      <c r="AS150" s="89"/>
      <c r="AT150" s="89"/>
      <c r="AU150" s="89"/>
      <c r="AV150" s="88" t="s">
        <v>139</v>
      </c>
    </row>
    <row r="151" spans="1:48" ht="62.25" customHeight="1" x14ac:dyDescent="0.25">
      <c r="A151" s="88" t="s">
        <v>281</v>
      </c>
      <c r="B151" s="149"/>
      <c r="C151" s="149" t="s">
        <v>142</v>
      </c>
      <c r="D151" s="149"/>
      <c r="E151" s="149" t="s">
        <v>282</v>
      </c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52"/>
      <c r="W151" s="152"/>
      <c r="X151" s="152"/>
      <c r="Y151" s="152"/>
      <c r="Z151" s="88" t="s">
        <v>281</v>
      </c>
      <c r="AA151" s="89">
        <f>AA152+AA154+AA156</f>
        <v>165</v>
      </c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>
        <v>160</v>
      </c>
      <c r="AM151" s="89"/>
      <c r="AN151" s="89"/>
      <c r="AO151" s="89"/>
      <c r="AP151" s="89"/>
      <c r="AQ151" s="89">
        <v>170</v>
      </c>
      <c r="AR151" s="89"/>
      <c r="AS151" s="89"/>
      <c r="AT151" s="89"/>
      <c r="AU151" s="89"/>
      <c r="AV151" s="88" t="s">
        <v>281</v>
      </c>
    </row>
    <row r="152" spans="1:48" ht="57.75" customHeight="1" x14ac:dyDescent="0.25">
      <c r="A152" s="88" t="s">
        <v>283</v>
      </c>
      <c r="B152" s="149"/>
      <c r="C152" s="149" t="s">
        <v>142</v>
      </c>
      <c r="D152" s="149"/>
      <c r="E152" s="149" t="s">
        <v>284</v>
      </c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52"/>
      <c r="W152" s="152"/>
      <c r="X152" s="152"/>
      <c r="Y152" s="152"/>
      <c r="Z152" s="88" t="s">
        <v>283</v>
      </c>
      <c r="AA152" s="89">
        <v>80</v>
      </c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>
        <v>30</v>
      </c>
      <c r="AM152" s="89"/>
      <c r="AN152" s="89"/>
      <c r="AO152" s="89"/>
      <c r="AP152" s="89"/>
      <c r="AQ152" s="89">
        <v>30</v>
      </c>
      <c r="AR152" s="89"/>
      <c r="AS152" s="89"/>
      <c r="AT152" s="89"/>
      <c r="AU152" s="89"/>
      <c r="AV152" s="88" t="s">
        <v>283</v>
      </c>
    </row>
    <row r="153" spans="1:48" ht="56.25" customHeight="1" x14ac:dyDescent="0.25">
      <c r="A153" s="88" t="s">
        <v>139</v>
      </c>
      <c r="B153" s="149"/>
      <c r="C153" s="149" t="s">
        <v>142</v>
      </c>
      <c r="D153" s="149"/>
      <c r="E153" s="149" t="s">
        <v>284</v>
      </c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 t="s">
        <v>140</v>
      </c>
      <c r="U153" s="149"/>
      <c r="V153" s="152"/>
      <c r="W153" s="152"/>
      <c r="X153" s="152"/>
      <c r="Y153" s="152"/>
      <c r="Z153" s="88" t="s">
        <v>139</v>
      </c>
      <c r="AA153" s="89">
        <v>80</v>
      </c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>
        <v>30</v>
      </c>
      <c r="AM153" s="89"/>
      <c r="AN153" s="89"/>
      <c r="AO153" s="89"/>
      <c r="AP153" s="89"/>
      <c r="AQ153" s="89">
        <v>30</v>
      </c>
      <c r="AR153" s="89"/>
      <c r="AS153" s="89"/>
      <c r="AT153" s="89"/>
      <c r="AU153" s="89"/>
      <c r="AV153" s="88" t="s">
        <v>139</v>
      </c>
    </row>
    <row r="154" spans="1:48" ht="50.1" customHeight="1" x14ac:dyDescent="0.25">
      <c r="A154" s="88" t="s">
        <v>285</v>
      </c>
      <c r="B154" s="149"/>
      <c r="C154" s="149" t="s">
        <v>142</v>
      </c>
      <c r="D154" s="149"/>
      <c r="E154" s="149" t="s">
        <v>286</v>
      </c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52"/>
      <c r="W154" s="152"/>
      <c r="X154" s="152"/>
      <c r="Y154" s="152"/>
      <c r="Z154" s="88" t="s">
        <v>285</v>
      </c>
      <c r="AA154" s="89">
        <v>50</v>
      </c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>
        <v>50</v>
      </c>
      <c r="AM154" s="89"/>
      <c r="AN154" s="89"/>
      <c r="AO154" s="89"/>
      <c r="AP154" s="89"/>
      <c r="AQ154" s="89">
        <v>50</v>
      </c>
      <c r="AR154" s="89"/>
      <c r="AS154" s="89"/>
      <c r="AT154" s="89"/>
      <c r="AU154" s="89"/>
      <c r="AV154" s="88" t="s">
        <v>285</v>
      </c>
    </row>
    <row r="155" spans="1:48" ht="57" customHeight="1" x14ac:dyDescent="0.25">
      <c r="A155" s="88" t="s">
        <v>139</v>
      </c>
      <c r="B155" s="149"/>
      <c r="C155" s="149" t="s">
        <v>142</v>
      </c>
      <c r="D155" s="149"/>
      <c r="E155" s="149" t="s">
        <v>286</v>
      </c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 t="s">
        <v>140</v>
      </c>
      <c r="U155" s="149"/>
      <c r="V155" s="152"/>
      <c r="W155" s="152"/>
      <c r="X155" s="152"/>
      <c r="Y155" s="152"/>
      <c r="Z155" s="88" t="s">
        <v>139</v>
      </c>
      <c r="AA155" s="89">
        <v>50</v>
      </c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>
        <v>50</v>
      </c>
      <c r="AM155" s="89"/>
      <c r="AN155" s="89"/>
      <c r="AO155" s="89"/>
      <c r="AP155" s="89"/>
      <c r="AQ155" s="89">
        <v>50</v>
      </c>
      <c r="AR155" s="89"/>
      <c r="AS155" s="89"/>
      <c r="AT155" s="89"/>
      <c r="AU155" s="89"/>
      <c r="AV155" s="88" t="s">
        <v>139</v>
      </c>
    </row>
    <row r="156" spans="1:48" ht="86.25" customHeight="1" x14ac:dyDescent="0.25">
      <c r="A156" s="88" t="s">
        <v>287</v>
      </c>
      <c r="B156" s="149"/>
      <c r="C156" s="149" t="s">
        <v>142</v>
      </c>
      <c r="D156" s="149"/>
      <c r="E156" s="149" t="s">
        <v>288</v>
      </c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52"/>
      <c r="W156" s="152"/>
      <c r="X156" s="152"/>
      <c r="Y156" s="152"/>
      <c r="Z156" s="88" t="s">
        <v>287</v>
      </c>
      <c r="AA156" s="89">
        <f>AA157</f>
        <v>35</v>
      </c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>
        <v>80</v>
      </c>
      <c r="AM156" s="89"/>
      <c r="AN156" s="89"/>
      <c r="AO156" s="89"/>
      <c r="AP156" s="89"/>
      <c r="AQ156" s="89">
        <v>90</v>
      </c>
      <c r="AR156" s="89"/>
      <c r="AS156" s="89"/>
      <c r="AT156" s="89"/>
      <c r="AU156" s="89"/>
      <c r="AV156" s="88" t="s">
        <v>287</v>
      </c>
    </row>
    <row r="157" spans="1:48" ht="50.1" customHeight="1" x14ac:dyDescent="0.25">
      <c r="A157" s="88" t="s">
        <v>139</v>
      </c>
      <c r="B157" s="149"/>
      <c r="C157" s="149" t="s">
        <v>142</v>
      </c>
      <c r="D157" s="149"/>
      <c r="E157" s="149" t="s">
        <v>288</v>
      </c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 t="s">
        <v>140</v>
      </c>
      <c r="U157" s="149"/>
      <c r="V157" s="152"/>
      <c r="W157" s="152"/>
      <c r="X157" s="152"/>
      <c r="Y157" s="152"/>
      <c r="Z157" s="88" t="s">
        <v>139</v>
      </c>
      <c r="AA157" s="89">
        <v>35</v>
      </c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>
        <v>80</v>
      </c>
      <c r="AM157" s="89"/>
      <c r="AN157" s="89"/>
      <c r="AO157" s="89"/>
      <c r="AP157" s="89"/>
      <c r="AQ157" s="89">
        <v>90</v>
      </c>
      <c r="AR157" s="89"/>
      <c r="AS157" s="89"/>
      <c r="AT157" s="89"/>
      <c r="AU157" s="89"/>
      <c r="AV157" s="88" t="s">
        <v>139</v>
      </c>
    </row>
    <row r="158" spans="1:48" ht="66.95" customHeight="1" x14ac:dyDescent="0.25">
      <c r="A158" s="88" t="s">
        <v>289</v>
      </c>
      <c r="B158" s="149"/>
      <c r="C158" s="149" t="s">
        <v>142</v>
      </c>
      <c r="D158" s="149"/>
      <c r="E158" s="149" t="s">
        <v>290</v>
      </c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52"/>
      <c r="W158" s="152"/>
      <c r="X158" s="152"/>
      <c r="Y158" s="152"/>
      <c r="Z158" s="88" t="s">
        <v>289</v>
      </c>
      <c r="AA158" s="89">
        <f>AA159+AA162</f>
        <v>648.75739999999996</v>
      </c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>
        <v>747</v>
      </c>
      <c r="AM158" s="89"/>
      <c r="AN158" s="89"/>
      <c r="AO158" s="89"/>
      <c r="AP158" s="89"/>
      <c r="AQ158" s="89">
        <v>757</v>
      </c>
      <c r="AR158" s="89"/>
      <c r="AS158" s="89"/>
      <c r="AT158" s="89"/>
      <c r="AU158" s="89"/>
      <c r="AV158" s="88" t="s">
        <v>289</v>
      </c>
    </row>
    <row r="159" spans="1:48" ht="83.65" customHeight="1" x14ac:dyDescent="0.25">
      <c r="A159" s="88" t="s">
        <v>291</v>
      </c>
      <c r="B159" s="149"/>
      <c r="C159" s="149" t="s">
        <v>142</v>
      </c>
      <c r="D159" s="149"/>
      <c r="E159" s="149" t="s">
        <v>292</v>
      </c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52"/>
      <c r="W159" s="152"/>
      <c r="X159" s="152"/>
      <c r="Y159" s="152"/>
      <c r="Z159" s="88" t="s">
        <v>291</v>
      </c>
      <c r="AA159" s="89">
        <f>AA160+AA161</f>
        <v>609.45740000000001</v>
      </c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>
        <v>705</v>
      </c>
      <c r="AM159" s="89"/>
      <c r="AN159" s="89"/>
      <c r="AO159" s="89"/>
      <c r="AP159" s="89"/>
      <c r="AQ159" s="89">
        <v>713</v>
      </c>
      <c r="AR159" s="89"/>
      <c r="AS159" s="89"/>
      <c r="AT159" s="89"/>
      <c r="AU159" s="89"/>
      <c r="AV159" s="88" t="s">
        <v>291</v>
      </c>
    </row>
    <row r="160" spans="1:48" ht="50.1" customHeight="1" x14ac:dyDescent="0.25">
      <c r="A160" s="88" t="s">
        <v>139</v>
      </c>
      <c r="B160" s="149"/>
      <c r="C160" s="149" t="s">
        <v>142</v>
      </c>
      <c r="D160" s="149"/>
      <c r="E160" s="149" t="s">
        <v>292</v>
      </c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 t="s">
        <v>140</v>
      </c>
      <c r="U160" s="149"/>
      <c r="V160" s="152"/>
      <c r="W160" s="152"/>
      <c r="X160" s="152"/>
      <c r="Y160" s="152"/>
      <c r="Z160" s="88" t="s">
        <v>139</v>
      </c>
      <c r="AA160" s="89">
        <f>837.0404-236</f>
        <v>601.04039999999998</v>
      </c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>
        <v>705</v>
      </c>
      <c r="AM160" s="89"/>
      <c r="AN160" s="89"/>
      <c r="AO160" s="89"/>
      <c r="AP160" s="89"/>
      <c r="AQ160" s="89">
        <v>713</v>
      </c>
      <c r="AR160" s="89"/>
      <c r="AS160" s="89"/>
      <c r="AT160" s="89"/>
      <c r="AU160" s="89"/>
      <c r="AV160" s="88" t="s">
        <v>139</v>
      </c>
    </row>
    <row r="161" spans="1:48" ht="41.25" customHeight="1" x14ac:dyDescent="0.25">
      <c r="A161" s="88"/>
      <c r="B161" s="149"/>
      <c r="C161" s="149" t="s">
        <v>142</v>
      </c>
      <c r="D161" s="149"/>
      <c r="E161" s="149" t="s">
        <v>292</v>
      </c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8" t="s">
        <v>198</v>
      </c>
      <c r="U161" s="91" t="s">
        <v>197</v>
      </c>
      <c r="V161" s="152"/>
      <c r="W161" s="152"/>
      <c r="X161" s="152"/>
      <c r="Y161" s="152"/>
      <c r="Z161" s="91" t="s">
        <v>197</v>
      </c>
      <c r="AA161" s="89">
        <v>8.4169999999999998</v>
      </c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8"/>
    </row>
    <row r="162" spans="1:48" ht="66.95" customHeight="1" x14ac:dyDescent="0.25">
      <c r="A162" s="88" t="s">
        <v>293</v>
      </c>
      <c r="B162" s="149"/>
      <c r="C162" s="149" t="s">
        <v>142</v>
      </c>
      <c r="D162" s="149"/>
      <c r="E162" s="149" t="s">
        <v>294</v>
      </c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52"/>
      <c r="W162" s="152"/>
      <c r="X162" s="152"/>
      <c r="Y162" s="152"/>
      <c r="Z162" s="88" t="s">
        <v>293</v>
      </c>
      <c r="AA162" s="89">
        <v>39.299999999999997</v>
      </c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>
        <v>42</v>
      </c>
      <c r="AM162" s="89"/>
      <c r="AN162" s="89"/>
      <c r="AO162" s="89"/>
      <c r="AP162" s="89"/>
      <c r="AQ162" s="89">
        <v>44</v>
      </c>
      <c r="AR162" s="89"/>
      <c r="AS162" s="89"/>
      <c r="AT162" s="89"/>
      <c r="AU162" s="89"/>
      <c r="AV162" s="88" t="s">
        <v>293</v>
      </c>
    </row>
    <row r="163" spans="1:48" ht="50.1" customHeight="1" x14ac:dyDescent="0.25">
      <c r="A163" s="88" t="s">
        <v>139</v>
      </c>
      <c r="B163" s="149"/>
      <c r="C163" s="149" t="s">
        <v>142</v>
      </c>
      <c r="D163" s="149"/>
      <c r="E163" s="149" t="s">
        <v>294</v>
      </c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 t="s">
        <v>140</v>
      </c>
      <c r="U163" s="149"/>
      <c r="V163" s="152"/>
      <c r="W163" s="152"/>
      <c r="X163" s="152"/>
      <c r="Y163" s="152"/>
      <c r="Z163" s="88" t="s">
        <v>139</v>
      </c>
      <c r="AA163" s="89">
        <v>39.299999999999997</v>
      </c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>
        <v>42</v>
      </c>
      <c r="AM163" s="89"/>
      <c r="AN163" s="89"/>
      <c r="AO163" s="89"/>
      <c r="AP163" s="89"/>
      <c r="AQ163" s="89">
        <v>44</v>
      </c>
      <c r="AR163" s="89"/>
      <c r="AS163" s="89"/>
      <c r="AT163" s="89"/>
      <c r="AU163" s="89"/>
      <c r="AV163" s="88" t="s">
        <v>139</v>
      </c>
    </row>
    <row r="164" spans="1:48" ht="50.1" customHeight="1" x14ac:dyDescent="0.25">
      <c r="A164" s="88" t="s">
        <v>295</v>
      </c>
      <c r="B164" s="149"/>
      <c r="C164" s="149" t="s">
        <v>142</v>
      </c>
      <c r="D164" s="149"/>
      <c r="E164" s="149" t="s">
        <v>296</v>
      </c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52"/>
      <c r="W164" s="152"/>
      <c r="X164" s="152"/>
      <c r="Y164" s="152"/>
      <c r="Z164" s="88" t="s">
        <v>295</v>
      </c>
      <c r="AA164" s="89">
        <f>AA165+AA170</f>
        <v>3163.7035599999999</v>
      </c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>
        <v>780</v>
      </c>
      <c r="AM164" s="89"/>
      <c r="AN164" s="89"/>
      <c r="AO164" s="89">
        <v>200</v>
      </c>
      <c r="AP164" s="89"/>
      <c r="AQ164" s="89">
        <v>832</v>
      </c>
      <c r="AR164" s="89"/>
      <c r="AS164" s="89"/>
      <c r="AT164" s="89">
        <v>250</v>
      </c>
      <c r="AU164" s="89"/>
      <c r="AV164" s="88" t="s">
        <v>295</v>
      </c>
    </row>
    <row r="165" spans="1:48" ht="50.1" customHeight="1" x14ac:dyDescent="0.25">
      <c r="A165" s="88" t="s">
        <v>297</v>
      </c>
      <c r="B165" s="149"/>
      <c r="C165" s="149" t="s">
        <v>142</v>
      </c>
      <c r="D165" s="149"/>
      <c r="E165" s="149" t="s">
        <v>298</v>
      </c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52"/>
      <c r="W165" s="152"/>
      <c r="X165" s="152"/>
      <c r="Y165" s="152"/>
      <c r="Z165" s="88" t="s">
        <v>297</v>
      </c>
      <c r="AA165" s="89">
        <v>240</v>
      </c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>
        <v>90</v>
      </c>
      <c r="AM165" s="89"/>
      <c r="AN165" s="89"/>
      <c r="AO165" s="89"/>
      <c r="AP165" s="89"/>
      <c r="AQ165" s="89">
        <v>90</v>
      </c>
      <c r="AR165" s="89"/>
      <c r="AS165" s="89"/>
      <c r="AT165" s="89"/>
      <c r="AU165" s="89"/>
      <c r="AV165" s="88" t="s">
        <v>297</v>
      </c>
    </row>
    <row r="166" spans="1:48" ht="50.1" customHeight="1" x14ac:dyDescent="0.25">
      <c r="A166" s="88" t="s">
        <v>299</v>
      </c>
      <c r="B166" s="149"/>
      <c r="C166" s="149" t="s">
        <v>142</v>
      </c>
      <c r="D166" s="149"/>
      <c r="E166" s="149" t="s">
        <v>300</v>
      </c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52"/>
      <c r="W166" s="152"/>
      <c r="X166" s="152"/>
      <c r="Y166" s="152"/>
      <c r="Z166" s="88" t="s">
        <v>299</v>
      </c>
      <c r="AA166" s="89">
        <v>90</v>
      </c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>
        <v>90</v>
      </c>
      <c r="AM166" s="89"/>
      <c r="AN166" s="89"/>
      <c r="AO166" s="89"/>
      <c r="AP166" s="89"/>
      <c r="AQ166" s="89">
        <v>90</v>
      </c>
      <c r="AR166" s="89"/>
      <c r="AS166" s="89"/>
      <c r="AT166" s="89"/>
      <c r="AU166" s="89"/>
      <c r="AV166" s="88" t="s">
        <v>299</v>
      </c>
    </row>
    <row r="167" spans="1:48" ht="50.1" customHeight="1" x14ac:dyDescent="0.25">
      <c r="A167" s="88" t="s">
        <v>139</v>
      </c>
      <c r="B167" s="149"/>
      <c r="C167" s="149" t="s">
        <v>142</v>
      </c>
      <c r="D167" s="149"/>
      <c r="E167" s="149" t="s">
        <v>300</v>
      </c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 t="s">
        <v>140</v>
      </c>
      <c r="U167" s="149"/>
      <c r="V167" s="152"/>
      <c r="W167" s="152"/>
      <c r="X167" s="152"/>
      <c r="Y167" s="152"/>
      <c r="Z167" s="88" t="s">
        <v>139</v>
      </c>
      <c r="AA167" s="89">
        <v>90</v>
      </c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>
        <v>90</v>
      </c>
      <c r="AM167" s="89"/>
      <c r="AN167" s="89"/>
      <c r="AO167" s="89"/>
      <c r="AP167" s="89"/>
      <c r="AQ167" s="89">
        <v>90</v>
      </c>
      <c r="AR167" s="89"/>
      <c r="AS167" s="89"/>
      <c r="AT167" s="89"/>
      <c r="AU167" s="89"/>
      <c r="AV167" s="88" t="s">
        <v>139</v>
      </c>
    </row>
    <row r="168" spans="1:48" ht="183.95" customHeight="1" x14ac:dyDescent="0.25">
      <c r="A168" s="134" t="s">
        <v>301</v>
      </c>
      <c r="B168" s="149"/>
      <c r="C168" s="149" t="s">
        <v>142</v>
      </c>
      <c r="D168" s="149"/>
      <c r="E168" s="149" t="s">
        <v>302</v>
      </c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52"/>
      <c r="W168" s="152"/>
      <c r="X168" s="152"/>
      <c r="Y168" s="152"/>
      <c r="Z168" s="74" t="s">
        <v>301</v>
      </c>
      <c r="AA168" s="89">
        <v>150</v>
      </c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74" t="s">
        <v>301</v>
      </c>
    </row>
    <row r="169" spans="1:48" ht="50.1" customHeight="1" x14ac:dyDescent="0.25">
      <c r="A169" s="114" t="s">
        <v>139</v>
      </c>
      <c r="B169" s="149"/>
      <c r="C169" s="149" t="s">
        <v>142</v>
      </c>
      <c r="D169" s="149"/>
      <c r="E169" s="149" t="s">
        <v>302</v>
      </c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 t="s">
        <v>140</v>
      </c>
      <c r="U169" s="149"/>
      <c r="V169" s="152"/>
      <c r="W169" s="152"/>
      <c r="X169" s="152"/>
      <c r="Y169" s="152"/>
      <c r="Z169" s="88" t="s">
        <v>139</v>
      </c>
      <c r="AA169" s="89">
        <v>150</v>
      </c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8" t="s">
        <v>139</v>
      </c>
    </row>
    <row r="170" spans="1:48" ht="50.1" customHeight="1" x14ac:dyDescent="0.25">
      <c r="A170" s="114" t="s">
        <v>303</v>
      </c>
      <c r="B170" s="149"/>
      <c r="C170" s="149" t="s">
        <v>142</v>
      </c>
      <c r="D170" s="149"/>
      <c r="E170" s="149" t="s">
        <v>304</v>
      </c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52"/>
      <c r="W170" s="152"/>
      <c r="X170" s="152"/>
      <c r="Y170" s="152"/>
      <c r="Z170" s="88" t="s">
        <v>303</v>
      </c>
      <c r="AA170" s="89">
        <f>AA171+AA173+AA175+AA177+AA179</f>
        <v>2923.7035599999999</v>
      </c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>
        <v>690</v>
      </c>
      <c r="AM170" s="89"/>
      <c r="AN170" s="89"/>
      <c r="AO170" s="89">
        <v>200</v>
      </c>
      <c r="AP170" s="89"/>
      <c r="AQ170" s="89">
        <v>742</v>
      </c>
      <c r="AR170" s="89"/>
      <c r="AS170" s="89"/>
      <c r="AT170" s="89">
        <v>250</v>
      </c>
      <c r="AU170" s="89"/>
      <c r="AV170" s="88" t="s">
        <v>303</v>
      </c>
    </row>
    <row r="171" spans="1:48" ht="100.35" customHeight="1" x14ac:dyDescent="0.25">
      <c r="A171" s="114" t="s">
        <v>305</v>
      </c>
      <c r="B171" s="149"/>
      <c r="C171" s="149" t="s">
        <v>142</v>
      </c>
      <c r="D171" s="149"/>
      <c r="E171" s="149" t="s">
        <v>306</v>
      </c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52"/>
      <c r="W171" s="152"/>
      <c r="X171" s="152"/>
      <c r="Y171" s="152"/>
      <c r="Z171" s="88" t="s">
        <v>675</v>
      </c>
      <c r="AA171" s="89">
        <f>AA172</f>
        <v>2455.7035599999999</v>
      </c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>
        <v>120</v>
      </c>
      <c r="AM171" s="89"/>
      <c r="AN171" s="89"/>
      <c r="AO171" s="89"/>
      <c r="AP171" s="89"/>
      <c r="AQ171" s="89">
        <v>120</v>
      </c>
      <c r="AR171" s="89"/>
      <c r="AS171" s="89"/>
      <c r="AT171" s="89"/>
      <c r="AU171" s="89"/>
      <c r="AV171" s="88" t="s">
        <v>305</v>
      </c>
    </row>
    <row r="172" spans="1:48" ht="50.1" customHeight="1" x14ac:dyDescent="0.25">
      <c r="A172" s="114" t="s">
        <v>139</v>
      </c>
      <c r="B172" s="149"/>
      <c r="C172" s="149" t="s">
        <v>142</v>
      </c>
      <c r="D172" s="149"/>
      <c r="E172" s="149" t="s">
        <v>306</v>
      </c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 t="s">
        <v>140</v>
      </c>
      <c r="U172" s="149"/>
      <c r="V172" s="152"/>
      <c r="W172" s="152"/>
      <c r="X172" s="152"/>
      <c r="Y172" s="152"/>
      <c r="Z172" s="88" t="s">
        <v>139</v>
      </c>
      <c r="AA172" s="89">
        <v>2455.7035599999999</v>
      </c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>
        <v>120</v>
      </c>
      <c r="AM172" s="89"/>
      <c r="AN172" s="89"/>
      <c r="AO172" s="89"/>
      <c r="AP172" s="89"/>
      <c r="AQ172" s="89">
        <v>120</v>
      </c>
      <c r="AR172" s="89"/>
      <c r="AS172" s="89"/>
      <c r="AT172" s="89"/>
      <c r="AU172" s="89"/>
      <c r="AV172" s="88" t="s">
        <v>139</v>
      </c>
    </row>
    <row r="173" spans="1:48" ht="83.65" customHeight="1" x14ac:dyDescent="0.25">
      <c r="A173" s="88" t="s">
        <v>307</v>
      </c>
      <c r="B173" s="149"/>
      <c r="C173" s="149" t="s">
        <v>142</v>
      </c>
      <c r="D173" s="149"/>
      <c r="E173" s="149" t="s">
        <v>308</v>
      </c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52"/>
      <c r="W173" s="152"/>
      <c r="X173" s="152"/>
      <c r="Y173" s="152"/>
      <c r="Z173" s="88" t="s">
        <v>307</v>
      </c>
      <c r="AA173" s="89">
        <v>200</v>
      </c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>
        <v>150</v>
      </c>
      <c r="AM173" s="89"/>
      <c r="AN173" s="89"/>
      <c r="AO173" s="89"/>
      <c r="AP173" s="89"/>
      <c r="AQ173" s="89">
        <v>150</v>
      </c>
      <c r="AR173" s="89"/>
      <c r="AS173" s="89"/>
      <c r="AT173" s="89"/>
      <c r="AU173" s="89"/>
      <c r="AV173" s="88" t="s">
        <v>307</v>
      </c>
    </row>
    <row r="174" spans="1:48" ht="50.1" customHeight="1" x14ac:dyDescent="0.25">
      <c r="A174" s="88" t="s">
        <v>139</v>
      </c>
      <c r="B174" s="149"/>
      <c r="C174" s="149" t="s">
        <v>142</v>
      </c>
      <c r="D174" s="149"/>
      <c r="E174" s="149" t="s">
        <v>308</v>
      </c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 t="s">
        <v>140</v>
      </c>
      <c r="U174" s="149"/>
      <c r="V174" s="152"/>
      <c r="W174" s="152"/>
      <c r="X174" s="152"/>
      <c r="Y174" s="152"/>
      <c r="Z174" s="88" t="s">
        <v>139</v>
      </c>
      <c r="AA174" s="89">
        <v>200</v>
      </c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>
        <v>150</v>
      </c>
      <c r="AM174" s="89"/>
      <c r="AN174" s="89"/>
      <c r="AO174" s="89"/>
      <c r="AP174" s="89"/>
      <c r="AQ174" s="89">
        <v>150</v>
      </c>
      <c r="AR174" s="89"/>
      <c r="AS174" s="89"/>
      <c r="AT174" s="89"/>
      <c r="AU174" s="89"/>
      <c r="AV174" s="88" t="s">
        <v>139</v>
      </c>
    </row>
    <row r="175" spans="1:48" ht="42.75" customHeight="1" x14ac:dyDescent="0.25">
      <c r="A175" s="88" t="s">
        <v>309</v>
      </c>
      <c r="B175" s="149"/>
      <c r="C175" s="149" t="s">
        <v>142</v>
      </c>
      <c r="D175" s="149"/>
      <c r="E175" s="149" t="s">
        <v>310</v>
      </c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52"/>
      <c r="W175" s="152"/>
      <c r="X175" s="152"/>
      <c r="Y175" s="152"/>
      <c r="Z175" s="88" t="s">
        <v>309</v>
      </c>
      <c r="AA175" s="89">
        <v>6</v>
      </c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>
        <v>8</v>
      </c>
      <c r="AM175" s="89"/>
      <c r="AN175" s="89"/>
      <c r="AO175" s="89"/>
      <c r="AP175" s="89"/>
      <c r="AQ175" s="89">
        <v>10</v>
      </c>
      <c r="AR175" s="89"/>
      <c r="AS175" s="89"/>
      <c r="AT175" s="89"/>
      <c r="AU175" s="89"/>
      <c r="AV175" s="88" t="s">
        <v>309</v>
      </c>
    </row>
    <row r="176" spans="1:48" ht="50.1" customHeight="1" x14ac:dyDescent="0.25">
      <c r="A176" s="88" t="s">
        <v>139</v>
      </c>
      <c r="B176" s="149"/>
      <c r="C176" s="149" t="s">
        <v>142</v>
      </c>
      <c r="D176" s="149"/>
      <c r="E176" s="149" t="s">
        <v>310</v>
      </c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 t="s">
        <v>140</v>
      </c>
      <c r="U176" s="149"/>
      <c r="V176" s="152"/>
      <c r="W176" s="152"/>
      <c r="X176" s="152"/>
      <c r="Y176" s="152"/>
      <c r="Z176" s="88" t="s">
        <v>139</v>
      </c>
      <c r="AA176" s="89">
        <v>6</v>
      </c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>
        <v>8</v>
      </c>
      <c r="AM176" s="89"/>
      <c r="AN176" s="89"/>
      <c r="AO176" s="89"/>
      <c r="AP176" s="89"/>
      <c r="AQ176" s="89">
        <v>10</v>
      </c>
      <c r="AR176" s="89"/>
      <c r="AS176" s="89"/>
      <c r="AT176" s="89"/>
      <c r="AU176" s="89"/>
      <c r="AV176" s="88" t="s">
        <v>139</v>
      </c>
    </row>
    <row r="177" spans="1:48" ht="55.5" customHeight="1" x14ac:dyDescent="0.25">
      <c r="A177" s="88" t="s">
        <v>311</v>
      </c>
      <c r="B177" s="149"/>
      <c r="C177" s="149" t="s">
        <v>142</v>
      </c>
      <c r="D177" s="149"/>
      <c r="E177" s="149" t="s">
        <v>312</v>
      </c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52"/>
      <c r="W177" s="152"/>
      <c r="X177" s="152"/>
      <c r="Y177" s="152"/>
      <c r="Z177" s="88" t="s">
        <v>311</v>
      </c>
      <c r="AA177" s="89">
        <v>250</v>
      </c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>
        <v>200</v>
      </c>
      <c r="AM177" s="89"/>
      <c r="AN177" s="89"/>
      <c r="AO177" s="89"/>
      <c r="AP177" s="89"/>
      <c r="AQ177" s="89">
        <v>200</v>
      </c>
      <c r="AR177" s="89"/>
      <c r="AS177" s="89"/>
      <c r="AT177" s="89"/>
      <c r="AU177" s="89"/>
      <c r="AV177" s="88" t="s">
        <v>311</v>
      </c>
    </row>
    <row r="178" spans="1:48" ht="50.1" customHeight="1" x14ac:dyDescent="0.25">
      <c r="A178" s="88" t="s">
        <v>139</v>
      </c>
      <c r="B178" s="149"/>
      <c r="C178" s="149" t="s">
        <v>142</v>
      </c>
      <c r="D178" s="149"/>
      <c r="E178" s="149" t="s">
        <v>312</v>
      </c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 t="s">
        <v>140</v>
      </c>
      <c r="U178" s="149"/>
      <c r="V178" s="152"/>
      <c r="W178" s="152"/>
      <c r="X178" s="152"/>
      <c r="Y178" s="152"/>
      <c r="Z178" s="88" t="s">
        <v>139</v>
      </c>
      <c r="AA178" s="89">
        <v>250</v>
      </c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>
        <v>200</v>
      </c>
      <c r="AM178" s="89"/>
      <c r="AN178" s="89"/>
      <c r="AO178" s="89"/>
      <c r="AP178" s="89"/>
      <c r="AQ178" s="89">
        <v>200</v>
      </c>
      <c r="AR178" s="89"/>
      <c r="AS178" s="89"/>
      <c r="AT178" s="89"/>
      <c r="AU178" s="89"/>
      <c r="AV178" s="88" t="s">
        <v>139</v>
      </c>
    </row>
    <row r="179" spans="1:48" ht="59.25" customHeight="1" x14ac:dyDescent="0.25">
      <c r="A179" s="114" t="s">
        <v>313</v>
      </c>
      <c r="B179" s="149"/>
      <c r="C179" s="149" t="s">
        <v>142</v>
      </c>
      <c r="D179" s="149"/>
      <c r="E179" s="149" t="s">
        <v>314</v>
      </c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52"/>
      <c r="W179" s="152"/>
      <c r="X179" s="152"/>
      <c r="Y179" s="152"/>
      <c r="Z179" s="88" t="s">
        <v>313</v>
      </c>
      <c r="AA179" s="89">
        <v>12</v>
      </c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>
        <v>12</v>
      </c>
      <c r="AM179" s="89"/>
      <c r="AN179" s="89"/>
      <c r="AO179" s="89"/>
      <c r="AP179" s="89"/>
      <c r="AQ179" s="89">
        <v>12</v>
      </c>
      <c r="AR179" s="89"/>
      <c r="AS179" s="89"/>
      <c r="AT179" s="89"/>
      <c r="AU179" s="89"/>
      <c r="AV179" s="88" t="s">
        <v>313</v>
      </c>
    </row>
    <row r="180" spans="1:48" ht="57.75" customHeight="1" x14ac:dyDescent="0.25">
      <c r="A180" s="114" t="s">
        <v>139</v>
      </c>
      <c r="B180" s="149"/>
      <c r="C180" s="149" t="s">
        <v>142</v>
      </c>
      <c r="D180" s="149"/>
      <c r="E180" s="149" t="s">
        <v>314</v>
      </c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 t="s">
        <v>140</v>
      </c>
      <c r="U180" s="149"/>
      <c r="V180" s="152"/>
      <c r="W180" s="152"/>
      <c r="X180" s="152"/>
      <c r="Y180" s="152"/>
      <c r="Z180" s="88" t="s">
        <v>139</v>
      </c>
      <c r="AA180" s="89">
        <v>12</v>
      </c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>
        <v>12</v>
      </c>
      <c r="AM180" s="89"/>
      <c r="AN180" s="89"/>
      <c r="AO180" s="89"/>
      <c r="AP180" s="89"/>
      <c r="AQ180" s="89">
        <v>12</v>
      </c>
      <c r="AR180" s="89"/>
      <c r="AS180" s="89"/>
      <c r="AT180" s="89"/>
      <c r="AU180" s="89"/>
      <c r="AV180" s="88" t="s">
        <v>139</v>
      </c>
    </row>
    <row r="181" spans="1:48" ht="66.95" customHeight="1" x14ac:dyDescent="0.25">
      <c r="A181" s="114" t="s">
        <v>131</v>
      </c>
      <c r="B181" s="149"/>
      <c r="C181" s="149" t="s">
        <v>142</v>
      </c>
      <c r="D181" s="149"/>
      <c r="E181" s="149" t="s">
        <v>132</v>
      </c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52"/>
      <c r="W181" s="152"/>
      <c r="X181" s="152"/>
      <c r="Y181" s="152"/>
      <c r="Z181" s="88" t="s">
        <v>131</v>
      </c>
      <c r="AA181" s="89">
        <f>AA182+AA184+AA186+AA189</f>
        <v>7460.6</v>
      </c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>
        <v>5931.4</v>
      </c>
      <c r="AM181" s="89">
        <v>1755.6</v>
      </c>
      <c r="AN181" s="89"/>
      <c r="AO181" s="89"/>
      <c r="AP181" s="89"/>
      <c r="AQ181" s="89">
        <v>10893.5</v>
      </c>
      <c r="AR181" s="89">
        <v>1931.2</v>
      </c>
      <c r="AS181" s="89"/>
      <c r="AT181" s="89"/>
      <c r="AU181" s="89"/>
      <c r="AV181" s="88" t="s">
        <v>131</v>
      </c>
    </row>
    <row r="182" spans="1:48" ht="44.25" customHeight="1" x14ac:dyDescent="0.25">
      <c r="A182" s="114" t="s">
        <v>315</v>
      </c>
      <c r="B182" s="149"/>
      <c r="C182" s="149" t="s">
        <v>142</v>
      </c>
      <c r="D182" s="149"/>
      <c r="E182" s="149" t="s">
        <v>316</v>
      </c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52"/>
      <c r="W182" s="152"/>
      <c r="X182" s="152"/>
      <c r="Y182" s="152"/>
      <c r="Z182" s="88" t="s">
        <v>315</v>
      </c>
      <c r="AA182" s="89">
        <v>50</v>
      </c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8" t="s">
        <v>315</v>
      </c>
    </row>
    <row r="183" spans="1:48" ht="33.4" customHeight="1" x14ac:dyDescent="0.25">
      <c r="A183" s="114" t="s">
        <v>197</v>
      </c>
      <c r="B183" s="149"/>
      <c r="C183" s="149" t="s">
        <v>142</v>
      </c>
      <c r="D183" s="149"/>
      <c r="E183" s="149" t="s">
        <v>316</v>
      </c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 t="s">
        <v>198</v>
      </c>
      <c r="U183" s="149"/>
      <c r="V183" s="152"/>
      <c r="W183" s="152"/>
      <c r="X183" s="152"/>
      <c r="Y183" s="152"/>
      <c r="Z183" s="88" t="s">
        <v>197</v>
      </c>
      <c r="AA183" s="89">
        <v>50</v>
      </c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8" t="s">
        <v>197</v>
      </c>
    </row>
    <row r="184" spans="1:48" ht="60" customHeight="1" x14ac:dyDescent="0.25">
      <c r="A184" s="88" t="s">
        <v>317</v>
      </c>
      <c r="B184" s="149"/>
      <c r="C184" s="149" t="s">
        <v>142</v>
      </c>
      <c r="D184" s="149"/>
      <c r="E184" s="149" t="s">
        <v>318</v>
      </c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52"/>
      <c r="W184" s="152"/>
      <c r="X184" s="152"/>
      <c r="Y184" s="152"/>
      <c r="Z184" s="88" t="s">
        <v>317</v>
      </c>
      <c r="AA184" s="89">
        <f>AA185</f>
        <v>882.8</v>
      </c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8" t="s">
        <v>317</v>
      </c>
    </row>
    <row r="185" spans="1:48" ht="115.5" customHeight="1" x14ac:dyDescent="0.25">
      <c r="A185" s="88" t="s">
        <v>135</v>
      </c>
      <c r="B185" s="149"/>
      <c r="C185" s="149" t="s">
        <v>142</v>
      </c>
      <c r="D185" s="149"/>
      <c r="E185" s="149" t="s">
        <v>318</v>
      </c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 t="s">
        <v>136</v>
      </c>
      <c r="U185" s="149"/>
      <c r="V185" s="152"/>
      <c r="W185" s="152"/>
      <c r="X185" s="152"/>
      <c r="Y185" s="152"/>
      <c r="Z185" s="88" t="s">
        <v>135</v>
      </c>
      <c r="AA185" s="89">
        <v>882.8</v>
      </c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8" t="s">
        <v>135</v>
      </c>
    </row>
    <row r="186" spans="1:48" ht="66.95" customHeight="1" x14ac:dyDescent="0.25">
      <c r="A186" s="114" t="s">
        <v>319</v>
      </c>
      <c r="B186" s="149"/>
      <c r="C186" s="149" t="s">
        <v>142</v>
      </c>
      <c r="D186" s="149"/>
      <c r="E186" s="149" t="s">
        <v>320</v>
      </c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52"/>
      <c r="W186" s="152"/>
      <c r="X186" s="152"/>
      <c r="Y186" s="152"/>
      <c r="Z186" s="88" t="s">
        <v>319</v>
      </c>
      <c r="AA186" s="89">
        <f>AA187+AA188</f>
        <v>4504.5</v>
      </c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>
        <v>4175.8</v>
      </c>
      <c r="AM186" s="89"/>
      <c r="AN186" s="89"/>
      <c r="AO186" s="89"/>
      <c r="AP186" s="89"/>
      <c r="AQ186" s="89">
        <v>8962.2999999999993</v>
      </c>
      <c r="AR186" s="89"/>
      <c r="AS186" s="89"/>
      <c r="AT186" s="89"/>
      <c r="AU186" s="89"/>
      <c r="AV186" s="88" t="s">
        <v>319</v>
      </c>
    </row>
    <row r="187" spans="1:48" ht="106.5" customHeight="1" x14ac:dyDescent="0.25">
      <c r="A187" s="114" t="s">
        <v>135</v>
      </c>
      <c r="B187" s="149"/>
      <c r="C187" s="149" t="s">
        <v>142</v>
      </c>
      <c r="D187" s="149"/>
      <c r="E187" s="149" t="s">
        <v>320</v>
      </c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 t="s">
        <v>136</v>
      </c>
      <c r="U187" s="149"/>
      <c r="V187" s="152"/>
      <c r="W187" s="152"/>
      <c r="X187" s="152"/>
      <c r="Y187" s="152"/>
      <c r="Z187" s="88" t="s">
        <v>135</v>
      </c>
      <c r="AA187" s="89">
        <f>3662.8+198.4</f>
        <v>3861.2000000000003</v>
      </c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>
        <v>3662.8</v>
      </c>
      <c r="AM187" s="89"/>
      <c r="AN187" s="89"/>
      <c r="AO187" s="89"/>
      <c r="AP187" s="89"/>
      <c r="AQ187" s="89">
        <v>6898.2</v>
      </c>
      <c r="AR187" s="89"/>
      <c r="AS187" s="89"/>
      <c r="AT187" s="89"/>
      <c r="AU187" s="89"/>
      <c r="AV187" s="88" t="s">
        <v>135</v>
      </c>
    </row>
    <row r="188" spans="1:48" ht="60.75" customHeight="1" x14ac:dyDescent="0.25">
      <c r="A188" s="114" t="s">
        <v>139</v>
      </c>
      <c r="B188" s="149"/>
      <c r="C188" s="149" t="s">
        <v>142</v>
      </c>
      <c r="D188" s="149"/>
      <c r="E188" s="149" t="s">
        <v>320</v>
      </c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 t="s">
        <v>140</v>
      </c>
      <c r="U188" s="149"/>
      <c r="V188" s="152"/>
      <c r="W188" s="152"/>
      <c r="X188" s="152"/>
      <c r="Y188" s="152"/>
      <c r="Z188" s="88" t="s">
        <v>139</v>
      </c>
      <c r="AA188" s="89">
        <f>513+130.3</f>
        <v>643.29999999999995</v>
      </c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>
        <v>513</v>
      </c>
      <c r="AM188" s="89"/>
      <c r="AN188" s="89"/>
      <c r="AO188" s="89"/>
      <c r="AP188" s="89"/>
      <c r="AQ188" s="89">
        <v>2064.1</v>
      </c>
      <c r="AR188" s="89"/>
      <c r="AS188" s="89"/>
      <c r="AT188" s="89"/>
      <c r="AU188" s="89"/>
      <c r="AV188" s="88" t="s">
        <v>139</v>
      </c>
    </row>
    <row r="189" spans="1:48" ht="39.75" customHeight="1" x14ac:dyDescent="0.25">
      <c r="A189" s="114" t="s">
        <v>321</v>
      </c>
      <c r="B189" s="149"/>
      <c r="C189" s="149" t="s">
        <v>142</v>
      </c>
      <c r="D189" s="149"/>
      <c r="E189" s="149" t="s">
        <v>322</v>
      </c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52"/>
      <c r="W189" s="152"/>
      <c r="X189" s="152"/>
      <c r="Y189" s="152"/>
      <c r="Z189" s="88" t="s">
        <v>321</v>
      </c>
      <c r="AA189" s="89">
        <v>2023.3</v>
      </c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>
        <v>1755.6</v>
      </c>
      <c r="AM189" s="89">
        <v>1755.6</v>
      </c>
      <c r="AN189" s="89"/>
      <c r="AO189" s="89"/>
      <c r="AP189" s="89"/>
      <c r="AQ189" s="89">
        <v>1931.2</v>
      </c>
      <c r="AR189" s="89">
        <v>1931.2</v>
      </c>
      <c r="AS189" s="89"/>
      <c r="AT189" s="89"/>
      <c r="AU189" s="89"/>
      <c r="AV189" s="88" t="s">
        <v>321</v>
      </c>
    </row>
    <row r="190" spans="1:48" ht="120" customHeight="1" x14ac:dyDescent="0.25">
      <c r="A190" s="114" t="s">
        <v>135</v>
      </c>
      <c r="B190" s="149"/>
      <c r="C190" s="149" t="s">
        <v>142</v>
      </c>
      <c r="D190" s="149"/>
      <c r="E190" s="149" t="s">
        <v>322</v>
      </c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 t="s">
        <v>136</v>
      </c>
      <c r="U190" s="149"/>
      <c r="V190" s="152"/>
      <c r="W190" s="152"/>
      <c r="X190" s="152"/>
      <c r="Y190" s="152"/>
      <c r="Z190" s="88" t="s">
        <v>135</v>
      </c>
      <c r="AA190" s="165">
        <v>1330.8</v>
      </c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>
        <v>1330.8</v>
      </c>
      <c r="AM190" s="89">
        <v>1330.8</v>
      </c>
      <c r="AN190" s="89"/>
      <c r="AO190" s="89"/>
      <c r="AP190" s="89"/>
      <c r="AQ190" s="89">
        <v>1330.8</v>
      </c>
      <c r="AR190" s="89">
        <v>1330.8</v>
      </c>
      <c r="AS190" s="89"/>
      <c r="AT190" s="89"/>
      <c r="AU190" s="89"/>
      <c r="AV190" s="88" t="s">
        <v>135</v>
      </c>
    </row>
    <row r="191" spans="1:48" ht="50.1" customHeight="1" x14ac:dyDescent="0.25">
      <c r="A191" s="114" t="s">
        <v>139</v>
      </c>
      <c r="B191" s="149"/>
      <c r="C191" s="149" t="s">
        <v>142</v>
      </c>
      <c r="D191" s="149"/>
      <c r="E191" s="149" t="s">
        <v>322</v>
      </c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 t="s">
        <v>140</v>
      </c>
      <c r="U191" s="149"/>
      <c r="V191" s="152"/>
      <c r="W191" s="152"/>
      <c r="X191" s="152"/>
      <c r="Y191" s="152"/>
      <c r="Z191" s="88" t="s">
        <v>139</v>
      </c>
      <c r="AA191" s="165">
        <v>692.5</v>
      </c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>
        <v>424.8</v>
      </c>
      <c r="AM191" s="89">
        <v>424.8</v>
      </c>
      <c r="AN191" s="89"/>
      <c r="AO191" s="89"/>
      <c r="AP191" s="89"/>
      <c r="AQ191" s="89">
        <v>600.4</v>
      </c>
      <c r="AR191" s="89">
        <v>600.4</v>
      </c>
      <c r="AS191" s="89"/>
      <c r="AT191" s="89"/>
      <c r="AU191" s="89"/>
      <c r="AV191" s="88" t="s">
        <v>139</v>
      </c>
    </row>
    <row r="192" spans="1:48" ht="50.1" customHeight="1" x14ac:dyDescent="0.25">
      <c r="A192" s="117" t="s">
        <v>143</v>
      </c>
      <c r="B192" s="149"/>
      <c r="C192" s="149" t="s">
        <v>142</v>
      </c>
      <c r="D192" s="149"/>
      <c r="E192" s="149" t="s">
        <v>144</v>
      </c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52"/>
      <c r="W192" s="152"/>
      <c r="X192" s="152"/>
      <c r="Y192" s="152"/>
      <c r="Z192" s="88" t="s">
        <v>143</v>
      </c>
      <c r="AA192" s="89">
        <f>AA193+AA195</f>
        <v>8756.5566799999997</v>
      </c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>
        <v>14099.3</v>
      </c>
      <c r="AM192" s="89"/>
      <c r="AN192" s="89"/>
      <c r="AO192" s="89"/>
      <c r="AP192" s="89"/>
      <c r="AQ192" s="89">
        <v>14099.3</v>
      </c>
      <c r="AR192" s="89"/>
      <c r="AS192" s="89"/>
      <c r="AT192" s="89"/>
      <c r="AU192" s="89"/>
      <c r="AV192" s="88" t="s">
        <v>143</v>
      </c>
    </row>
    <row r="193" spans="1:48" ht="33.4" customHeight="1" x14ac:dyDescent="0.25">
      <c r="A193" s="117" t="s">
        <v>145</v>
      </c>
      <c r="B193" s="149"/>
      <c r="C193" s="149" t="s">
        <v>142</v>
      </c>
      <c r="D193" s="149"/>
      <c r="E193" s="149" t="s">
        <v>146</v>
      </c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52"/>
      <c r="W193" s="152"/>
      <c r="X193" s="152"/>
      <c r="Y193" s="152"/>
      <c r="Z193" s="88" t="s">
        <v>145</v>
      </c>
      <c r="AA193" s="89">
        <f>AA194</f>
        <v>443</v>
      </c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>
        <v>193</v>
      </c>
      <c r="AM193" s="89"/>
      <c r="AN193" s="89"/>
      <c r="AO193" s="89"/>
      <c r="AP193" s="89"/>
      <c r="AQ193" s="89">
        <v>193</v>
      </c>
      <c r="AR193" s="89"/>
      <c r="AS193" s="89"/>
      <c r="AT193" s="89"/>
      <c r="AU193" s="89"/>
      <c r="AV193" s="88" t="s">
        <v>145</v>
      </c>
    </row>
    <row r="194" spans="1:48" ht="57.75" customHeight="1" x14ac:dyDescent="0.25">
      <c r="A194" s="117" t="s">
        <v>139</v>
      </c>
      <c r="B194" s="149"/>
      <c r="C194" s="149" t="s">
        <v>142</v>
      </c>
      <c r="D194" s="149"/>
      <c r="E194" s="149" t="s">
        <v>146</v>
      </c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 t="s">
        <v>140</v>
      </c>
      <c r="U194" s="149"/>
      <c r="V194" s="152"/>
      <c r="W194" s="152"/>
      <c r="X194" s="152"/>
      <c r="Y194" s="152"/>
      <c r="Z194" s="88" t="s">
        <v>139</v>
      </c>
      <c r="AA194" s="89">
        <v>443</v>
      </c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>
        <v>193</v>
      </c>
      <c r="AM194" s="89"/>
      <c r="AN194" s="89"/>
      <c r="AO194" s="89"/>
      <c r="AP194" s="89"/>
      <c r="AQ194" s="89">
        <v>193</v>
      </c>
      <c r="AR194" s="89"/>
      <c r="AS194" s="89"/>
      <c r="AT194" s="89"/>
      <c r="AU194" s="89"/>
      <c r="AV194" s="88" t="s">
        <v>139</v>
      </c>
    </row>
    <row r="195" spans="1:48" ht="99.75" customHeight="1" x14ac:dyDescent="0.25">
      <c r="A195" s="88" t="s">
        <v>323</v>
      </c>
      <c r="B195" s="149"/>
      <c r="C195" s="149" t="s">
        <v>142</v>
      </c>
      <c r="D195" s="149"/>
      <c r="E195" s="149" t="s">
        <v>324</v>
      </c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52"/>
      <c r="W195" s="152"/>
      <c r="X195" s="152"/>
      <c r="Y195" s="152"/>
      <c r="Z195" s="88" t="s">
        <v>323</v>
      </c>
      <c r="AA195" s="89">
        <f>AA196</f>
        <v>8313.5566799999997</v>
      </c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>
        <v>13906.3</v>
      </c>
      <c r="AM195" s="89"/>
      <c r="AN195" s="89"/>
      <c r="AO195" s="89"/>
      <c r="AP195" s="89"/>
      <c r="AQ195" s="89">
        <v>13906.3</v>
      </c>
      <c r="AR195" s="89"/>
      <c r="AS195" s="89"/>
      <c r="AT195" s="89"/>
      <c r="AU195" s="89"/>
      <c r="AV195" s="88" t="s">
        <v>323</v>
      </c>
    </row>
    <row r="196" spans="1:48" ht="33.4" customHeight="1" x14ac:dyDescent="0.25">
      <c r="A196" s="88" t="s">
        <v>197</v>
      </c>
      <c r="B196" s="149"/>
      <c r="C196" s="149" t="s">
        <v>142</v>
      </c>
      <c r="D196" s="149"/>
      <c r="E196" s="149" t="s">
        <v>324</v>
      </c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 t="s">
        <v>198</v>
      </c>
      <c r="U196" s="149"/>
      <c r="V196" s="152"/>
      <c r="W196" s="152"/>
      <c r="X196" s="152"/>
      <c r="Y196" s="152"/>
      <c r="Z196" s="88" t="s">
        <v>197</v>
      </c>
      <c r="AA196" s="102">
        <v>8313.5566799999997</v>
      </c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>
        <v>13906.3</v>
      </c>
      <c r="AM196" s="89"/>
      <c r="AN196" s="89"/>
      <c r="AO196" s="89"/>
      <c r="AP196" s="89"/>
      <c r="AQ196" s="89">
        <v>13906.3</v>
      </c>
      <c r="AR196" s="89"/>
      <c r="AS196" s="89"/>
      <c r="AT196" s="89"/>
      <c r="AU196" s="89"/>
      <c r="AV196" s="88" t="s">
        <v>197</v>
      </c>
    </row>
    <row r="197" spans="1:48" ht="55.5" customHeight="1" x14ac:dyDescent="0.25">
      <c r="A197" s="114" t="s">
        <v>325</v>
      </c>
      <c r="B197" s="149"/>
      <c r="C197" s="149" t="s">
        <v>326</v>
      </c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52"/>
      <c r="W197" s="152"/>
      <c r="X197" s="152"/>
      <c r="Y197" s="152"/>
      <c r="Z197" s="88" t="s">
        <v>325</v>
      </c>
      <c r="AA197" s="89">
        <f>AA198+AA208</f>
        <v>3074.7020000000002</v>
      </c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>
        <v>1904.9</v>
      </c>
      <c r="AM197" s="89"/>
      <c r="AN197" s="89"/>
      <c r="AO197" s="89"/>
      <c r="AP197" s="89"/>
      <c r="AQ197" s="89">
        <v>1804.9</v>
      </c>
      <c r="AR197" s="89"/>
      <c r="AS197" s="89"/>
      <c r="AT197" s="89"/>
      <c r="AU197" s="89"/>
      <c r="AV197" s="88" t="s">
        <v>325</v>
      </c>
    </row>
    <row r="198" spans="1:48" ht="66.95" customHeight="1" x14ac:dyDescent="0.25">
      <c r="A198" s="114" t="s">
        <v>327</v>
      </c>
      <c r="B198" s="149"/>
      <c r="C198" s="149" t="s">
        <v>328</v>
      </c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52"/>
      <c r="W198" s="152"/>
      <c r="X198" s="152"/>
      <c r="Y198" s="152"/>
      <c r="Z198" s="88" t="s">
        <v>327</v>
      </c>
      <c r="AA198" s="89">
        <f>AA199+AA204</f>
        <v>1875.702</v>
      </c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>
        <v>1904.9</v>
      </c>
      <c r="AM198" s="89"/>
      <c r="AN198" s="89"/>
      <c r="AO198" s="89"/>
      <c r="AP198" s="89"/>
      <c r="AQ198" s="89">
        <v>1804.9</v>
      </c>
      <c r="AR198" s="89"/>
      <c r="AS198" s="89"/>
      <c r="AT198" s="89"/>
      <c r="AU198" s="89"/>
      <c r="AV198" s="88" t="s">
        <v>327</v>
      </c>
    </row>
    <row r="199" spans="1:48" ht="83.65" customHeight="1" x14ac:dyDescent="0.25">
      <c r="A199" s="114" t="s">
        <v>329</v>
      </c>
      <c r="B199" s="149"/>
      <c r="C199" s="149" t="s">
        <v>328</v>
      </c>
      <c r="D199" s="149"/>
      <c r="E199" s="149" t="s">
        <v>330</v>
      </c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52"/>
      <c r="W199" s="152"/>
      <c r="X199" s="152"/>
      <c r="Y199" s="152"/>
      <c r="Z199" s="88" t="s">
        <v>329</v>
      </c>
      <c r="AA199" s="89">
        <v>40</v>
      </c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>
        <v>100</v>
      </c>
      <c r="AM199" s="89"/>
      <c r="AN199" s="89"/>
      <c r="AO199" s="89"/>
      <c r="AP199" s="89"/>
      <c r="AQ199" s="89"/>
      <c r="AR199" s="89"/>
      <c r="AS199" s="89"/>
      <c r="AT199" s="89"/>
      <c r="AU199" s="89"/>
      <c r="AV199" s="88" t="s">
        <v>329</v>
      </c>
    </row>
    <row r="200" spans="1:48" ht="97.5" customHeight="1" x14ac:dyDescent="0.25">
      <c r="A200" s="114" t="s">
        <v>331</v>
      </c>
      <c r="B200" s="149"/>
      <c r="C200" s="149" t="s">
        <v>328</v>
      </c>
      <c r="D200" s="149"/>
      <c r="E200" s="149" t="s">
        <v>332</v>
      </c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52"/>
      <c r="W200" s="152"/>
      <c r="X200" s="152"/>
      <c r="Y200" s="152"/>
      <c r="Z200" s="88" t="s">
        <v>331</v>
      </c>
      <c r="AA200" s="89">
        <v>40</v>
      </c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8" t="s">
        <v>331</v>
      </c>
    </row>
    <row r="201" spans="1:48" ht="71.25" customHeight="1" x14ac:dyDescent="0.25">
      <c r="A201" s="114" t="s">
        <v>333</v>
      </c>
      <c r="B201" s="149"/>
      <c r="C201" s="149" t="s">
        <v>328</v>
      </c>
      <c r="D201" s="149"/>
      <c r="E201" s="149" t="s">
        <v>334</v>
      </c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52"/>
      <c r="W201" s="152"/>
      <c r="X201" s="152"/>
      <c r="Y201" s="152"/>
      <c r="Z201" s="88" t="s">
        <v>333</v>
      </c>
      <c r="AA201" s="89">
        <v>40</v>
      </c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8" t="s">
        <v>333</v>
      </c>
    </row>
    <row r="202" spans="1:48" ht="119.25" customHeight="1" x14ac:dyDescent="0.25">
      <c r="A202" s="114" t="s">
        <v>335</v>
      </c>
      <c r="B202" s="149"/>
      <c r="C202" s="149" t="s">
        <v>328</v>
      </c>
      <c r="D202" s="149"/>
      <c r="E202" s="149" t="s">
        <v>336</v>
      </c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52"/>
      <c r="W202" s="152"/>
      <c r="X202" s="152"/>
      <c r="Y202" s="152"/>
      <c r="Z202" s="88" t="s">
        <v>335</v>
      </c>
      <c r="AA202" s="89">
        <v>40</v>
      </c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8" t="s">
        <v>335</v>
      </c>
    </row>
    <row r="203" spans="1:48" ht="57.75" customHeight="1" x14ac:dyDescent="0.25">
      <c r="A203" s="88" t="s">
        <v>139</v>
      </c>
      <c r="B203" s="149"/>
      <c r="C203" s="149" t="s">
        <v>328</v>
      </c>
      <c r="D203" s="149"/>
      <c r="E203" s="149" t="s">
        <v>336</v>
      </c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 t="s">
        <v>140</v>
      </c>
      <c r="U203" s="149"/>
      <c r="V203" s="152"/>
      <c r="W203" s="152"/>
      <c r="X203" s="152"/>
      <c r="Y203" s="152"/>
      <c r="Z203" s="88" t="s">
        <v>139</v>
      </c>
      <c r="AA203" s="89">
        <v>40</v>
      </c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8" t="s">
        <v>139</v>
      </c>
    </row>
    <row r="204" spans="1:48" ht="66.95" customHeight="1" x14ac:dyDescent="0.25">
      <c r="A204" s="88" t="s">
        <v>131</v>
      </c>
      <c r="B204" s="149"/>
      <c r="C204" s="149" t="s">
        <v>328</v>
      </c>
      <c r="D204" s="149"/>
      <c r="E204" s="149" t="s">
        <v>132</v>
      </c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52"/>
      <c r="W204" s="152"/>
      <c r="X204" s="152"/>
      <c r="Y204" s="152"/>
      <c r="Z204" s="88" t="s">
        <v>131</v>
      </c>
      <c r="AA204" s="89">
        <f>AA205</f>
        <v>1835.702</v>
      </c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>
        <v>1804.9</v>
      </c>
      <c r="AM204" s="89"/>
      <c r="AN204" s="89"/>
      <c r="AO204" s="89"/>
      <c r="AP204" s="89"/>
      <c r="AQ204" s="89">
        <v>1804.9</v>
      </c>
      <c r="AR204" s="89"/>
      <c r="AS204" s="89"/>
      <c r="AT204" s="89"/>
      <c r="AU204" s="89"/>
      <c r="AV204" s="88" t="s">
        <v>131</v>
      </c>
    </row>
    <row r="205" spans="1:48" ht="46.5" customHeight="1" x14ac:dyDescent="0.25">
      <c r="A205" s="88" t="s">
        <v>137</v>
      </c>
      <c r="B205" s="149"/>
      <c r="C205" s="149" t="s">
        <v>328</v>
      </c>
      <c r="D205" s="149"/>
      <c r="E205" s="149" t="s">
        <v>138</v>
      </c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52"/>
      <c r="W205" s="152"/>
      <c r="X205" s="152"/>
      <c r="Y205" s="152"/>
      <c r="Z205" s="88" t="s">
        <v>137</v>
      </c>
      <c r="AA205" s="89">
        <f>AA206+AA207</f>
        <v>1835.702</v>
      </c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>
        <v>1804.9</v>
      </c>
      <c r="AM205" s="89"/>
      <c r="AN205" s="89"/>
      <c r="AO205" s="89"/>
      <c r="AP205" s="89"/>
      <c r="AQ205" s="89">
        <v>1804.9</v>
      </c>
      <c r="AR205" s="89"/>
      <c r="AS205" s="89"/>
      <c r="AT205" s="89"/>
      <c r="AU205" s="89"/>
      <c r="AV205" s="88" t="s">
        <v>137</v>
      </c>
    </row>
    <row r="206" spans="1:48" ht="133.69999999999999" customHeight="1" x14ac:dyDescent="0.25">
      <c r="A206" s="88" t="s">
        <v>135</v>
      </c>
      <c r="B206" s="149"/>
      <c r="C206" s="149" t="s">
        <v>328</v>
      </c>
      <c r="D206" s="149"/>
      <c r="E206" s="149" t="s">
        <v>138</v>
      </c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 t="s">
        <v>136</v>
      </c>
      <c r="U206" s="149"/>
      <c r="V206" s="152"/>
      <c r="W206" s="152"/>
      <c r="X206" s="152"/>
      <c r="Y206" s="152"/>
      <c r="Z206" s="88" t="s">
        <v>135</v>
      </c>
      <c r="AA206" s="89">
        <v>1751.4</v>
      </c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>
        <v>1751.4</v>
      </c>
      <c r="AM206" s="89"/>
      <c r="AN206" s="89"/>
      <c r="AO206" s="89"/>
      <c r="AP206" s="89"/>
      <c r="AQ206" s="89">
        <v>1751.4</v>
      </c>
      <c r="AR206" s="89"/>
      <c r="AS206" s="89"/>
      <c r="AT206" s="89"/>
      <c r="AU206" s="89"/>
      <c r="AV206" s="88" t="s">
        <v>135</v>
      </c>
    </row>
    <row r="207" spans="1:48" ht="50.1" customHeight="1" x14ac:dyDescent="0.25">
      <c r="A207" s="88" t="s">
        <v>139</v>
      </c>
      <c r="B207" s="149"/>
      <c r="C207" s="149" t="s">
        <v>328</v>
      </c>
      <c r="D207" s="149"/>
      <c r="E207" s="149" t="s">
        <v>138</v>
      </c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 t="s">
        <v>140</v>
      </c>
      <c r="U207" s="149"/>
      <c r="V207" s="152"/>
      <c r="W207" s="152"/>
      <c r="X207" s="152"/>
      <c r="Y207" s="152"/>
      <c r="Z207" s="88" t="s">
        <v>139</v>
      </c>
      <c r="AA207" s="89">
        <v>84.302000000000007</v>
      </c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>
        <v>53.5</v>
      </c>
      <c r="AM207" s="89"/>
      <c r="AN207" s="89"/>
      <c r="AO207" s="89"/>
      <c r="AP207" s="89"/>
      <c r="AQ207" s="89">
        <v>53.5</v>
      </c>
      <c r="AR207" s="89"/>
      <c r="AS207" s="89"/>
      <c r="AT207" s="89"/>
      <c r="AU207" s="89"/>
      <c r="AV207" s="88" t="s">
        <v>139</v>
      </c>
    </row>
    <row r="208" spans="1:48" ht="42" customHeight="1" x14ac:dyDescent="0.25">
      <c r="A208" s="88"/>
      <c r="B208" s="149"/>
      <c r="C208" s="149" t="s">
        <v>995</v>
      </c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52"/>
      <c r="W208" s="152"/>
      <c r="X208" s="152"/>
      <c r="Y208" s="152"/>
      <c r="Z208" s="88" t="s">
        <v>996</v>
      </c>
      <c r="AA208" s="89">
        <f>AA209</f>
        <v>1199</v>
      </c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8"/>
    </row>
    <row r="209" spans="1:48" ht="78" customHeight="1" x14ac:dyDescent="0.25">
      <c r="A209" s="88"/>
      <c r="B209" s="149"/>
      <c r="C209" s="149" t="s">
        <v>995</v>
      </c>
      <c r="D209" s="149"/>
      <c r="E209" s="149" t="s">
        <v>330</v>
      </c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52"/>
      <c r="W209" s="152"/>
      <c r="X209" s="152"/>
      <c r="Y209" s="152"/>
      <c r="Z209" s="91" t="s">
        <v>329</v>
      </c>
      <c r="AA209" s="89">
        <f>AA210</f>
        <v>1199</v>
      </c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8"/>
    </row>
    <row r="210" spans="1:48" ht="90.75" customHeight="1" x14ac:dyDescent="0.25">
      <c r="A210" s="88"/>
      <c r="B210" s="149"/>
      <c r="C210" s="149" t="s">
        <v>995</v>
      </c>
      <c r="D210" s="149"/>
      <c r="E210" s="149" t="s">
        <v>332</v>
      </c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52"/>
      <c r="W210" s="152"/>
      <c r="X210" s="152"/>
      <c r="Y210" s="152"/>
      <c r="Z210" s="91" t="s">
        <v>331</v>
      </c>
      <c r="AA210" s="89">
        <f>AA211</f>
        <v>1199</v>
      </c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8"/>
    </row>
    <row r="211" spans="1:48" ht="68.25" customHeight="1" x14ac:dyDescent="0.25">
      <c r="A211" s="88"/>
      <c r="B211" s="149"/>
      <c r="C211" s="149" t="s">
        <v>995</v>
      </c>
      <c r="D211" s="149"/>
      <c r="E211" s="149" t="s">
        <v>979</v>
      </c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52"/>
      <c r="W211" s="152"/>
      <c r="X211" s="152"/>
      <c r="Y211" s="152"/>
      <c r="Z211" s="91" t="s">
        <v>980</v>
      </c>
      <c r="AA211" s="89">
        <f>AA212</f>
        <v>1199</v>
      </c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8"/>
    </row>
    <row r="212" spans="1:48" ht="50.1" customHeight="1" x14ac:dyDescent="0.25">
      <c r="A212" s="88"/>
      <c r="B212" s="149"/>
      <c r="C212" s="149" t="s">
        <v>995</v>
      </c>
      <c r="D212" s="149"/>
      <c r="E212" s="149" t="s">
        <v>981</v>
      </c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52"/>
      <c r="W212" s="152"/>
      <c r="X212" s="152"/>
      <c r="Y212" s="152"/>
      <c r="Z212" s="91" t="s">
        <v>982</v>
      </c>
      <c r="AA212" s="89">
        <f>AA213</f>
        <v>1199</v>
      </c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8"/>
    </row>
    <row r="213" spans="1:48" ht="113.25" customHeight="1" x14ac:dyDescent="0.25">
      <c r="A213" s="88"/>
      <c r="B213" s="149"/>
      <c r="C213" s="149" t="s">
        <v>995</v>
      </c>
      <c r="D213" s="149"/>
      <c r="E213" s="149" t="s">
        <v>981</v>
      </c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 t="s">
        <v>136</v>
      </c>
      <c r="U213" s="149"/>
      <c r="V213" s="152"/>
      <c r="W213" s="152"/>
      <c r="X213" s="152"/>
      <c r="Y213" s="152"/>
      <c r="Z213" s="88" t="s">
        <v>135</v>
      </c>
      <c r="AA213" s="102">
        <v>1199</v>
      </c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8"/>
    </row>
    <row r="214" spans="1:48" ht="16.7" customHeight="1" x14ac:dyDescent="0.25">
      <c r="A214" s="88" t="s">
        <v>155</v>
      </c>
      <c r="B214" s="149"/>
      <c r="C214" s="149" t="s">
        <v>156</v>
      </c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52"/>
      <c r="W214" s="152"/>
      <c r="X214" s="152"/>
      <c r="Y214" s="152"/>
      <c r="Z214" s="88" t="s">
        <v>155</v>
      </c>
      <c r="AA214" s="89">
        <f>AA215+AA223+AA241+AA229+AA235</f>
        <v>12149.885319999999</v>
      </c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>
        <v>3450.4</v>
      </c>
      <c r="AM214" s="89">
        <v>14.8</v>
      </c>
      <c r="AN214" s="89">
        <v>7.4</v>
      </c>
      <c r="AO214" s="89">
        <v>3328.2</v>
      </c>
      <c r="AP214" s="89"/>
      <c r="AQ214" s="89">
        <v>7.3</v>
      </c>
      <c r="AR214" s="89">
        <v>4.9000000000000004</v>
      </c>
      <c r="AS214" s="89">
        <v>2.4</v>
      </c>
      <c r="AT214" s="89"/>
      <c r="AU214" s="89"/>
      <c r="AV214" s="88" t="s">
        <v>155</v>
      </c>
    </row>
    <row r="215" spans="1:48" ht="16.7" customHeight="1" x14ac:dyDescent="0.25">
      <c r="A215" s="88" t="s">
        <v>337</v>
      </c>
      <c r="B215" s="149"/>
      <c r="C215" s="149" t="s">
        <v>338</v>
      </c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52"/>
      <c r="W215" s="152"/>
      <c r="X215" s="152"/>
      <c r="Y215" s="152"/>
      <c r="Z215" s="88" t="s">
        <v>337</v>
      </c>
      <c r="AA215" s="89">
        <f>AA216</f>
        <v>45.104999999999997</v>
      </c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>
        <v>22.2</v>
      </c>
      <c r="AM215" s="89">
        <v>14.8</v>
      </c>
      <c r="AN215" s="89">
        <v>7.4</v>
      </c>
      <c r="AO215" s="89"/>
      <c r="AP215" s="89"/>
      <c r="AQ215" s="89">
        <v>7.3</v>
      </c>
      <c r="AR215" s="89">
        <v>4.9000000000000004</v>
      </c>
      <c r="AS215" s="89">
        <v>2.4</v>
      </c>
      <c r="AT215" s="89"/>
      <c r="AU215" s="89"/>
      <c r="AV215" s="88" t="s">
        <v>337</v>
      </c>
    </row>
    <row r="216" spans="1:48" ht="33.4" customHeight="1" x14ac:dyDescent="0.25">
      <c r="A216" s="88" t="s">
        <v>339</v>
      </c>
      <c r="B216" s="149"/>
      <c r="C216" s="149" t="s">
        <v>338</v>
      </c>
      <c r="D216" s="149"/>
      <c r="E216" s="149" t="s">
        <v>340</v>
      </c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52"/>
      <c r="W216" s="152"/>
      <c r="X216" s="152"/>
      <c r="Y216" s="152"/>
      <c r="Z216" s="88" t="s">
        <v>339</v>
      </c>
      <c r="AA216" s="89">
        <f>AA217</f>
        <v>45.104999999999997</v>
      </c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>
        <v>22.2</v>
      </c>
      <c r="AM216" s="89">
        <v>14.8</v>
      </c>
      <c r="AN216" s="89">
        <v>7.4</v>
      </c>
      <c r="AO216" s="89"/>
      <c r="AP216" s="89"/>
      <c r="AQ216" s="89">
        <v>7.3</v>
      </c>
      <c r="AR216" s="89">
        <v>4.9000000000000004</v>
      </c>
      <c r="AS216" s="89">
        <v>2.4</v>
      </c>
      <c r="AT216" s="89"/>
      <c r="AU216" s="89"/>
      <c r="AV216" s="88" t="s">
        <v>339</v>
      </c>
    </row>
    <row r="217" spans="1:48" ht="66.95" customHeight="1" x14ac:dyDescent="0.25">
      <c r="A217" s="88" t="s">
        <v>341</v>
      </c>
      <c r="B217" s="149"/>
      <c r="C217" s="149" t="s">
        <v>338</v>
      </c>
      <c r="D217" s="149"/>
      <c r="E217" s="149" t="s">
        <v>342</v>
      </c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52"/>
      <c r="W217" s="152"/>
      <c r="X217" s="152"/>
      <c r="Y217" s="152"/>
      <c r="Z217" s="88" t="s">
        <v>341</v>
      </c>
      <c r="AA217" s="89">
        <f>AA218</f>
        <v>45.104999999999997</v>
      </c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>
        <v>22.2</v>
      </c>
      <c r="AM217" s="89">
        <v>14.8</v>
      </c>
      <c r="AN217" s="89">
        <v>7.4</v>
      </c>
      <c r="AO217" s="89"/>
      <c r="AP217" s="89"/>
      <c r="AQ217" s="89">
        <v>7.3</v>
      </c>
      <c r="AR217" s="89">
        <v>4.9000000000000004</v>
      </c>
      <c r="AS217" s="89">
        <v>2.4</v>
      </c>
      <c r="AT217" s="89"/>
      <c r="AU217" s="89"/>
      <c r="AV217" s="88" t="s">
        <v>341</v>
      </c>
    </row>
    <row r="218" spans="1:48" ht="66.95" customHeight="1" x14ac:dyDescent="0.25">
      <c r="A218" s="88" t="s">
        <v>343</v>
      </c>
      <c r="B218" s="149"/>
      <c r="C218" s="149" t="s">
        <v>338</v>
      </c>
      <c r="D218" s="149"/>
      <c r="E218" s="149" t="s">
        <v>344</v>
      </c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52"/>
      <c r="W218" s="152"/>
      <c r="X218" s="152"/>
      <c r="Y218" s="152"/>
      <c r="Z218" s="88" t="s">
        <v>343</v>
      </c>
      <c r="AA218" s="89">
        <f>AA219+AA221</f>
        <v>45.104999999999997</v>
      </c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>
        <v>22.2</v>
      </c>
      <c r="AM218" s="89">
        <v>14.8</v>
      </c>
      <c r="AN218" s="89">
        <v>7.4</v>
      </c>
      <c r="AO218" s="89"/>
      <c r="AP218" s="89"/>
      <c r="AQ218" s="89">
        <v>7.3</v>
      </c>
      <c r="AR218" s="89">
        <v>4.9000000000000004</v>
      </c>
      <c r="AS218" s="89">
        <v>2.4</v>
      </c>
      <c r="AT218" s="89"/>
      <c r="AU218" s="89"/>
      <c r="AV218" s="88" t="s">
        <v>343</v>
      </c>
    </row>
    <row r="219" spans="1:48" ht="117" customHeight="1" x14ac:dyDescent="0.25">
      <c r="A219" s="88" t="s">
        <v>345</v>
      </c>
      <c r="B219" s="149"/>
      <c r="C219" s="149" t="s">
        <v>338</v>
      </c>
      <c r="D219" s="149"/>
      <c r="E219" s="149" t="s">
        <v>346</v>
      </c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52"/>
      <c r="W219" s="152"/>
      <c r="X219" s="152"/>
      <c r="Y219" s="152"/>
      <c r="Z219" s="88" t="s">
        <v>345</v>
      </c>
      <c r="AA219" s="89">
        <f>AA220</f>
        <v>3.8940000000000001</v>
      </c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>
        <v>1.9</v>
      </c>
      <c r="AM219" s="89"/>
      <c r="AN219" s="89">
        <v>1.9</v>
      </c>
      <c r="AO219" s="89"/>
      <c r="AP219" s="89"/>
      <c r="AQ219" s="89">
        <v>0.6</v>
      </c>
      <c r="AR219" s="89"/>
      <c r="AS219" s="89">
        <v>0.6</v>
      </c>
      <c r="AT219" s="89"/>
      <c r="AU219" s="89"/>
      <c r="AV219" s="88" t="s">
        <v>345</v>
      </c>
    </row>
    <row r="220" spans="1:48" ht="33.4" customHeight="1" x14ac:dyDescent="0.25">
      <c r="A220" s="88" t="s">
        <v>197</v>
      </c>
      <c r="B220" s="149"/>
      <c r="C220" s="149" t="s">
        <v>338</v>
      </c>
      <c r="D220" s="149"/>
      <c r="E220" s="149" t="s">
        <v>346</v>
      </c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 t="s">
        <v>198</v>
      </c>
      <c r="U220" s="149"/>
      <c r="V220" s="152"/>
      <c r="W220" s="152"/>
      <c r="X220" s="152"/>
      <c r="Y220" s="152"/>
      <c r="Z220" s="88" t="s">
        <v>197</v>
      </c>
      <c r="AA220" s="89">
        <v>3.8940000000000001</v>
      </c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>
        <v>1.9</v>
      </c>
      <c r="AM220" s="89"/>
      <c r="AN220" s="89">
        <v>1.9</v>
      </c>
      <c r="AO220" s="89"/>
      <c r="AP220" s="89"/>
      <c r="AQ220" s="89">
        <v>0.6</v>
      </c>
      <c r="AR220" s="89"/>
      <c r="AS220" s="89">
        <v>0.6</v>
      </c>
      <c r="AT220" s="89"/>
      <c r="AU220" s="89"/>
      <c r="AV220" s="88" t="s">
        <v>197</v>
      </c>
    </row>
    <row r="221" spans="1:48" ht="83.65" customHeight="1" x14ac:dyDescent="0.25">
      <c r="A221" s="88" t="s">
        <v>347</v>
      </c>
      <c r="B221" s="149"/>
      <c r="C221" s="149" t="s">
        <v>338</v>
      </c>
      <c r="D221" s="149"/>
      <c r="E221" s="149" t="s">
        <v>348</v>
      </c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52"/>
      <c r="W221" s="152"/>
      <c r="X221" s="152"/>
      <c r="Y221" s="152"/>
      <c r="Z221" s="88" t="s">
        <v>347</v>
      </c>
      <c r="AA221" s="89">
        <f>AA222</f>
        <v>41.210999999999999</v>
      </c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>
        <v>20.3</v>
      </c>
      <c r="AM221" s="89">
        <v>14.8</v>
      </c>
      <c r="AN221" s="89">
        <v>5.5</v>
      </c>
      <c r="AO221" s="89"/>
      <c r="AP221" s="89"/>
      <c r="AQ221" s="89">
        <v>6.7</v>
      </c>
      <c r="AR221" s="89">
        <v>4.9000000000000004</v>
      </c>
      <c r="AS221" s="89">
        <v>1.8</v>
      </c>
      <c r="AT221" s="89"/>
      <c r="AU221" s="89"/>
      <c r="AV221" s="88" t="s">
        <v>347</v>
      </c>
    </row>
    <row r="222" spans="1:48" ht="33.4" customHeight="1" x14ac:dyDescent="0.25">
      <c r="A222" s="88" t="s">
        <v>197</v>
      </c>
      <c r="B222" s="149"/>
      <c r="C222" s="149" t="s">
        <v>338</v>
      </c>
      <c r="D222" s="149"/>
      <c r="E222" s="149" t="s">
        <v>348</v>
      </c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 t="s">
        <v>198</v>
      </c>
      <c r="U222" s="149"/>
      <c r="V222" s="152"/>
      <c r="W222" s="152"/>
      <c r="X222" s="152"/>
      <c r="Y222" s="152"/>
      <c r="Z222" s="88" t="s">
        <v>197</v>
      </c>
      <c r="AA222" s="89">
        <v>41.210999999999999</v>
      </c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>
        <v>20.3</v>
      </c>
      <c r="AM222" s="89">
        <v>14.8</v>
      </c>
      <c r="AN222" s="89">
        <v>5.5</v>
      </c>
      <c r="AO222" s="89"/>
      <c r="AP222" s="89"/>
      <c r="AQ222" s="89">
        <v>6.7</v>
      </c>
      <c r="AR222" s="89">
        <v>4.9000000000000004</v>
      </c>
      <c r="AS222" s="89">
        <v>1.8</v>
      </c>
      <c r="AT222" s="89"/>
      <c r="AU222" s="89"/>
      <c r="AV222" s="88" t="s">
        <v>197</v>
      </c>
    </row>
    <row r="223" spans="1:48" ht="22.5" customHeight="1" x14ac:dyDescent="0.25">
      <c r="A223" s="88" t="s">
        <v>349</v>
      </c>
      <c r="B223" s="149"/>
      <c r="C223" s="149" t="s">
        <v>350</v>
      </c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52"/>
      <c r="W223" s="152"/>
      <c r="X223" s="152"/>
      <c r="Y223" s="152"/>
      <c r="Z223" s="88" t="s">
        <v>349</v>
      </c>
      <c r="AA223" s="89">
        <f>AA224</f>
        <v>8954.2999999999993</v>
      </c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>
        <v>3328.2</v>
      </c>
      <c r="AM223" s="89"/>
      <c r="AN223" s="89"/>
      <c r="AO223" s="89">
        <v>3328.2</v>
      </c>
      <c r="AP223" s="89"/>
      <c r="AQ223" s="89"/>
      <c r="AR223" s="89"/>
      <c r="AS223" s="89"/>
      <c r="AT223" s="89"/>
      <c r="AU223" s="89"/>
      <c r="AV223" s="88" t="s">
        <v>349</v>
      </c>
    </row>
    <row r="224" spans="1:48" ht="83.65" customHeight="1" x14ac:dyDescent="0.25">
      <c r="A224" s="88" t="s">
        <v>6</v>
      </c>
      <c r="B224" s="149"/>
      <c r="C224" s="149" t="s">
        <v>350</v>
      </c>
      <c r="D224" s="149"/>
      <c r="E224" s="149" t="s">
        <v>159</v>
      </c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52"/>
      <c r="W224" s="152"/>
      <c r="X224" s="152"/>
      <c r="Y224" s="152"/>
      <c r="Z224" s="88" t="s">
        <v>6</v>
      </c>
      <c r="AA224" s="89">
        <f>AA225</f>
        <v>8954.2999999999993</v>
      </c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>
        <v>3328.2</v>
      </c>
      <c r="AM224" s="89"/>
      <c r="AN224" s="89"/>
      <c r="AO224" s="89">
        <v>3328.2</v>
      </c>
      <c r="AP224" s="89"/>
      <c r="AQ224" s="89"/>
      <c r="AR224" s="89"/>
      <c r="AS224" s="89"/>
      <c r="AT224" s="89"/>
      <c r="AU224" s="89"/>
      <c r="AV224" s="88" t="s">
        <v>6</v>
      </c>
    </row>
    <row r="225" spans="1:48" ht="83.65" customHeight="1" x14ac:dyDescent="0.25">
      <c r="A225" s="88" t="s">
        <v>167</v>
      </c>
      <c r="B225" s="149"/>
      <c r="C225" s="149" t="s">
        <v>350</v>
      </c>
      <c r="D225" s="149"/>
      <c r="E225" s="149" t="s">
        <v>168</v>
      </c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52"/>
      <c r="W225" s="152"/>
      <c r="X225" s="152"/>
      <c r="Y225" s="152"/>
      <c r="Z225" s="88" t="s">
        <v>167</v>
      </c>
      <c r="AA225" s="89">
        <f>AA226</f>
        <v>8954.2999999999993</v>
      </c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>
        <v>3328.2</v>
      </c>
      <c r="AM225" s="89"/>
      <c r="AN225" s="89"/>
      <c r="AO225" s="89">
        <v>3328.2</v>
      </c>
      <c r="AP225" s="89"/>
      <c r="AQ225" s="89"/>
      <c r="AR225" s="89"/>
      <c r="AS225" s="89"/>
      <c r="AT225" s="89"/>
      <c r="AU225" s="89"/>
      <c r="AV225" s="88" t="s">
        <v>167</v>
      </c>
    </row>
    <row r="226" spans="1:48" ht="50.1" customHeight="1" x14ac:dyDescent="0.25">
      <c r="A226" s="88" t="s">
        <v>351</v>
      </c>
      <c r="B226" s="149"/>
      <c r="C226" s="149" t="s">
        <v>350</v>
      </c>
      <c r="D226" s="149"/>
      <c r="E226" s="149" t="s">
        <v>352</v>
      </c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52"/>
      <c r="W226" s="152"/>
      <c r="X226" s="152"/>
      <c r="Y226" s="152"/>
      <c r="Z226" s="88" t="s">
        <v>351</v>
      </c>
      <c r="AA226" s="89">
        <f>AA227</f>
        <v>8954.2999999999993</v>
      </c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>
        <v>3328.2</v>
      </c>
      <c r="AM226" s="89"/>
      <c r="AN226" s="89"/>
      <c r="AO226" s="89">
        <v>3328.2</v>
      </c>
      <c r="AP226" s="89"/>
      <c r="AQ226" s="89"/>
      <c r="AR226" s="89"/>
      <c r="AS226" s="89"/>
      <c r="AT226" s="89"/>
      <c r="AU226" s="89"/>
      <c r="AV226" s="88" t="s">
        <v>351</v>
      </c>
    </row>
    <row r="227" spans="1:48" ht="83.65" customHeight="1" x14ac:dyDescent="0.25">
      <c r="A227" s="88" t="s">
        <v>353</v>
      </c>
      <c r="B227" s="149"/>
      <c r="C227" s="149" t="s">
        <v>350</v>
      </c>
      <c r="D227" s="149"/>
      <c r="E227" s="149" t="s">
        <v>354</v>
      </c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52"/>
      <c r="W227" s="152"/>
      <c r="X227" s="152"/>
      <c r="Y227" s="152"/>
      <c r="Z227" s="88" t="s">
        <v>353</v>
      </c>
      <c r="AA227" s="89">
        <f>AA228</f>
        <v>8954.2999999999993</v>
      </c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>
        <v>3328.2</v>
      </c>
      <c r="AM227" s="89"/>
      <c r="AN227" s="89"/>
      <c r="AO227" s="89">
        <v>3328.2</v>
      </c>
      <c r="AP227" s="89"/>
      <c r="AQ227" s="89"/>
      <c r="AR227" s="89"/>
      <c r="AS227" s="89"/>
      <c r="AT227" s="89"/>
      <c r="AU227" s="89"/>
      <c r="AV227" s="88" t="s">
        <v>353</v>
      </c>
    </row>
    <row r="228" spans="1:48" ht="50.1" customHeight="1" x14ac:dyDescent="0.25">
      <c r="A228" s="88" t="s">
        <v>139</v>
      </c>
      <c r="B228" s="149"/>
      <c r="C228" s="149" t="s">
        <v>350</v>
      </c>
      <c r="D228" s="149"/>
      <c r="E228" s="149" t="s">
        <v>354</v>
      </c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 t="s">
        <v>140</v>
      </c>
      <c r="U228" s="149"/>
      <c r="V228" s="152"/>
      <c r="W228" s="152"/>
      <c r="X228" s="152"/>
      <c r="Y228" s="152"/>
      <c r="Z228" s="88" t="s">
        <v>139</v>
      </c>
      <c r="AA228" s="89">
        <v>8954.2999999999993</v>
      </c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>
        <v>3328.2</v>
      </c>
      <c r="AM228" s="89"/>
      <c r="AN228" s="89"/>
      <c r="AO228" s="89">
        <v>3328.2</v>
      </c>
      <c r="AP228" s="89"/>
      <c r="AQ228" s="89"/>
      <c r="AR228" s="89"/>
      <c r="AS228" s="89"/>
      <c r="AT228" s="89"/>
      <c r="AU228" s="89"/>
      <c r="AV228" s="88" t="s">
        <v>139</v>
      </c>
    </row>
    <row r="229" spans="1:48" ht="31.5" customHeight="1" x14ac:dyDescent="0.25">
      <c r="A229" s="88"/>
      <c r="B229" s="149"/>
      <c r="C229" s="149" t="s">
        <v>355</v>
      </c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52"/>
      <c r="W229" s="152"/>
      <c r="X229" s="152"/>
      <c r="Y229" s="152"/>
      <c r="Z229" s="88" t="s">
        <v>356</v>
      </c>
      <c r="AA229" s="89">
        <v>2400</v>
      </c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8"/>
    </row>
    <row r="230" spans="1:48" ht="50.1" customHeight="1" x14ac:dyDescent="0.25">
      <c r="A230" s="88"/>
      <c r="B230" s="149"/>
      <c r="C230" s="149" t="s">
        <v>355</v>
      </c>
      <c r="D230" s="149"/>
      <c r="E230" s="149" t="s">
        <v>159</v>
      </c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52"/>
      <c r="W230" s="152"/>
      <c r="X230" s="152"/>
      <c r="Y230" s="152"/>
      <c r="Z230" s="88" t="s">
        <v>6</v>
      </c>
      <c r="AA230" s="89">
        <v>2400</v>
      </c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8"/>
    </row>
    <row r="231" spans="1:48" ht="50.1" customHeight="1" x14ac:dyDescent="0.25">
      <c r="A231" s="88"/>
      <c r="B231" s="149"/>
      <c r="C231" s="149" t="s">
        <v>355</v>
      </c>
      <c r="D231" s="149"/>
      <c r="E231" s="149" t="s">
        <v>168</v>
      </c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52"/>
      <c r="W231" s="152"/>
      <c r="X231" s="152"/>
      <c r="Y231" s="152"/>
      <c r="Z231" s="88" t="s">
        <v>167</v>
      </c>
      <c r="AA231" s="89">
        <v>2400</v>
      </c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8"/>
    </row>
    <row r="232" spans="1:48" ht="50.1" customHeight="1" x14ac:dyDescent="0.25">
      <c r="A232" s="88"/>
      <c r="B232" s="149"/>
      <c r="C232" s="149" t="s">
        <v>355</v>
      </c>
      <c r="D232" s="149"/>
      <c r="E232" s="149" t="s">
        <v>194</v>
      </c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52"/>
      <c r="W232" s="152"/>
      <c r="X232" s="152"/>
      <c r="Y232" s="152"/>
      <c r="Z232" s="88" t="s">
        <v>193</v>
      </c>
      <c r="AA232" s="89">
        <v>2400</v>
      </c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8"/>
    </row>
    <row r="233" spans="1:48" ht="78" customHeight="1" x14ac:dyDescent="0.25">
      <c r="A233" s="88"/>
      <c r="B233" s="149"/>
      <c r="C233" s="149" t="s">
        <v>355</v>
      </c>
      <c r="D233" s="149"/>
      <c r="E233" s="149" t="s">
        <v>196</v>
      </c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52"/>
      <c r="W233" s="152"/>
      <c r="X233" s="152"/>
      <c r="Y233" s="152"/>
      <c r="Z233" s="88" t="s">
        <v>195</v>
      </c>
      <c r="AA233" s="89">
        <v>2400</v>
      </c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8"/>
    </row>
    <row r="234" spans="1:48" ht="36" customHeight="1" x14ac:dyDescent="0.25">
      <c r="A234" s="88"/>
      <c r="B234" s="149"/>
      <c r="C234" s="149" t="s">
        <v>355</v>
      </c>
      <c r="D234" s="149"/>
      <c r="E234" s="149" t="s">
        <v>196</v>
      </c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 t="s">
        <v>198</v>
      </c>
      <c r="U234" s="149"/>
      <c r="V234" s="152"/>
      <c r="W234" s="152"/>
      <c r="X234" s="152"/>
      <c r="Y234" s="152"/>
      <c r="Z234" s="88" t="s">
        <v>197</v>
      </c>
      <c r="AA234" s="89">
        <v>2400</v>
      </c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8"/>
    </row>
    <row r="235" spans="1:48" ht="36" customHeight="1" x14ac:dyDescent="0.25">
      <c r="A235" s="88"/>
      <c r="B235" s="149"/>
      <c r="C235" s="149" t="s">
        <v>166</v>
      </c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52"/>
      <c r="W235" s="152"/>
      <c r="X235" s="152"/>
      <c r="Y235" s="152"/>
      <c r="Z235" s="88" t="s">
        <v>165</v>
      </c>
      <c r="AA235" s="89">
        <f>AA236</f>
        <v>179.1</v>
      </c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8"/>
    </row>
    <row r="236" spans="1:48" ht="80.25" customHeight="1" x14ac:dyDescent="0.25">
      <c r="A236" s="88"/>
      <c r="B236" s="149"/>
      <c r="C236" s="149" t="s">
        <v>166</v>
      </c>
      <c r="D236" s="149"/>
      <c r="E236" s="149" t="s">
        <v>159</v>
      </c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52"/>
      <c r="W236" s="152"/>
      <c r="X236" s="152"/>
      <c r="Y236" s="152"/>
      <c r="Z236" s="88" t="s">
        <v>6</v>
      </c>
      <c r="AA236" s="89">
        <f>AA237</f>
        <v>179.1</v>
      </c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8"/>
    </row>
    <row r="237" spans="1:48" ht="78" customHeight="1" x14ac:dyDescent="0.25">
      <c r="A237" s="88"/>
      <c r="B237" s="149"/>
      <c r="C237" s="149" t="s">
        <v>166</v>
      </c>
      <c r="D237" s="149"/>
      <c r="E237" s="149" t="s">
        <v>168</v>
      </c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52"/>
      <c r="W237" s="152"/>
      <c r="X237" s="152"/>
      <c r="Y237" s="152"/>
      <c r="Z237" s="88" t="s">
        <v>167</v>
      </c>
      <c r="AA237" s="89">
        <f>AA238</f>
        <v>179.1</v>
      </c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8"/>
    </row>
    <row r="238" spans="1:48" ht="59.25" customHeight="1" x14ac:dyDescent="0.25">
      <c r="A238" s="88"/>
      <c r="B238" s="149"/>
      <c r="C238" s="149" t="s">
        <v>166</v>
      </c>
      <c r="D238" s="149"/>
      <c r="E238" s="149" t="s">
        <v>170</v>
      </c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52"/>
      <c r="W238" s="152"/>
      <c r="X238" s="152"/>
      <c r="Y238" s="152"/>
      <c r="Z238" s="88" t="s">
        <v>169</v>
      </c>
      <c r="AA238" s="89">
        <f>AA239</f>
        <v>179.1</v>
      </c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8"/>
    </row>
    <row r="239" spans="1:48" ht="36" customHeight="1" x14ac:dyDescent="0.25">
      <c r="A239" s="88"/>
      <c r="B239" s="149"/>
      <c r="C239" s="149" t="s">
        <v>166</v>
      </c>
      <c r="D239" s="149"/>
      <c r="E239" s="149" t="s">
        <v>667</v>
      </c>
      <c r="F239" s="148"/>
      <c r="G239" s="158" t="s">
        <v>668</v>
      </c>
      <c r="H239" s="149"/>
      <c r="I239" s="149"/>
      <c r="J239" s="102">
        <f>J240</f>
        <v>179.1</v>
      </c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52"/>
      <c r="W239" s="152"/>
      <c r="X239" s="152"/>
      <c r="Y239" s="152"/>
      <c r="Z239" s="158" t="s">
        <v>668</v>
      </c>
      <c r="AA239" s="89">
        <f>AA240</f>
        <v>179.1</v>
      </c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8"/>
    </row>
    <row r="240" spans="1:48" ht="65.25" customHeight="1" x14ac:dyDescent="0.25">
      <c r="A240" s="88"/>
      <c r="B240" s="149"/>
      <c r="C240" s="149" t="s">
        <v>166</v>
      </c>
      <c r="D240" s="149"/>
      <c r="E240" s="149" t="s">
        <v>667</v>
      </c>
      <c r="F240" s="148" t="s">
        <v>140</v>
      </c>
      <c r="G240" s="91" t="s">
        <v>139</v>
      </c>
      <c r="H240" s="149"/>
      <c r="I240" s="149"/>
      <c r="J240" s="102">
        <v>179.1</v>
      </c>
      <c r="K240" s="149"/>
      <c r="L240" s="149"/>
      <c r="M240" s="149"/>
      <c r="N240" s="149"/>
      <c r="O240" s="149"/>
      <c r="P240" s="149"/>
      <c r="Q240" s="149"/>
      <c r="R240" s="149"/>
      <c r="S240" s="149"/>
      <c r="T240" s="149" t="s">
        <v>140</v>
      </c>
      <c r="U240" s="149"/>
      <c r="V240" s="152"/>
      <c r="W240" s="152"/>
      <c r="X240" s="152"/>
      <c r="Y240" s="152"/>
      <c r="Z240" s="91" t="s">
        <v>139</v>
      </c>
      <c r="AA240" s="89">
        <v>179.1</v>
      </c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8"/>
    </row>
    <row r="241" spans="1:48" ht="33.4" customHeight="1" x14ac:dyDescent="0.25">
      <c r="A241" s="88" t="s">
        <v>357</v>
      </c>
      <c r="B241" s="149"/>
      <c r="C241" s="149" t="s">
        <v>358</v>
      </c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52"/>
      <c r="W241" s="152"/>
      <c r="X241" s="152"/>
      <c r="Y241" s="152"/>
      <c r="Z241" s="88" t="s">
        <v>357</v>
      </c>
      <c r="AA241" s="89">
        <f>AA242+AA247</f>
        <v>571.38031999999998</v>
      </c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>
        <v>100</v>
      </c>
      <c r="AM241" s="89"/>
      <c r="AN241" s="89"/>
      <c r="AO241" s="89"/>
      <c r="AP241" s="89"/>
      <c r="AQ241" s="89"/>
      <c r="AR241" s="89"/>
      <c r="AS241" s="89"/>
      <c r="AT241" s="89"/>
      <c r="AU241" s="89"/>
      <c r="AV241" s="88" t="s">
        <v>357</v>
      </c>
    </row>
    <row r="242" spans="1:48" ht="41.25" customHeight="1" x14ac:dyDescent="0.25">
      <c r="A242" s="88" t="s">
        <v>339</v>
      </c>
      <c r="B242" s="149"/>
      <c r="C242" s="149" t="s">
        <v>358</v>
      </c>
      <c r="D242" s="149"/>
      <c r="E242" s="149" t="s">
        <v>340</v>
      </c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52"/>
      <c r="W242" s="152"/>
      <c r="X242" s="152"/>
      <c r="Y242" s="152"/>
      <c r="Z242" s="88" t="s">
        <v>339</v>
      </c>
      <c r="AA242" s="89">
        <v>70</v>
      </c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>
        <v>100</v>
      </c>
      <c r="AM242" s="89"/>
      <c r="AN242" s="89"/>
      <c r="AO242" s="89"/>
      <c r="AP242" s="89"/>
      <c r="AQ242" s="89"/>
      <c r="AR242" s="89"/>
      <c r="AS242" s="89"/>
      <c r="AT242" s="89"/>
      <c r="AU242" s="89"/>
      <c r="AV242" s="88" t="s">
        <v>339</v>
      </c>
    </row>
    <row r="243" spans="1:48" ht="66.95" customHeight="1" x14ac:dyDescent="0.25">
      <c r="A243" s="88" t="s">
        <v>359</v>
      </c>
      <c r="B243" s="149"/>
      <c r="C243" s="149" t="s">
        <v>358</v>
      </c>
      <c r="D243" s="149"/>
      <c r="E243" s="149" t="s">
        <v>360</v>
      </c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52"/>
      <c r="W243" s="152"/>
      <c r="X243" s="152"/>
      <c r="Y243" s="152"/>
      <c r="Z243" s="88" t="s">
        <v>359</v>
      </c>
      <c r="AA243" s="89">
        <v>70</v>
      </c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>
        <v>100</v>
      </c>
      <c r="AM243" s="89"/>
      <c r="AN243" s="89"/>
      <c r="AO243" s="89"/>
      <c r="AP243" s="89"/>
      <c r="AQ243" s="89"/>
      <c r="AR243" s="89"/>
      <c r="AS243" s="89"/>
      <c r="AT243" s="89"/>
      <c r="AU243" s="89"/>
      <c r="AV243" s="88" t="s">
        <v>359</v>
      </c>
    </row>
    <row r="244" spans="1:48" ht="83.65" customHeight="1" x14ac:dyDescent="0.25">
      <c r="A244" s="88" t="s">
        <v>361</v>
      </c>
      <c r="B244" s="149"/>
      <c r="C244" s="149" t="s">
        <v>358</v>
      </c>
      <c r="D244" s="149"/>
      <c r="E244" s="149" t="s">
        <v>362</v>
      </c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52"/>
      <c r="W244" s="152"/>
      <c r="X244" s="152"/>
      <c r="Y244" s="152"/>
      <c r="Z244" s="88" t="s">
        <v>361</v>
      </c>
      <c r="AA244" s="89">
        <v>70</v>
      </c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>
        <v>100</v>
      </c>
      <c r="AM244" s="89"/>
      <c r="AN244" s="89"/>
      <c r="AO244" s="89"/>
      <c r="AP244" s="89"/>
      <c r="AQ244" s="89"/>
      <c r="AR244" s="89"/>
      <c r="AS244" s="89"/>
      <c r="AT244" s="89"/>
      <c r="AU244" s="89"/>
      <c r="AV244" s="88" t="s">
        <v>361</v>
      </c>
    </row>
    <row r="245" spans="1:48" ht="66.95" customHeight="1" x14ac:dyDescent="0.25">
      <c r="A245" s="88" t="s">
        <v>363</v>
      </c>
      <c r="B245" s="149"/>
      <c r="C245" s="149" t="s">
        <v>358</v>
      </c>
      <c r="D245" s="149"/>
      <c r="E245" s="149" t="s">
        <v>364</v>
      </c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52"/>
      <c r="W245" s="152"/>
      <c r="X245" s="152"/>
      <c r="Y245" s="152"/>
      <c r="Z245" s="88" t="s">
        <v>363</v>
      </c>
      <c r="AA245" s="89">
        <v>70</v>
      </c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>
        <v>100</v>
      </c>
      <c r="AM245" s="89"/>
      <c r="AN245" s="89"/>
      <c r="AO245" s="89"/>
      <c r="AP245" s="89"/>
      <c r="AQ245" s="89"/>
      <c r="AR245" s="89"/>
      <c r="AS245" s="89"/>
      <c r="AT245" s="89"/>
      <c r="AU245" s="89"/>
      <c r="AV245" s="88" t="s">
        <v>363</v>
      </c>
    </row>
    <row r="246" spans="1:48" ht="50.1" customHeight="1" x14ac:dyDescent="0.25">
      <c r="A246" s="88" t="s">
        <v>139</v>
      </c>
      <c r="B246" s="149"/>
      <c r="C246" s="149" t="s">
        <v>358</v>
      </c>
      <c r="D246" s="149"/>
      <c r="E246" s="149" t="s">
        <v>364</v>
      </c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 t="s">
        <v>140</v>
      </c>
      <c r="U246" s="149"/>
      <c r="V246" s="152"/>
      <c r="W246" s="152"/>
      <c r="X246" s="152"/>
      <c r="Y246" s="152"/>
      <c r="Z246" s="88" t="s">
        <v>139</v>
      </c>
      <c r="AA246" s="89">
        <v>70</v>
      </c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>
        <v>100</v>
      </c>
      <c r="AM246" s="89"/>
      <c r="AN246" s="89"/>
      <c r="AO246" s="89"/>
      <c r="AP246" s="89"/>
      <c r="AQ246" s="89"/>
      <c r="AR246" s="89"/>
      <c r="AS246" s="89"/>
      <c r="AT246" s="89"/>
      <c r="AU246" s="89"/>
      <c r="AV246" s="88" t="s">
        <v>139</v>
      </c>
    </row>
    <row r="247" spans="1:48" ht="70.5" customHeight="1" x14ac:dyDescent="0.25">
      <c r="A247" s="114"/>
      <c r="B247" s="149"/>
      <c r="C247" s="149" t="s">
        <v>358</v>
      </c>
      <c r="D247" s="149"/>
      <c r="E247" s="149" t="s">
        <v>272</v>
      </c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52"/>
      <c r="W247" s="152"/>
      <c r="X247" s="152"/>
      <c r="Y247" s="152"/>
      <c r="Z247" s="88" t="s">
        <v>271</v>
      </c>
      <c r="AA247" s="89">
        <f>AA248</f>
        <v>501.38031999999998</v>
      </c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8"/>
    </row>
    <row r="248" spans="1:48" ht="50.1" customHeight="1" x14ac:dyDescent="0.25">
      <c r="A248" s="114"/>
      <c r="B248" s="149"/>
      <c r="C248" s="149" t="s">
        <v>358</v>
      </c>
      <c r="D248" s="149"/>
      <c r="E248" s="149" t="s">
        <v>296</v>
      </c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52"/>
      <c r="W248" s="152"/>
      <c r="X248" s="152"/>
      <c r="Y248" s="152"/>
      <c r="Z248" s="88" t="s">
        <v>295</v>
      </c>
      <c r="AA248" s="89">
        <f>AA249</f>
        <v>501.38031999999998</v>
      </c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8"/>
    </row>
    <row r="249" spans="1:48" ht="50.1" customHeight="1" x14ac:dyDescent="0.25">
      <c r="A249" s="114"/>
      <c r="B249" s="149"/>
      <c r="C249" s="149" t="s">
        <v>358</v>
      </c>
      <c r="D249" s="149"/>
      <c r="E249" s="149" t="s">
        <v>304</v>
      </c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52"/>
      <c r="W249" s="152"/>
      <c r="X249" s="152"/>
      <c r="Y249" s="152"/>
      <c r="Z249" s="88" t="s">
        <v>303</v>
      </c>
      <c r="AA249" s="89">
        <f>AA250</f>
        <v>501.38031999999998</v>
      </c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8"/>
    </row>
    <row r="250" spans="1:48" ht="50.1" customHeight="1" x14ac:dyDescent="0.25">
      <c r="A250" s="114"/>
      <c r="B250" s="149"/>
      <c r="C250" s="149" t="s">
        <v>358</v>
      </c>
      <c r="D250" s="149"/>
      <c r="E250" s="149" t="s">
        <v>365</v>
      </c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52"/>
      <c r="W250" s="152"/>
      <c r="X250" s="152"/>
      <c r="Y250" s="152"/>
      <c r="Z250" s="88" t="s">
        <v>311</v>
      </c>
      <c r="AA250" s="89">
        <f>AA251</f>
        <v>501.38031999999998</v>
      </c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8"/>
    </row>
    <row r="251" spans="1:48" ht="50.1" customHeight="1" x14ac:dyDescent="0.25">
      <c r="A251" s="114"/>
      <c r="B251" s="149"/>
      <c r="C251" s="149" t="s">
        <v>358</v>
      </c>
      <c r="D251" s="149"/>
      <c r="E251" s="149" t="s">
        <v>365</v>
      </c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 t="s">
        <v>140</v>
      </c>
      <c r="U251" s="149"/>
      <c r="V251" s="152"/>
      <c r="W251" s="152"/>
      <c r="X251" s="152"/>
      <c r="Y251" s="152"/>
      <c r="Z251" s="88" t="s">
        <v>139</v>
      </c>
      <c r="AA251" s="89">
        <v>501.38031999999998</v>
      </c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8"/>
    </row>
    <row r="252" spans="1:48" ht="33.4" customHeight="1" x14ac:dyDescent="0.25">
      <c r="A252" s="114" t="s">
        <v>181</v>
      </c>
      <c r="B252" s="149"/>
      <c r="C252" s="149" t="s">
        <v>182</v>
      </c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52"/>
      <c r="W252" s="152"/>
      <c r="X252" s="152"/>
      <c r="Y252" s="152"/>
      <c r="Z252" s="88" t="s">
        <v>181</v>
      </c>
      <c r="AA252" s="89">
        <f>AA253+AA259</f>
        <v>4825.1030000000001</v>
      </c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>
        <v>119.5</v>
      </c>
      <c r="AM252" s="89"/>
      <c r="AN252" s="89">
        <v>119.5</v>
      </c>
      <c r="AO252" s="89"/>
      <c r="AP252" s="89"/>
      <c r="AQ252" s="89">
        <v>162.1</v>
      </c>
      <c r="AR252" s="89"/>
      <c r="AS252" s="89">
        <v>162.1</v>
      </c>
      <c r="AT252" s="89"/>
      <c r="AU252" s="89"/>
      <c r="AV252" s="88" t="s">
        <v>181</v>
      </c>
    </row>
    <row r="253" spans="1:48" ht="16.7" customHeight="1" x14ac:dyDescent="0.25">
      <c r="A253" s="114" t="s">
        <v>366</v>
      </c>
      <c r="B253" s="149"/>
      <c r="C253" s="149" t="s">
        <v>367</v>
      </c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52"/>
      <c r="W253" s="152"/>
      <c r="X253" s="152"/>
      <c r="Y253" s="152"/>
      <c r="Z253" s="88" t="s">
        <v>366</v>
      </c>
      <c r="AA253" s="89">
        <f>AA254</f>
        <v>227.30972000000003</v>
      </c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>
        <v>119.5</v>
      </c>
      <c r="AM253" s="89"/>
      <c r="AN253" s="89">
        <v>119.5</v>
      </c>
      <c r="AO253" s="89"/>
      <c r="AP253" s="89"/>
      <c r="AQ253" s="89">
        <v>162.1</v>
      </c>
      <c r="AR253" s="89"/>
      <c r="AS253" s="89">
        <v>162.1</v>
      </c>
      <c r="AT253" s="89"/>
      <c r="AU253" s="89"/>
      <c r="AV253" s="88" t="s">
        <v>366</v>
      </c>
    </row>
    <row r="254" spans="1:48" ht="50.1" customHeight="1" x14ac:dyDescent="0.25">
      <c r="A254" s="114" t="s">
        <v>143</v>
      </c>
      <c r="B254" s="149"/>
      <c r="C254" s="149" t="s">
        <v>367</v>
      </c>
      <c r="D254" s="149"/>
      <c r="E254" s="149" t="s">
        <v>144</v>
      </c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52"/>
      <c r="W254" s="152"/>
      <c r="X254" s="152"/>
      <c r="Y254" s="152"/>
      <c r="Z254" s="88" t="s">
        <v>143</v>
      </c>
      <c r="AA254" s="89">
        <f>AA255+AA257</f>
        <v>227.30972000000003</v>
      </c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>
        <v>119.5</v>
      </c>
      <c r="AM254" s="89"/>
      <c r="AN254" s="89">
        <v>119.5</v>
      </c>
      <c r="AO254" s="89"/>
      <c r="AP254" s="89"/>
      <c r="AQ254" s="89">
        <v>162.1</v>
      </c>
      <c r="AR254" s="89"/>
      <c r="AS254" s="89">
        <v>162.1</v>
      </c>
      <c r="AT254" s="89"/>
      <c r="AU254" s="89"/>
      <c r="AV254" s="88" t="s">
        <v>143</v>
      </c>
    </row>
    <row r="255" spans="1:48" ht="83.65" customHeight="1" x14ac:dyDescent="0.25">
      <c r="A255" s="114" t="s">
        <v>368</v>
      </c>
      <c r="B255" s="149"/>
      <c r="C255" s="149" t="s">
        <v>367</v>
      </c>
      <c r="D255" s="149"/>
      <c r="E255" s="149" t="s">
        <v>369</v>
      </c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52"/>
      <c r="W255" s="152"/>
      <c r="X255" s="152"/>
      <c r="Y255" s="152"/>
      <c r="Z255" s="88" t="s">
        <v>368</v>
      </c>
      <c r="AA255" s="89">
        <f>AA256</f>
        <v>114.51672000000001</v>
      </c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>
        <v>119.5</v>
      </c>
      <c r="AM255" s="89"/>
      <c r="AN255" s="89">
        <v>119.5</v>
      </c>
      <c r="AO255" s="89"/>
      <c r="AP255" s="89"/>
      <c r="AQ255" s="89">
        <v>162.1</v>
      </c>
      <c r="AR255" s="89"/>
      <c r="AS255" s="89">
        <v>162.1</v>
      </c>
      <c r="AT255" s="89"/>
      <c r="AU255" s="89"/>
      <c r="AV255" s="88" t="s">
        <v>368</v>
      </c>
    </row>
    <row r="256" spans="1:48" ht="50.1" customHeight="1" x14ac:dyDescent="0.25">
      <c r="A256" s="114" t="s">
        <v>139</v>
      </c>
      <c r="B256" s="149"/>
      <c r="C256" s="149" t="s">
        <v>367</v>
      </c>
      <c r="D256" s="149"/>
      <c r="E256" s="149" t="s">
        <v>369</v>
      </c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 t="s">
        <v>140</v>
      </c>
      <c r="U256" s="149"/>
      <c r="V256" s="152"/>
      <c r="W256" s="152"/>
      <c r="X256" s="152"/>
      <c r="Y256" s="152"/>
      <c r="Z256" s="88" t="s">
        <v>139</v>
      </c>
      <c r="AA256" s="89">
        <v>114.51672000000001</v>
      </c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>
        <v>119.5</v>
      </c>
      <c r="AM256" s="89"/>
      <c r="AN256" s="89">
        <v>119.5</v>
      </c>
      <c r="AO256" s="89"/>
      <c r="AP256" s="89"/>
      <c r="AQ256" s="89">
        <v>162.1</v>
      </c>
      <c r="AR256" s="89"/>
      <c r="AS256" s="89">
        <v>162.1</v>
      </c>
      <c r="AT256" s="89"/>
      <c r="AU256" s="89"/>
      <c r="AV256" s="88" t="s">
        <v>139</v>
      </c>
    </row>
    <row r="257" spans="1:48" ht="147" customHeight="1" x14ac:dyDescent="0.25">
      <c r="A257" s="88"/>
      <c r="B257" s="149"/>
      <c r="C257" s="149" t="s">
        <v>367</v>
      </c>
      <c r="D257" s="149"/>
      <c r="E257" s="149" t="s">
        <v>705</v>
      </c>
      <c r="F257" s="148"/>
      <c r="G257" s="91" t="s">
        <v>703</v>
      </c>
      <c r="H257" s="149"/>
      <c r="I257" s="149"/>
      <c r="J257" s="102">
        <f>J258</f>
        <v>112.79300000000001</v>
      </c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52"/>
      <c r="W257" s="152"/>
      <c r="X257" s="152"/>
      <c r="Y257" s="152"/>
      <c r="Z257" s="91" t="s">
        <v>703</v>
      </c>
      <c r="AA257" s="89">
        <f>AA258</f>
        <v>112.79300000000001</v>
      </c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8"/>
    </row>
    <row r="258" spans="1:48" ht="57.75" customHeight="1" x14ac:dyDescent="0.25">
      <c r="A258" s="88"/>
      <c r="B258" s="149"/>
      <c r="C258" s="149" t="s">
        <v>367</v>
      </c>
      <c r="D258" s="149"/>
      <c r="E258" s="149" t="s">
        <v>705</v>
      </c>
      <c r="F258" s="148" t="s">
        <v>140</v>
      </c>
      <c r="G258" s="91" t="s">
        <v>139</v>
      </c>
      <c r="H258" s="149"/>
      <c r="I258" s="149"/>
      <c r="J258" s="102">
        <v>112.79300000000001</v>
      </c>
      <c r="K258" s="149"/>
      <c r="L258" s="149"/>
      <c r="M258" s="149"/>
      <c r="N258" s="149"/>
      <c r="O258" s="149"/>
      <c r="P258" s="149"/>
      <c r="Q258" s="149"/>
      <c r="R258" s="149"/>
      <c r="S258" s="149"/>
      <c r="T258" s="149" t="s">
        <v>140</v>
      </c>
      <c r="U258" s="149"/>
      <c r="V258" s="152"/>
      <c r="W258" s="152"/>
      <c r="X258" s="152"/>
      <c r="Y258" s="152"/>
      <c r="Z258" s="91" t="s">
        <v>139</v>
      </c>
      <c r="AA258" s="89">
        <v>112.79300000000001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8"/>
    </row>
    <row r="259" spans="1:48" ht="32.25" customHeight="1" x14ac:dyDescent="0.25">
      <c r="A259" s="114"/>
      <c r="B259" s="149"/>
      <c r="C259" s="149" t="s">
        <v>184</v>
      </c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52"/>
      <c r="W259" s="152"/>
      <c r="X259" s="152"/>
      <c r="Y259" s="152"/>
      <c r="Z259" s="88" t="s">
        <v>183</v>
      </c>
      <c r="AA259" s="89">
        <f>AA260</f>
        <v>4597.7932799999999</v>
      </c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8"/>
    </row>
    <row r="260" spans="1:48" ht="71.25" customHeight="1" x14ac:dyDescent="0.25">
      <c r="A260" s="114"/>
      <c r="B260" s="149"/>
      <c r="C260" s="149" t="s">
        <v>184</v>
      </c>
      <c r="D260" s="149"/>
      <c r="E260" s="149" t="s">
        <v>159</v>
      </c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52"/>
      <c r="W260" s="152"/>
      <c r="X260" s="152"/>
      <c r="Y260" s="152"/>
      <c r="Z260" s="88" t="s">
        <v>6</v>
      </c>
      <c r="AA260" s="89">
        <f>AA261</f>
        <v>4597.7932799999999</v>
      </c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8"/>
    </row>
    <row r="261" spans="1:48" ht="69.75" customHeight="1" x14ac:dyDescent="0.25">
      <c r="A261" s="114"/>
      <c r="B261" s="149"/>
      <c r="C261" s="149" t="s">
        <v>184</v>
      </c>
      <c r="D261" s="149"/>
      <c r="E261" s="149" t="s">
        <v>168</v>
      </c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52"/>
      <c r="W261" s="152"/>
      <c r="X261" s="152"/>
      <c r="Y261" s="152"/>
      <c r="Z261" s="88" t="s">
        <v>167</v>
      </c>
      <c r="AA261" s="89">
        <f>AA262+AA267</f>
        <v>4597.7932799999999</v>
      </c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8"/>
    </row>
    <row r="262" spans="1:48" ht="50.1" customHeight="1" x14ac:dyDescent="0.25">
      <c r="A262" s="114"/>
      <c r="B262" s="149"/>
      <c r="C262" s="149" t="s">
        <v>184</v>
      </c>
      <c r="D262" s="149"/>
      <c r="E262" s="149" t="s">
        <v>186</v>
      </c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52"/>
      <c r="W262" s="152"/>
      <c r="X262" s="152"/>
      <c r="Y262" s="152"/>
      <c r="Z262" s="88" t="s">
        <v>185</v>
      </c>
      <c r="AA262" s="89">
        <f>AA263+AA265</f>
        <v>497.79327999999998</v>
      </c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8"/>
    </row>
    <row r="263" spans="1:48" ht="50.1" customHeight="1" x14ac:dyDescent="0.25">
      <c r="A263" s="114"/>
      <c r="B263" s="149"/>
      <c r="C263" s="149" t="s">
        <v>184</v>
      </c>
      <c r="D263" s="149"/>
      <c r="E263" s="149" t="s">
        <v>188</v>
      </c>
      <c r="F263" s="148"/>
      <c r="G263" s="91" t="s">
        <v>187</v>
      </c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52"/>
      <c r="W263" s="152"/>
      <c r="X263" s="152"/>
      <c r="Y263" s="152"/>
      <c r="Z263" s="91" t="s">
        <v>187</v>
      </c>
      <c r="AA263" s="89">
        <f>AA264</f>
        <v>262.98840000000001</v>
      </c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8"/>
    </row>
    <row r="264" spans="1:48" ht="53.25" customHeight="1" x14ac:dyDescent="0.25">
      <c r="A264" s="114"/>
      <c r="B264" s="149"/>
      <c r="C264" s="149" t="s">
        <v>184</v>
      </c>
      <c r="D264" s="149"/>
      <c r="E264" s="149" t="s">
        <v>188</v>
      </c>
      <c r="F264" s="148" t="s">
        <v>140</v>
      </c>
      <c r="G264" s="91" t="s">
        <v>139</v>
      </c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 t="s">
        <v>140</v>
      </c>
      <c r="U264" s="149"/>
      <c r="V264" s="152"/>
      <c r="W264" s="152"/>
      <c r="X264" s="152"/>
      <c r="Y264" s="152"/>
      <c r="Z264" s="88" t="s">
        <v>139</v>
      </c>
      <c r="AA264" s="89">
        <v>262.98840000000001</v>
      </c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8"/>
    </row>
    <row r="265" spans="1:48" ht="50.1" customHeight="1" x14ac:dyDescent="0.25">
      <c r="A265" s="88"/>
      <c r="B265" s="149"/>
      <c r="C265" s="149" t="s">
        <v>184</v>
      </c>
      <c r="D265" s="148"/>
      <c r="E265" s="149" t="s">
        <v>190</v>
      </c>
      <c r="F265" s="148"/>
      <c r="G265" s="91" t="s">
        <v>189</v>
      </c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52"/>
      <c r="W265" s="152"/>
      <c r="X265" s="152"/>
      <c r="Y265" s="152"/>
      <c r="Z265" s="91" t="s">
        <v>189</v>
      </c>
      <c r="AA265" s="89">
        <f>AA266</f>
        <v>234.80488</v>
      </c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8"/>
    </row>
    <row r="266" spans="1:48" ht="57" customHeight="1" x14ac:dyDescent="0.25">
      <c r="A266" s="88"/>
      <c r="B266" s="149"/>
      <c r="C266" s="149" t="s">
        <v>184</v>
      </c>
      <c r="D266" s="148" t="s">
        <v>192</v>
      </c>
      <c r="E266" s="149" t="s">
        <v>190</v>
      </c>
      <c r="F266" s="148" t="s">
        <v>192</v>
      </c>
      <c r="G266" s="91" t="s">
        <v>191</v>
      </c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8" t="s">
        <v>192</v>
      </c>
      <c r="U266" s="149"/>
      <c r="V266" s="152"/>
      <c r="W266" s="152"/>
      <c r="X266" s="152"/>
      <c r="Y266" s="152"/>
      <c r="Z266" s="91" t="s">
        <v>191</v>
      </c>
      <c r="AA266" s="89">
        <v>234.80488</v>
      </c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8"/>
    </row>
    <row r="267" spans="1:48" ht="60" customHeight="1" x14ac:dyDescent="0.25">
      <c r="A267" s="88"/>
      <c r="B267" s="149"/>
      <c r="C267" s="149" t="s">
        <v>184</v>
      </c>
      <c r="D267" s="149"/>
      <c r="E267" s="149" t="s">
        <v>194</v>
      </c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52"/>
      <c r="W267" s="152"/>
      <c r="X267" s="152"/>
      <c r="Y267" s="152"/>
      <c r="Z267" s="88" t="s">
        <v>193</v>
      </c>
      <c r="AA267" s="89">
        <v>4100</v>
      </c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8"/>
    </row>
    <row r="268" spans="1:48" ht="78" customHeight="1" x14ac:dyDescent="0.25">
      <c r="A268" s="88"/>
      <c r="B268" s="149"/>
      <c r="C268" s="149" t="s">
        <v>184</v>
      </c>
      <c r="D268" s="149"/>
      <c r="E268" s="149" t="s">
        <v>196</v>
      </c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52"/>
      <c r="W268" s="152"/>
      <c r="X268" s="152"/>
      <c r="Y268" s="152"/>
      <c r="Z268" s="88" t="s">
        <v>195</v>
      </c>
      <c r="AA268" s="89">
        <v>4100</v>
      </c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8"/>
    </row>
    <row r="269" spans="1:48" ht="50.1" customHeight="1" x14ac:dyDescent="0.25">
      <c r="A269" s="88"/>
      <c r="B269" s="149"/>
      <c r="C269" s="149" t="s">
        <v>184</v>
      </c>
      <c r="D269" s="149"/>
      <c r="E269" s="149" t="s">
        <v>196</v>
      </c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 t="s">
        <v>198</v>
      </c>
      <c r="U269" s="149"/>
      <c r="V269" s="152"/>
      <c r="W269" s="152"/>
      <c r="X269" s="152"/>
      <c r="Y269" s="152"/>
      <c r="Z269" s="88" t="s">
        <v>197</v>
      </c>
      <c r="AA269" s="89">
        <v>4100</v>
      </c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8"/>
    </row>
    <row r="270" spans="1:48" ht="16.7" customHeight="1" x14ac:dyDescent="0.25">
      <c r="A270" s="88" t="s">
        <v>370</v>
      </c>
      <c r="B270" s="149"/>
      <c r="C270" s="149" t="s">
        <v>371</v>
      </c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52"/>
      <c r="W270" s="152"/>
      <c r="X270" s="152"/>
      <c r="Y270" s="152"/>
      <c r="Z270" s="88" t="s">
        <v>370</v>
      </c>
      <c r="AA270" s="89">
        <v>100</v>
      </c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>
        <v>100</v>
      </c>
      <c r="AM270" s="89"/>
      <c r="AN270" s="89"/>
      <c r="AO270" s="89"/>
      <c r="AP270" s="89"/>
      <c r="AQ270" s="89"/>
      <c r="AR270" s="89"/>
      <c r="AS270" s="89"/>
      <c r="AT270" s="89"/>
      <c r="AU270" s="89"/>
      <c r="AV270" s="88" t="s">
        <v>370</v>
      </c>
    </row>
    <row r="271" spans="1:48" ht="50.1" customHeight="1" x14ac:dyDescent="0.25">
      <c r="A271" s="88" t="s">
        <v>372</v>
      </c>
      <c r="B271" s="149"/>
      <c r="C271" s="149" t="s">
        <v>373</v>
      </c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52"/>
      <c r="W271" s="152"/>
      <c r="X271" s="152"/>
      <c r="Y271" s="152"/>
      <c r="Z271" s="88" t="s">
        <v>372</v>
      </c>
      <c r="AA271" s="89">
        <v>100</v>
      </c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>
        <v>100</v>
      </c>
      <c r="AM271" s="89"/>
      <c r="AN271" s="89"/>
      <c r="AO271" s="89"/>
      <c r="AP271" s="89"/>
      <c r="AQ271" s="89"/>
      <c r="AR271" s="89"/>
      <c r="AS271" s="89"/>
      <c r="AT271" s="89"/>
      <c r="AU271" s="89"/>
      <c r="AV271" s="88" t="s">
        <v>372</v>
      </c>
    </row>
    <row r="272" spans="1:48" ht="83.65" customHeight="1" x14ac:dyDescent="0.25">
      <c r="A272" s="88" t="s">
        <v>6</v>
      </c>
      <c r="B272" s="149"/>
      <c r="C272" s="149" t="s">
        <v>373</v>
      </c>
      <c r="D272" s="149"/>
      <c r="E272" s="149" t="s">
        <v>159</v>
      </c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52"/>
      <c r="W272" s="152"/>
      <c r="X272" s="152"/>
      <c r="Y272" s="152"/>
      <c r="Z272" s="88" t="s">
        <v>6</v>
      </c>
      <c r="AA272" s="89">
        <v>100</v>
      </c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>
        <v>100</v>
      </c>
      <c r="AM272" s="89"/>
      <c r="AN272" s="89"/>
      <c r="AO272" s="89"/>
      <c r="AP272" s="89"/>
      <c r="AQ272" s="89"/>
      <c r="AR272" s="89"/>
      <c r="AS272" s="89"/>
      <c r="AT272" s="89"/>
      <c r="AU272" s="89"/>
      <c r="AV272" s="88" t="s">
        <v>6</v>
      </c>
    </row>
    <row r="273" spans="1:48" ht="33.4" customHeight="1" x14ac:dyDescent="0.25">
      <c r="A273" s="88" t="s">
        <v>374</v>
      </c>
      <c r="B273" s="149"/>
      <c r="C273" s="149" t="s">
        <v>373</v>
      </c>
      <c r="D273" s="149"/>
      <c r="E273" s="149" t="s">
        <v>375</v>
      </c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52"/>
      <c r="W273" s="152"/>
      <c r="X273" s="152"/>
      <c r="Y273" s="152"/>
      <c r="Z273" s="88" t="s">
        <v>374</v>
      </c>
      <c r="AA273" s="89">
        <v>100</v>
      </c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>
        <v>100</v>
      </c>
      <c r="AM273" s="89"/>
      <c r="AN273" s="89"/>
      <c r="AO273" s="89"/>
      <c r="AP273" s="89"/>
      <c r="AQ273" s="89"/>
      <c r="AR273" s="89"/>
      <c r="AS273" s="89"/>
      <c r="AT273" s="89"/>
      <c r="AU273" s="89"/>
      <c r="AV273" s="88" t="s">
        <v>374</v>
      </c>
    </row>
    <row r="274" spans="1:48" ht="50.1" customHeight="1" x14ac:dyDescent="0.25">
      <c r="A274" s="88" t="s">
        <v>376</v>
      </c>
      <c r="B274" s="149"/>
      <c r="C274" s="149" t="s">
        <v>373</v>
      </c>
      <c r="D274" s="149"/>
      <c r="E274" s="149" t="s">
        <v>377</v>
      </c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52"/>
      <c r="W274" s="152"/>
      <c r="X274" s="152"/>
      <c r="Y274" s="152"/>
      <c r="Z274" s="88" t="s">
        <v>376</v>
      </c>
      <c r="AA274" s="89">
        <v>100</v>
      </c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>
        <v>100</v>
      </c>
      <c r="AM274" s="89"/>
      <c r="AN274" s="89"/>
      <c r="AO274" s="89"/>
      <c r="AP274" s="89"/>
      <c r="AQ274" s="89"/>
      <c r="AR274" s="89"/>
      <c r="AS274" s="89"/>
      <c r="AT274" s="89"/>
      <c r="AU274" s="89"/>
      <c r="AV274" s="88" t="s">
        <v>376</v>
      </c>
    </row>
    <row r="275" spans="1:48" ht="50.1" customHeight="1" x14ac:dyDescent="0.25">
      <c r="A275" s="88" t="s">
        <v>378</v>
      </c>
      <c r="B275" s="149"/>
      <c r="C275" s="149" t="s">
        <v>373</v>
      </c>
      <c r="D275" s="149"/>
      <c r="E275" s="149" t="s">
        <v>379</v>
      </c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52"/>
      <c r="W275" s="152"/>
      <c r="X275" s="152"/>
      <c r="Y275" s="152"/>
      <c r="Z275" s="88" t="s">
        <v>378</v>
      </c>
      <c r="AA275" s="89">
        <v>100</v>
      </c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>
        <v>100</v>
      </c>
      <c r="AM275" s="89"/>
      <c r="AN275" s="89"/>
      <c r="AO275" s="89"/>
      <c r="AP275" s="89"/>
      <c r="AQ275" s="89"/>
      <c r="AR275" s="89"/>
      <c r="AS275" s="89"/>
      <c r="AT275" s="89"/>
      <c r="AU275" s="89"/>
      <c r="AV275" s="88" t="s">
        <v>378</v>
      </c>
    </row>
    <row r="276" spans="1:48" ht="50.1" customHeight="1" x14ac:dyDescent="0.25">
      <c r="A276" s="88" t="s">
        <v>139</v>
      </c>
      <c r="B276" s="149"/>
      <c r="C276" s="149" t="s">
        <v>373</v>
      </c>
      <c r="D276" s="149"/>
      <c r="E276" s="149" t="s">
        <v>379</v>
      </c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 t="s">
        <v>140</v>
      </c>
      <c r="U276" s="149"/>
      <c r="V276" s="152"/>
      <c r="W276" s="152"/>
      <c r="X276" s="152"/>
      <c r="Y276" s="152"/>
      <c r="Z276" s="88" t="s">
        <v>139</v>
      </c>
      <c r="AA276" s="89">
        <v>100</v>
      </c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>
        <v>100</v>
      </c>
      <c r="AM276" s="89"/>
      <c r="AN276" s="89"/>
      <c r="AO276" s="89"/>
      <c r="AP276" s="89"/>
      <c r="AQ276" s="89"/>
      <c r="AR276" s="89"/>
      <c r="AS276" s="89"/>
      <c r="AT276" s="89"/>
      <c r="AU276" s="89"/>
      <c r="AV276" s="88" t="s">
        <v>139</v>
      </c>
    </row>
    <row r="277" spans="1:48" ht="16.7" customHeight="1" x14ac:dyDescent="0.25">
      <c r="A277" s="88" t="s">
        <v>380</v>
      </c>
      <c r="B277" s="149"/>
      <c r="C277" s="149" t="s">
        <v>381</v>
      </c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52"/>
      <c r="W277" s="152"/>
      <c r="X277" s="152"/>
      <c r="Y277" s="152"/>
      <c r="Z277" s="88" t="s">
        <v>380</v>
      </c>
      <c r="AA277" s="89">
        <f>AA278+AA302</f>
        <v>5024.2950000000001</v>
      </c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>
        <v>5251.5</v>
      </c>
      <c r="AM277" s="89"/>
      <c r="AN277" s="89"/>
      <c r="AO277" s="89"/>
      <c r="AP277" s="89"/>
      <c r="AQ277" s="89">
        <v>4976.5</v>
      </c>
      <c r="AR277" s="89"/>
      <c r="AS277" s="89"/>
      <c r="AT277" s="89"/>
      <c r="AU277" s="89"/>
      <c r="AV277" s="88" t="s">
        <v>380</v>
      </c>
    </row>
    <row r="278" spans="1:48" ht="16.7" customHeight="1" x14ac:dyDescent="0.25">
      <c r="A278" s="88" t="s">
        <v>388</v>
      </c>
      <c r="B278" s="149"/>
      <c r="C278" s="149" t="s">
        <v>389</v>
      </c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52"/>
      <c r="W278" s="152"/>
      <c r="X278" s="152"/>
      <c r="Y278" s="152"/>
      <c r="Z278" s="88" t="s">
        <v>388</v>
      </c>
      <c r="AA278" s="89">
        <f>AA279+AA299</f>
        <v>4826.6949999999997</v>
      </c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>
        <v>5233.5</v>
      </c>
      <c r="AM278" s="89"/>
      <c r="AN278" s="89"/>
      <c r="AO278" s="89"/>
      <c r="AP278" s="89"/>
      <c r="AQ278" s="89">
        <v>4958.5</v>
      </c>
      <c r="AR278" s="89"/>
      <c r="AS278" s="89"/>
      <c r="AT278" s="89"/>
      <c r="AU278" s="89"/>
      <c r="AV278" s="88" t="s">
        <v>388</v>
      </c>
    </row>
    <row r="279" spans="1:48" ht="50.1" customHeight="1" x14ac:dyDescent="0.25">
      <c r="A279" s="88" t="s">
        <v>225</v>
      </c>
      <c r="B279" s="149"/>
      <c r="C279" s="149" t="s">
        <v>389</v>
      </c>
      <c r="D279" s="149"/>
      <c r="E279" s="149" t="s">
        <v>226</v>
      </c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52"/>
      <c r="W279" s="152"/>
      <c r="X279" s="152"/>
      <c r="Y279" s="152"/>
      <c r="Z279" s="88" t="s">
        <v>225</v>
      </c>
      <c r="AA279" s="89">
        <f>AA280</f>
        <v>4761.5</v>
      </c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>
        <v>5233.5</v>
      </c>
      <c r="AM279" s="89"/>
      <c r="AN279" s="89"/>
      <c r="AO279" s="89"/>
      <c r="AP279" s="89"/>
      <c r="AQ279" s="89">
        <v>4958.5</v>
      </c>
      <c r="AR279" s="89"/>
      <c r="AS279" s="89"/>
      <c r="AT279" s="89"/>
      <c r="AU279" s="89"/>
      <c r="AV279" s="88" t="s">
        <v>225</v>
      </c>
    </row>
    <row r="280" spans="1:48" ht="33.4" customHeight="1" x14ac:dyDescent="0.25">
      <c r="A280" s="88" t="s">
        <v>390</v>
      </c>
      <c r="B280" s="149"/>
      <c r="C280" s="149" t="s">
        <v>389</v>
      </c>
      <c r="D280" s="149"/>
      <c r="E280" s="149" t="s">
        <v>391</v>
      </c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52"/>
      <c r="W280" s="152"/>
      <c r="X280" s="152"/>
      <c r="Y280" s="152"/>
      <c r="Z280" s="88" t="s">
        <v>390</v>
      </c>
      <c r="AA280" s="89">
        <f>AA281+AA286+AA291+AA296</f>
        <v>4761.5</v>
      </c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>
        <v>5233.5</v>
      </c>
      <c r="AM280" s="89"/>
      <c r="AN280" s="89"/>
      <c r="AO280" s="89"/>
      <c r="AP280" s="89"/>
      <c r="AQ280" s="89">
        <v>4958.5</v>
      </c>
      <c r="AR280" s="89"/>
      <c r="AS280" s="89"/>
      <c r="AT280" s="89"/>
      <c r="AU280" s="89"/>
      <c r="AV280" s="88" t="s">
        <v>390</v>
      </c>
    </row>
    <row r="281" spans="1:48" ht="83.65" customHeight="1" x14ac:dyDescent="0.25">
      <c r="A281" s="88" t="s">
        <v>392</v>
      </c>
      <c r="B281" s="149"/>
      <c r="C281" s="149" t="s">
        <v>389</v>
      </c>
      <c r="D281" s="149"/>
      <c r="E281" s="149" t="s">
        <v>393</v>
      </c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52"/>
      <c r="W281" s="152"/>
      <c r="X281" s="152"/>
      <c r="Y281" s="152"/>
      <c r="Z281" s="88" t="s">
        <v>392</v>
      </c>
      <c r="AA281" s="89">
        <v>30</v>
      </c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>
        <v>30</v>
      </c>
      <c r="AM281" s="89"/>
      <c r="AN281" s="89"/>
      <c r="AO281" s="89"/>
      <c r="AP281" s="89"/>
      <c r="AQ281" s="89"/>
      <c r="AR281" s="89"/>
      <c r="AS281" s="89"/>
      <c r="AT281" s="89"/>
      <c r="AU281" s="89"/>
      <c r="AV281" s="88" t="s">
        <v>392</v>
      </c>
    </row>
    <row r="282" spans="1:48" ht="66.95" customHeight="1" x14ac:dyDescent="0.25">
      <c r="A282" s="88" t="s">
        <v>394</v>
      </c>
      <c r="B282" s="149"/>
      <c r="C282" s="149" t="s">
        <v>389</v>
      </c>
      <c r="D282" s="149"/>
      <c r="E282" s="149" t="s">
        <v>395</v>
      </c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52"/>
      <c r="W282" s="152"/>
      <c r="X282" s="152"/>
      <c r="Y282" s="152"/>
      <c r="Z282" s="88" t="s">
        <v>394</v>
      </c>
      <c r="AA282" s="89">
        <v>20</v>
      </c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>
        <v>20</v>
      </c>
      <c r="AM282" s="89"/>
      <c r="AN282" s="89"/>
      <c r="AO282" s="89"/>
      <c r="AP282" s="89"/>
      <c r="AQ282" s="89"/>
      <c r="AR282" s="89"/>
      <c r="AS282" s="89"/>
      <c r="AT282" s="89"/>
      <c r="AU282" s="89"/>
      <c r="AV282" s="88" t="s">
        <v>394</v>
      </c>
    </row>
    <row r="283" spans="1:48" ht="66.95" customHeight="1" x14ac:dyDescent="0.25">
      <c r="A283" s="88" t="s">
        <v>243</v>
      </c>
      <c r="B283" s="149"/>
      <c r="C283" s="149" t="s">
        <v>389</v>
      </c>
      <c r="D283" s="149"/>
      <c r="E283" s="149" t="s">
        <v>395</v>
      </c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 t="s">
        <v>244</v>
      </c>
      <c r="U283" s="149"/>
      <c r="V283" s="152"/>
      <c r="W283" s="152"/>
      <c r="X283" s="152"/>
      <c r="Y283" s="152"/>
      <c r="Z283" s="88" t="s">
        <v>243</v>
      </c>
      <c r="AA283" s="89">
        <v>20</v>
      </c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>
        <v>20</v>
      </c>
      <c r="AM283" s="89"/>
      <c r="AN283" s="89"/>
      <c r="AO283" s="89"/>
      <c r="AP283" s="89"/>
      <c r="AQ283" s="89"/>
      <c r="AR283" s="89"/>
      <c r="AS283" s="89"/>
      <c r="AT283" s="89"/>
      <c r="AU283" s="89"/>
      <c r="AV283" s="88" t="s">
        <v>243</v>
      </c>
    </row>
    <row r="284" spans="1:48" ht="66.95" customHeight="1" x14ac:dyDescent="0.25">
      <c r="A284" s="88" t="s">
        <v>396</v>
      </c>
      <c r="B284" s="149"/>
      <c r="C284" s="149" t="s">
        <v>389</v>
      </c>
      <c r="D284" s="149"/>
      <c r="E284" s="149" t="s">
        <v>397</v>
      </c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52"/>
      <c r="W284" s="152"/>
      <c r="X284" s="152"/>
      <c r="Y284" s="152"/>
      <c r="Z284" s="88" t="s">
        <v>396</v>
      </c>
      <c r="AA284" s="89">
        <v>10</v>
      </c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>
        <v>10</v>
      </c>
      <c r="AM284" s="89"/>
      <c r="AN284" s="89"/>
      <c r="AO284" s="89"/>
      <c r="AP284" s="89"/>
      <c r="AQ284" s="89"/>
      <c r="AR284" s="89"/>
      <c r="AS284" s="89"/>
      <c r="AT284" s="89"/>
      <c r="AU284" s="89"/>
      <c r="AV284" s="88" t="s">
        <v>396</v>
      </c>
    </row>
    <row r="285" spans="1:48" ht="66.95" customHeight="1" x14ac:dyDescent="0.25">
      <c r="A285" s="88" t="s">
        <v>243</v>
      </c>
      <c r="B285" s="149"/>
      <c r="C285" s="149" t="s">
        <v>389</v>
      </c>
      <c r="D285" s="149"/>
      <c r="E285" s="149" t="s">
        <v>397</v>
      </c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 t="s">
        <v>244</v>
      </c>
      <c r="U285" s="149"/>
      <c r="V285" s="152"/>
      <c r="W285" s="152"/>
      <c r="X285" s="152"/>
      <c r="Y285" s="152"/>
      <c r="Z285" s="88" t="s">
        <v>243</v>
      </c>
      <c r="AA285" s="89">
        <v>10</v>
      </c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>
        <v>10</v>
      </c>
      <c r="AM285" s="89"/>
      <c r="AN285" s="89"/>
      <c r="AO285" s="89"/>
      <c r="AP285" s="89"/>
      <c r="AQ285" s="89"/>
      <c r="AR285" s="89"/>
      <c r="AS285" s="89"/>
      <c r="AT285" s="89"/>
      <c r="AU285" s="89"/>
      <c r="AV285" s="88" t="s">
        <v>243</v>
      </c>
    </row>
    <row r="286" spans="1:48" ht="50.1" customHeight="1" x14ac:dyDescent="0.25">
      <c r="A286" s="88" t="s">
        <v>398</v>
      </c>
      <c r="B286" s="149"/>
      <c r="C286" s="149" t="s">
        <v>389</v>
      </c>
      <c r="D286" s="149"/>
      <c r="E286" s="149" t="s">
        <v>399</v>
      </c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52"/>
      <c r="W286" s="152"/>
      <c r="X286" s="152"/>
      <c r="Y286" s="152"/>
      <c r="Z286" s="88" t="s">
        <v>398</v>
      </c>
      <c r="AA286" s="89">
        <v>70</v>
      </c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>
        <v>70</v>
      </c>
      <c r="AM286" s="89"/>
      <c r="AN286" s="89"/>
      <c r="AO286" s="89"/>
      <c r="AP286" s="89"/>
      <c r="AQ286" s="89"/>
      <c r="AR286" s="89"/>
      <c r="AS286" s="89"/>
      <c r="AT286" s="89"/>
      <c r="AU286" s="89"/>
      <c r="AV286" s="88" t="s">
        <v>398</v>
      </c>
    </row>
    <row r="287" spans="1:48" ht="83.65" customHeight="1" x14ac:dyDescent="0.25">
      <c r="A287" s="88" t="s">
        <v>400</v>
      </c>
      <c r="B287" s="149"/>
      <c r="C287" s="149" t="s">
        <v>389</v>
      </c>
      <c r="D287" s="149"/>
      <c r="E287" s="149" t="s">
        <v>401</v>
      </c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52"/>
      <c r="W287" s="152"/>
      <c r="X287" s="152"/>
      <c r="Y287" s="152"/>
      <c r="Z287" s="88" t="s">
        <v>400</v>
      </c>
      <c r="AA287" s="89">
        <v>30</v>
      </c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>
        <v>30</v>
      </c>
      <c r="AM287" s="89"/>
      <c r="AN287" s="89"/>
      <c r="AO287" s="89"/>
      <c r="AP287" s="89"/>
      <c r="AQ287" s="89"/>
      <c r="AR287" s="89"/>
      <c r="AS287" s="89"/>
      <c r="AT287" s="89"/>
      <c r="AU287" s="89"/>
      <c r="AV287" s="88" t="s">
        <v>400</v>
      </c>
    </row>
    <row r="288" spans="1:48" ht="66.95" customHeight="1" x14ac:dyDescent="0.25">
      <c r="A288" s="88" t="s">
        <v>243</v>
      </c>
      <c r="B288" s="149"/>
      <c r="C288" s="149" t="s">
        <v>389</v>
      </c>
      <c r="D288" s="149"/>
      <c r="E288" s="149" t="s">
        <v>401</v>
      </c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 t="s">
        <v>244</v>
      </c>
      <c r="U288" s="149"/>
      <c r="V288" s="152"/>
      <c r="W288" s="152"/>
      <c r="X288" s="152"/>
      <c r="Y288" s="152"/>
      <c r="Z288" s="88" t="s">
        <v>243</v>
      </c>
      <c r="AA288" s="89">
        <v>30</v>
      </c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>
        <v>30</v>
      </c>
      <c r="AM288" s="89"/>
      <c r="AN288" s="89"/>
      <c r="AO288" s="89"/>
      <c r="AP288" s="89"/>
      <c r="AQ288" s="89"/>
      <c r="AR288" s="89"/>
      <c r="AS288" s="89"/>
      <c r="AT288" s="89"/>
      <c r="AU288" s="89"/>
      <c r="AV288" s="88" t="s">
        <v>243</v>
      </c>
    </row>
    <row r="289" spans="1:48" ht="50.1" customHeight="1" x14ac:dyDescent="0.25">
      <c r="A289" s="88" t="s">
        <v>402</v>
      </c>
      <c r="B289" s="149"/>
      <c r="C289" s="149" t="s">
        <v>389</v>
      </c>
      <c r="D289" s="149"/>
      <c r="E289" s="149" t="s">
        <v>403</v>
      </c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52"/>
      <c r="W289" s="152"/>
      <c r="X289" s="152"/>
      <c r="Y289" s="152"/>
      <c r="Z289" s="88" t="s">
        <v>402</v>
      </c>
      <c r="AA289" s="89">
        <v>40</v>
      </c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>
        <v>40</v>
      </c>
      <c r="AM289" s="89"/>
      <c r="AN289" s="89"/>
      <c r="AO289" s="89"/>
      <c r="AP289" s="89"/>
      <c r="AQ289" s="89"/>
      <c r="AR289" s="89"/>
      <c r="AS289" s="89"/>
      <c r="AT289" s="89"/>
      <c r="AU289" s="89"/>
      <c r="AV289" s="88" t="s">
        <v>402</v>
      </c>
    </row>
    <row r="290" spans="1:48" ht="66.95" customHeight="1" x14ac:dyDescent="0.25">
      <c r="A290" s="88" t="s">
        <v>243</v>
      </c>
      <c r="B290" s="149"/>
      <c r="C290" s="149" t="s">
        <v>389</v>
      </c>
      <c r="D290" s="149"/>
      <c r="E290" s="149" t="s">
        <v>403</v>
      </c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 t="s">
        <v>244</v>
      </c>
      <c r="U290" s="149"/>
      <c r="V290" s="152"/>
      <c r="W290" s="152"/>
      <c r="X290" s="152"/>
      <c r="Y290" s="152"/>
      <c r="Z290" s="88" t="s">
        <v>243</v>
      </c>
      <c r="AA290" s="89">
        <v>40</v>
      </c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>
        <v>40</v>
      </c>
      <c r="AM290" s="89"/>
      <c r="AN290" s="89"/>
      <c r="AO290" s="89"/>
      <c r="AP290" s="89"/>
      <c r="AQ290" s="89"/>
      <c r="AR290" s="89"/>
      <c r="AS290" s="89"/>
      <c r="AT290" s="89"/>
      <c r="AU290" s="89"/>
      <c r="AV290" s="88" t="s">
        <v>243</v>
      </c>
    </row>
    <row r="291" spans="1:48" ht="56.25" customHeight="1" x14ac:dyDescent="0.25">
      <c r="A291" s="88" t="s">
        <v>404</v>
      </c>
      <c r="B291" s="149"/>
      <c r="C291" s="149" t="s">
        <v>389</v>
      </c>
      <c r="D291" s="149"/>
      <c r="E291" s="149" t="s">
        <v>405</v>
      </c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52"/>
      <c r="W291" s="152"/>
      <c r="X291" s="152"/>
      <c r="Y291" s="152"/>
      <c r="Z291" s="88" t="s">
        <v>404</v>
      </c>
      <c r="AA291" s="89">
        <v>175</v>
      </c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>
        <v>175</v>
      </c>
      <c r="AM291" s="89"/>
      <c r="AN291" s="89"/>
      <c r="AO291" s="89"/>
      <c r="AP291" s="89"/>
      <c r="AQ291" s="89"/>
      <c r="AR291" s="89"/>
      <c r="AS291" s="89"/>
      <c r="AT291" s="89"/>
      <c r="AU291" s="89"/>
      <c r="AV291" s="88" t="s">
        <v>404</v>
      </c>
    </row>
    <row r="292" spans="1:48" ht="83.65" customHeight="1" x14ac:dyDescent="0.25">
      <c r="A292" s="88" t="s">
        <v>406</v>
      </c>
      <c r="B292" s="149"/>
      <c r="C292" s="149" t="s">
        <v>389</v>
      </c>
      <c r="D292" s="149"/>
      <c r="E292" s="149" t="s">
        <v>407</v>
      </c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52"/>
      <c r="W292" s="152"/>
      <c r="X292" s="152"/>
      <c r="Y292" s="152"/>
      <c r="Z292" s="88" t="s">
        <v>406</v>
      </c>
      <c r="AA292" s="89">
        <v>155</v>
      </c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>
        <v>155</v>
      </c>
      <c r="AM292" s="89"/>
      <c r="AN292" s="89"/>
      <c r="AO292" s="89"/>
      <c r="AP292" s="89"/>
      <c r="AQ292" s="89"/>
      <c r="AR292" s="89"/>
      <c r="AS292" s="89"/>
      <c r="AT292" s="89"/>
      <c r="AU292" s="89"/>
      <c r="AV292" s="88" t="s">
        <v>406</v>
      </c>
    </row>
    <row r="293" spans="1:48" ht="66.95" customHeight="1" x14ac:dyDescent="0.25">
      <c r="A293" s="88" t="s">
        <v>243</v>
      </c>
      <c r="B293" s="149"/>
      <c r="C293" s="149" t="s">
        <v>389</v>
      </c>
      <c r="D293" s="149"/>
      <c r="E293" s="149" t="s">
        <v>407</v>
      </c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 t="s">
        <v>244</v>
      </c>
      <c r="U293" s="149"/>
      <c r="V293" s="152"/>
      <c r="W293" s="152"/>
      <c r="X293" s="152"/>
      <c r="Y293" s="152"/>
      <c r="Z293" s="88" t="s">
        <v>243</v>
      </c>
      <c r="AA293" s="89">
        <v>155</v>
      </c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>
        <v>155</v>
      </c>
      <c r="AM293" s="89"/>
      <c r="AN293" s="89"/>
      <c r="AO293" s="89"/>
      <c r="AP293" s="89"/>
      <c r="AQ293" s="89"/>
      <c r="AR293" s="89"/>
      <c r="AS293" s="89"/>
      <c r="AT293" s="89"/>
      <c r="AU293" s="89"/>
      <c r="AV293" s="88" t="s">
        <v>243</v>
      </c>
    </row>
    <row r="294" spans="1:48" ht="57" customHeight="1" x14ac:dyDescent="0.25">
      <c r="A294" s="88" t="s">
        <v>408</v>
      </c>
      <c r="B294" s="149"/>
      <c r="C294" s="149" t="s">
        <v>389</v>
      </c>
      <c r="D294" s="149"/>
      <c r="E294" s="149" t="s">
        <v>409</v>
      </c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52"/>
      <c r="W294" s="152"/>
      <c r="X294" s="152"/>
      <c r="Y294" s="152"/>
      <c r="Z294" s="88" t="s">
        <v>408</v>
      </c>
      <c r="AA294" s="89">
        <v>20</v>
      </c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>
        <v>20</v>
      </c>
      <c r="AM294" s="89"/>
      <c r="AN294" s="89"/>
      <c r="AO294" s="89"/>
      <c r="AP294" s="89"/>
      <c r="AQ294" s="89"/>
      <c r="AR294" s="89"/>
      <c r="AS294" s="89"/>
      <c r="AT294" s="89"/>
      <c r="AU294" s="89"/>
      <c r="AV294" s="88" t="s">
        <v>408</v>
      </c>
    </row>
    <row r="295" spans="1:48" ht="66.95" customHeight="1" x14ac:dyDescent="0.25">
      <c r="A295" s="88" t="s">
        <v>243</v>
      </c>
      <c r="B295" s="149"/>
      <c r="C295" s="149" t="s">
        <v>389</v>
      </c>
      <c r="D295" s="149"/>
      <c r="E295" s="149" t="s">
        <v>409</v>
      </c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 t="s">
        <v>244</v>
      </c>
      <c r="U295" s="149"/>
      <c r="V295" s="152"/>
      <c r="W295" s="152"/>
      <c r="X295" s="152"/>
      <c r="Y295" s="152"/>
      <c r="Z295" s="88" t="s">
        <v>243</v>
      </c>
      <c r="AA295" s="89">
        <v>20</v>
      </c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>
        <v>20</v>
      </c>
      <c r="AM295" s="89"/>
      <c r="AN295" s="89"/>
      <c r="AO295" s="89"/>
      <c r="AP295" s="89"/>
      <c r="AQ295" s="89"/>
      <c r="AR295" s="89"/>
      <c r="AS295" s="89"/>
      <c r="AT295" s="89"/>
      <c r="AU295" s="89"/>
      <c r="AV295" s="88" t="s">
        <v>243</v>
      </c>
    </row>
    <row r="296" spans="1:48" ht="66.95" customHeight="1" x14ac:dyDescent="0.25">
      <c r="A296" s="88" t="s">
        <v>410</v>
      </c>
      <c r="B296" s="149"/>
      <c r="C296" s="149" t="s">
        <v>389</v>
      </c>
      <c r="D296" s="149"/>
      <c r="E296" s="149" t="s">
        <v>411</v>
      </c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52"/>
      <c r="W296" s="152"/>
      <c r="X296" s="152"/>
      <c r="Y296" s="152"/>
      <c r="Z296" s="88" t="s">
        <v>410</v>
      </c>
      <c r="AA296" s="89">
        <f>AA297</f>
        <v>4486.5</v>
      </c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>
        <v>4958.5</v>
      </c>
      <c r="AM296" s="89"/>
      <c r="AN296" s="89"/>
      <c r="AO296" s="89"/>
      <c r="AP296" s="89"/>
      <c r="AQ296" s="89">
        <v>4958.5</v>
      </c>
      <c r="AR296" s="89"/>
      <c r="AS296" s="89"/>
      <c r="AT296" s="89"/>
      <c r="AU296" s="89"/>
      <c r="AV296" s="88" t="s">
        <v>410</v>
      </c>
    </row>
    <row r="297" spans="1:48" ht="59.25" customHeight="1" x14ac:dyDescent="0.25">
      <c r="A297" s="88" t="s">
        <v>319</v>
      </c>
      <c r="B297" s="149"/>
      <c r="C297" s="149" t="s">
        <v>389</v>
      </c>
      <c r="D297" s="149"/>
      <c r="E297" s="149" t="s">
        <v>412</v>
      </c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52"/>
      <c r="W297" s="152"/>
      <c r="X297" s="152"/>
      <c r="Y297" s="152"/>
      <c r="Z297" s="88" t="s">
        <v>319</v>
      </c>
      <c r="AA297" s="89">
        <f>AA298</f>
        <v>4486.5</v>
      </c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>
        <v>4958.5</v>
      </c>
      <c r="AM297" s="89"/>
      <c r="AN297" s="89"/>
      <c r="AO297" s="89"/>
      <c r="AP297" s="89"/>
      <c r="AQ297" s="89">
        <v>4958.5</v>
      </c>
      <c r="AR297" s="89"/>
      <c r="AS297" s="89"/>
      <c r="AT297" s="89"/>
      <c r="AU297" s="89"/>
      <c r="AV297" s="88" t="s">
        <v>319</v>
      </c>
    </row>
    <row r="298" spans="1:48" ht="66.95" customHeight="1" x14ac:dyDescent="0.25">
      <c r="A298" s="88" t="s">
        <v>243</v>
      </c>
      <c r="B298" s="149"/>
      <c r="C298" s="149" t="s">
        <v>389</v>
      </c>
      <c r="D298" s="149"/>
      <c r="E298" s="149" t="s">
        <v>412</v>
      </c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 t="s">
        <v>244</v>
      </c>
      <c r="U298" s="149"/>
      <c r="V298" s="152"/>
      <c r="W298" s="152"/>
      <c r="X298" s="152"/>
      <c r="Y298" s="152"/>
      <c r="Z298" s="88" t="s">
        <v>243</v>
      </c>
      <c r="AA298" s="89">
        <v>4486.5</v>
      </c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>
        <v>4958.5</v>
      </c>
      <c r="AM298" s="89"/>
      <c r="AN298" s="89"/>
      <c r="AO298" s="89"/>
      <c r="AP298" s="89"/>
      <c r="AQ298" s="89">
        <v>4958.5</v>
      </c>
      <c r="AR298" s="89"/>
      <c r="AS298" s="89"/>
      <c r="AT298" s="89"/>
      <c r="AU298" s="89"/>
      <c r="AV298" s="88" t="s">
        <v>243</v>
      </c>
    </row>
    <row r="299" spans="1:48" ht="66.95" customHeight="1" x14ac:dyDescent="0.25">
      <c r="A299" s="88"/>
      <c r="B299" s="149"/>
      <c r="C299" s="149" t="s">
        <v>389</v>
      </c>
      <c r="D299" s="149"/>
      <c r="E299" s="149" t="s">
        <v>144</v>
      </c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52"/>
      <c r="W299" s="152"/>
      <c r="X299" s="152"/>
      <c r="Y299" s="152"/>
      <c r="Z299" s="88" t="s">
        <v>143</v>
      </c>
      <c r="AA299" s="89">
        <f>AA300</f>
        <v>65.194999999999993</v>
      </c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8"/>
    </row>
    <row r="300" spans="1:48" ht="33.75" customHeight="1" x14ac:dyDescent="0.25">
      <c r="A300" s="88"/>
      <c r="B300" s="149"/>
      <c r="C300" s="149" t="s">
        <v>389</v>
      </c>
      <c r="D300" s="149"/>
      <c r="E300" s="149" t="s">
        <v>578</v>
      </c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52"/>
      <c r="W300" s="152"/>
      <c r="X300" s="152"/>
      <c r="Y300" s="152"/>
      <c r="Z300" s="88" t="s">
        <v>577</v>
      </c>
      <c r="AA300" s="89">
        <f>AA301</f>
        <v>65.194999999999993</v>
      </c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8"/>
    </row>
    <row r="301" spans="1:48" ht="54.75" customHeight="1" x14ac:dyDescent="0.25">
      <c r="A301" s="88"/>
      <c r="B301" s="149"/>
      <c r="C301" s="149" t="s">
        <v>389</v>
      </c>
      <c r="D301" s="149"/>
      <c r="E301" s="149" t="s">
        <v>578</v>
      </c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 t="s">
        <v>244</v>
      </c>
      <c r="U301" s="149"/>
      <c r="V301" s="152"/>
      <c r="W301" s="152"/>
      <c r="X301" s="152"/>
      <c r="Y301" s="152"/>
      <c r="Z301" s="88" t="s">
        <v>243</v>
      </c>
      <c r="AA301" s="89">
        <v>65.194999999999993</v>
      </c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8"/>
    </row>
    <row r="302" spans="1:48" ht="28.5" customHeight="1" x14ac:dyDescent="0.25">
      <c r="A302" s="88"/>
      <c r="B302" s="149"/>
      <c r="C302" s="149" t="s">
        <v>580</v>
      </c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52"/>
      <c r="W302" s="152"/>
      <c r="X302" s="152"/>
      <c r="Y302" s="152"/>
      <c r="Z302" s="88" t="s">
        <v>579</v>
      </c>
      <c r="AA302" s="89">
        <f>AA303</f>
        <v>197.6</v>
      </c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8"/>
    </row>
    <row r="303" spans="1:48" ht="48" customHeight="1" x14ac:dyDescent="0.25">
      <c r="A303" s="88"/>
      <c r="B303" s="149"/>
      <c r="C303" s="149" t="s">
        <v>580</v>
      </c>
      <c r="D303" s="149"/>
      <c r="E303" s="149" t="s">
        <v>519</v>
      </c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52"/>
      <c r="W303" s="152"/>
      <c r="X303" s="152"/>
      <c r="Y303" s="152"/>
      <c r="Z303" s="88" t="s">
        <v>518</v>
      </c>
      <c r="AA303" s="89">
        <f>AA304</f>
        <v>197.6</v>
      </c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8"/>
    </row>
    <row r="304" spans="1:48" ht="66.95" customHeight="1" x14ac:dyDescent="0.25">
      <c r="A304" s="88"/>
      <c r="B304" s="149"/>
      <c r="C304" s="149" t="s">
        <v>580</v>
      </c>
      <c r="D304" s="149"/>
      <c r="E304" s="149" t="s">
        <v>592</v>
      </c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52"/>
      <c r="W304" s="152"/>
      <c r="X304" s="152"/>
      <c r="Y304" s="152"/>
      <c r="Z304" s="88" t="s">
        <v>591</v>
      </c>
      <c r="AA304" s="89">
        <f>AA305</f>
        <v>197.6</v>
      </c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8"/>
    </row>
    <row r="305" spans="1:48" ht="66.95" customHeight="1" x14ac:dyDescent="0.25">
      <c r="A305" s="88"/>
      <c r="B305" s="149"/>
      <c r="C305" s="149" t="s">
        <v>580</v>
      </c>
      <c r="D305" s="149"/>
      <c r="E305" s="149" t="s">
        <v>596</v>
      </c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52"/>
      <c r="W305" s="152"/>
      <c r="X305" s="152"/>
      <c r="Y305" s="152"/>
      <c r="Z305" s="88" t="s">
        <v>529</v>
      </c>
      <c r="AA305" s="89">
        <f>AA306</f>
        <v>197.6</v>
      </c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8"/>
    </row>
    <row r="306" spans="1:48" ht="66.95" customHeight="1" x14ac:dyDescent="0.25">
      <c r="A306" s="88"/>
      <c r="B306" s="149"/>
      <c r="C306" s="149" t="s">
        <v>580</v>
      </c>
      <c r="D306" s="149"/>
      <c r="E306" s="149" t="s">
        <v>597</v>
      </c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52"/>
      <c r="W306" s="152"/>
      <c r="X306" s="152"/>
      <c r="Y306" s="152"/>
      <c r="Z306" s="88" t="s">
        <v>531</v>
      </c>
      <c r="AA306" s="89">
        <f>AA307+AA308</f>
        <v>197.6</v>
      </c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8"/>
    </row>
    <row r="307" spans="1:48" ht="100.5" customHeight="1" x14ac:dyDescent="0.25">
      <c r="A307" s="88"/>
      <c r="B307" s="149"/>
      <c r="C307" s="149" t="s">
        <v>580</v>
      </c>
      <c r="D307" s="149"/>
      <c r="E307" s="149" t="s">
        <v>597</v>
      </c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 t="s">
        <v>136</v>
      </c>
      <c r="U307" s="149"/>
      <c r="V307" s="152"/>
      <c r="W307" s="152"/>
      <c r="X307" s="152"/>
      <c r="Y307" s="152"/>
      <c r="Z307" s="88" t="s">
        <v>135</v>
      </c>
      <c r="AA307" s="89">
        <v>125.5</v>
      </c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8"/>
    </row>
    <row r="308" spans="1:48" ht="66.95" customHeight="1" x14ac:dyDescent="0.25">
      <c r="A308" s="88"/>
      <c r="B308" s="149"/>
      <c r="C308" s="149" t="s">
        <v>580</v>
      </c>
      <c r="D308" s="149"/>
      <c r="E308" s="149" t="s">
        <v>597</v>
      </c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 t="s">
        <v>140</v>
      </c>
      <c r="U308" s="149"/>
      <c r="V308" s="152"/>
      <c r="W308" s="152"/>
      <c r="X308" s="152"/>
      <c r="Y308" s="152"/>
      <c r="Z308" s="88" t="s">
        <v>139</v>
      </c>
      <c r="AA308" s="89">
        <v>72.099999999999994</v>
      </c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8"/>
    </row>
    <row r="309" spans="1:48" ht="16.7" customHeight="1" x14ac:dyDescent="0.25">
      <c r="A309" s="88" t="s">
        <v>413</v>
      </c>
      <c r="B309" s="149"/>
      <c r="C309" s="149" t="s">
        <v>414</v>
      </c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52"/>
      <c r="W309" s="152"/>
      <c r="X309" s="152"/>
      <c r="Y309" s="152"/>
      <c r="Z309" s="88" t="s">
        <v>413</v>
      </c>
      <c r="AA309" s="89">
        <f>AA310</f>
        <v>10715.88787</v>
      </c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>
        <v>3928</v>
      </c>
      <c r="AM309" s="89"/>
      <c r="AN309" s="89"/>
      <c r="AO309" s="89"/>
      <c r="AP309" s="89"/>
      <c r="AQ309" s="89">
        <v>2983</v>
      </c>
      <c r="AR309" s="89"/>
      <c r="AS309" s="89"/>
      <c r="AT309" s="89"/>
      <c r="AU309" s="89"/>
      <c r="AV309" s="88" t="s">
        <v>413</v>
      </c>
    </row>
    <row r="310" spans="1:48" ht="16.7" customHeight="1" x14ac:dyDescent="0.25">
      <c r="A310" s="88" t="s">
        <v>415</v>
      </c>
      <c r="B310" s="149"/>
      <c r="C310" s="149" t="s">
        <v>416</v>
      </c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52"/>
      <c r="W310" s="152"/>
      <c r="X310" s="152"/>
      <c r="Y310" s="152"/>
      <c r="Z310" s="88" t="s">
        <v>415</v>
      </c>
      <c r="AA310" s="89">
        <f>AA311</f>
        <v>10715.88787</v>
      </c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>
        <v>3928</v>
      </c>
      <c r="AM310" s="89"/>
      <c r="AN310" s="89"/>
      <c r="AO310" s="89"/>
      <c r="AP310" s="89"/>
      <c r="AQ310" s="89">
        <v>2983</v>
      </c>
      <c r="AR310" s="89"/>
      <c r="AS310" s="89"/>
      <c r="AT310" s="89"/>
      <c r="AU310" s="89"/>
      <c r="AV310" s="88" t="s">
        <v>415</v>
      </c>
    </row>
    <row r="311" spans="1:48" ht="50.1" customHeight="1" x14ac:dyDescent="0.25">
      <c r="A311" s="88" t="s">
        <v>225</v>
      </c>
      <c r="B311" s="149"/>
      <c r="C311" s="149" t="s">
        <v>416</v>
      </c>
      <c r="D311" s="149"/>
      <c r="E311" s="149" t="s">
        <v>226</v>
      </c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52"/>
      <c r="W311" s="152"/>
      <c r="X311" s="152"/>
      <c r="Y311" s="152"/>
      <c r="Z311" s="88" t="s">
        <v>225</v>
      </c>
      <c r="AA311" s="89">
        <f>AA312+AA324</f>
        <v>10715.88787</v>
      </c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>
        <v>3928</v>
      </c>
      <c r="AM311" s="89"/>
      <c r="AN311" s="89"/>
      <c r="AO311" s="89"/>
      <c r="AP311" s="89"/>
      <c r="AQ311" s="89">
        <v>2983</v>
      </c>
      <c r="AR311" s="89"/>
      <c r="AS311" s="89"/>
      <c r="AT311" s="89"/>
      <c r="AU311" s="89"/>
      <c r="AV311" s="88" t="s">
        <v>225</v>
      </c>
    </row>
    <row r="312" spans="1:48" ht="36.75" customHeight="1" x14ac:dyDescent="0.25">
      <c r="A312" s="88" t="s">
        <v>417</v>
      </c>
      <c r="B312" s="149"/>
      <c r="C312" s="149" t="s">
        <v>416</v>
      </c>
      <c r="D312" s="149"/>
      <c r="E312" s="149" t="s">
        <v>418</v>
      </c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52"/>
      <c r="W312" s="152"/>
      <c r="X312" s="152"/>
      <c r="Y312" s="152"/>
      <c r="Z312" s="88" t="s">
        <v>417</v>
      </c>
      <c r="AA312" s="89">
        <f>AA313+AA316+AA321</f>
        <v>9775.6878699999997</v>
      </c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>
        <v>3023</v>
      </c>
      <c r="AM312" s="89"/>
      <c r="AN312" s="89"/>
      <c r="AO312" s="89"/>
      <c r="AP312" s="89"/>
      <c r="AQ312" s="89">
        <v>2983</v>
      </c>
      <c r="AR312" s="89"/>
      <c r="AS312" s="89"/>
      <c r="AT312" s="89"/>
      <c r="AU312" s="89"/>
      <c r="AV312" s="88" t="s">
        <v>417</v>
      </c>
    </row>
    <row r="313" spans="1:48" ht="66.95" customHeight="1" x14ac:dyDescent="0.25">
      <c r="A313" s="88" t="s">
        <v>419</v>
      </c>
      <c r="B313" s="149"/>
      <c r="C313" s="149" t="s">
        <v>416</v>
      </c>
      <c r="D313" s="149"/>
      <c r="E313" s="149" t="s">
        <v>420</v>
      </c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52"/>
      <c r="W313" s="152"/>
      <c r="X313" s="152"/>
      <c r="Y313" s="152"/>
      <c r="Z313" s="88" t="s">
        <v>421</v>
      </c>
      <c r="AA313" s="89">
        <f>AA314</f>
        <v>9461</v>
      </c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>
        <v>2983</v>
      </c>
      <c r="AM313" s="89"/>
      <c r="AN313" s="89"/>
      <c r="AO313" s="89"/>
      <c r="AP313" s="89"/>
      <c r="AQ313" s="89">
        <v>2983</v>
      </c>
      <c r="AR313" s="89"/>
      <c r="AS313" s="89"/>
      <c r="AT313" s="89"/>
      <c r="AU313" s="89"/>
      <c r="AV313" s="88" t="s">
        <v>419</v>
      </c>
    </row>
    <row r="314" spans="1:48" ht="66.95" customHeight="1" x14ac:dyDescent="0.25">
      <c r="A314" s="88" t="s">
        <v>319</v>
      </c>
      <c r="B314" s="149"/>
      <c r="C314" s="149" t="s">
        <v>416</v>
      </c>
      <c r="D314" s="149"/>
      <c r="E314" s="149" t="s">
        <v>422</v>
      </c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52"/>
      <c r="W314" s="152"/>
      <c r="X314" s="152"/>
      <c r="Y314" s="152"/>
      <c r="Z314" s="88" t="s">
        <v>319</v>
      </c>
      <c r="AA314" s="89">
        <f>AA315</f>
        <v>9461</v>
      </c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>
        <v>2983</v>
      </c>
      <c r="AM314" s="89"/>
      <c r="AN314" s="89"/>
      <c r="AO314" s="89"/>
      <c r="AP314" s="89"/>
      <c r="AQ314" s="89">
        <v>2983</v>
      </c>
      <c r="AR314" s="89"/>
      <c r="AS314" s="89"/>
      <c r="AT314" s="89"/>
      <c r="AU314" s="89"/>
      <c r="AV314" s="88" t="s">
        <v>319</v>
      </c>
    </row>
    <row r="315" spans="1:48" ht="66.95" customHeight="1" x14ac:dyDescent="0.25">
      <c r="A315" s="88" t="s">
        <v>243</v>
      </c>
      <c r="B315" s="149"/>
      <c r="C315" s="149" t="s">
        <v>416</v>
      </c>
      <c r="D315" s="149"/>
      <c r="E315" s="149" t="s">
        <v>422</v>
      </c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 t="s">
        <v>244</v>
      </c>
      <c r="U315" s="149"/>
      <c r="V315" s="152"/>
      <c r="W315" s="152"/>
      <c r="X315" s="152"/>
      <c r="Y315" s="152"/>
      <c r="Z315" s="88" t="s">
        <v>243</v>
      </c>
      <c r="AA315" s="89">
        <v>9461</v>
      </c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>
        <v>2983</v>
      </c>
      <c r="AM315" s="89"/>
      <c r="AN315" s="89"/>
      <c r="AO315" s="89"/>
      <c r="AP315" s="89"/>
      <c r="AQ315" s="89">
        <v>2983</v>
      </c>
      <c r="AR315" s="89"/>
      <c r="AS315" s="89"/>
      <c r="AT315" s="89"/>
      <c r="AU315" s="89"/>
      <c r="AV315" s="88" t="s">
        <v>243</v>
      </c>
    </row>
    <row r="316" spans="1:48" ht="83.65" customHeight="1" x14ac:dyDescent="0.25">
      <c r="A316" s="88" t="s">
        <v>423</v>
      </c>
      <c r="B316" s="149"/>
      <c r="C316" s="149" t="s">
        <v>416</v>
      </c>
      <c r="D316" s="149"/>
      <c r="E316" s="149" t="s">
        <v>424</v>
      </c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52"/>
      <c r="W316" s="152"/>
      <c r="X316" s="152"/>
      <c r="Y316" s="152"/>
      <c r="Z316" s="88" t="s">
        <v>423</v>
      </c>
      <c r="AA316" s="89">
        <v>40</v>
      </c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>
        <v>40</v>
      </c>
      <c r="AM316" s="89"/>
      <c r="AN316" s="89"/>
      <c r="AO316" s="89"/>
      <c r="AP316" s="89"/>
      <c r="AQ316" s="89"/>
      <c r="AR316" s="89"/>
      <c r="AS316" s="89"/>
      <c r="AT316" s="89"/>
      <c r="AU316" s="89"/>
      <c r="AV316" s="88" t="s">
        <v>423</v>
      </c>
    </row>
    <row r="317" spans="1:48" ht="66.95" customHeight="1" x14ac:dyDescent="0.25">
      <c r="A317" s="88" t="s">
        <v>425</v>
      </c>
      <c r="B317" s="149"/>
      <c r="C317" s="149" t="s">
        <v>416</v>
      </c>
      <c r="D317" s="149"/>
      <c r="E317" s="149" t="s">
        <v>426</v>
      </c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52"/>
      <c r="W317" s="152"/>
      <c r="X317" s="152"/>
      <c r="Y317" s="152"/>
      <c r="Z317" s="88" t="s">
        <v>425</v>
      </c>
      <c r="AA317" s="89">
        <v>15</v>
      </c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>
        <v>15</v>
      </c>
      <c r="AM317" s="89"/>
      <c r="AN317" s="89"/>
      <c r="AO317" s="89"/>
      <c r="AP317" s="89"/>
      <c r="AQ317" s="89"/>
      <c r="AR317" s="89"/>
      <c r="AS317" s="89"/>
      <c r="AT317" s="89"/>
      <c r="AU317" s="89"/>
      <c r="AV317" s="88" t="s">
        <v>425</v>
      </c>
    </row>
    <row r="318" spans="1:48" ht="66.95" customHeight="1" x14ac:dyDescent="0.25">
      <c r="A318" s="88" t="s">
        <v>243</v>
      </c>
      <c r="B318" s="149"/>
      <c r="C318" s="149" t="s">
        <v>416</v>
      </c>
      <c r="D318" s="149"/>
      <c r="E318" s="149" t="s">
        <v>426</v>
      </c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 t="s">
        <v>244</v>
      </c>
      <c r="U318" s="149"/>
      <c r="V318" s="152"/>
      <c r="W318" s="152"/>
      <c r="X318" s="152"/>
      <c r="Y318" s="152"/>
      <c r="Z318" s="88" t="s">
        <v>243</v>
      </c>
      <c r="AA318" s="89">
        <v>15</v>
      </c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>
        <v>15</v>
      </c>
      <c r="AM318" s="89"/>
      <c r="AN318" s="89"/>
      <c r="AO318" s="89"/>
      <c r="AP318" s="89"/>
      <c r="AQ318" s="89"/>
      <c r="AR318" s="89"/>
      <c r="AS318" s="89"/>
      <c r="AT318" s="89"/>
      <c r="AU318" s="89"/>
      <c r="AV318" s="88" t="s">
        <v>243</v>
      </c>
    </row>
    <row r="319" spans="1:48" ht="66.95" customHeight="1" x14ac:dyDescent="0.25">
      <c r="A319" s="88" t="s">
        <v>427</v>
      </c>
      <c r="B319" s="149"/>
      <c r="C319" s="149" t="s">
        <v>416</v>
      </c>
      <c r="D319" s="149"/>
      <c r="E319" s="149" t="s">
        <v>428</v>
      </c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52"/>
      <c r="W319" s="152"/>
      <c r="X319" s="152"/>
      <c r="Y319" s="152"/>
      <c r="Z319" s="88" t="s">
        <v>427</v>
      </c>
      <c r="AA319" s="89">
        <v>25</v>
      </c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>
        <v>25</v>
      </c>
      <c r="AM319" s="89"/>
      <c r="AN319" s="89"/>
      <c r="AO319" s="89"/>
      <c r="AP319" s="89"/>
      <c r="AQ319" s="89"/>
      <c r="AR319" s="89"/>
      <c r="AS319" s="89"/>
      <c r="AT319" s="89"/>
      <c r="AU319" s="89"/>
      <c r="AV319" s="88" t="s">
        <v>427</v>
      </c>
    </row>
    <row r="320" spans="1:48" ht="66.95" customHeight="1" x14ac:dyDescent="0.25">
      <c r="A320" s="88" t="s">
        <v>243</v>
      </c>
      <c r="B320" s="149"/>
      <c r="C320" s="149" t="s">
        <v>416</v>
      </c>
      <c r="D320" s="149"/>
      <c r="E320" s="149" t="s">
        <v>428</v>
      </c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 t="s">
        <v>244</v>
      </c>
      <c r="U320" s="149"/>
      <c r="V320" s="152"/>
      <c r="W320" s="152"/>
      <c r="X320" s="152"/>
      <c r="Y320" s="152"/>
      <c r="Z320" s="88" t="s">
        <v>243</v>
      </c>
      <c r="AA320" s="89">
        <v>25</v>
      </c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>
        <v>25</v>
      </c>
      <c r="AM320" s="89"/>
      <c r="AN320" s="89"/>
      <c r="AO320" s="89"/>
      <c r="AP320" s="89"/>
      <c r="AQ320" s="89"/>
      <c r="AR320" s="89"/>
      <c r="AS320" s="89"/>
      <c r="AT320" s="89"/>
      <c r="AU320" s="89"/>
      <c r="AV320" s="88" t="s">
        <v>243</v>
      </c>
    </row>
    <row r="321" spans="1:48" ht="66.95" customHeight="1" x14ac:dyDescent="0.25">
      <c r="A321" s="88"/>
      <c r="B321" s="149"/>
      <c r="C321" s="149" t="s">
        <v>416</v>
      </c>
      <c r="D321" s="149"/>
      <c r="E321" s="149" t="s">
        <v>974</v>
      </c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52"/>
      <c r="W321" s="152"/>
      <c r="X321" s="152"/>
      <c r="Y321" s="152"/>
      <c r="Z321" s="91" t="s">
        <v>975</v>
      </c>
      <c r="AA321" s="89">
        <f>AA322</f>
        <v>274.68786999999998</v>
      </c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8"/>
    </row>
    <row r="322" spans="1:48" ht="66.95" customHeight="1" x14ac:dyDescent="0.25">
      <c r="A322" s="88"/>
      <c r="B322" s="149"/>
      <c r="C322" s="149" t="s">
        <v>416</v>
      </c>
      <c r="D322" s="149"/>
      <c r="E322" s="149" t="s">
        <v>976</v>
      </c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52"/>
      <c r="W322" s="152"/>
      <c r="X322" s="152"/>
      <c r="Y322" s="152"/>
      <c r="Z322" s="91" t="s">
        <v>977</v>
      </c>
      <c r="AA322" s="89">
        <f>AA323</f>
        <v>274.68786999999998</v>
      </c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8"/>
    </row>
    <row r="323" spans="1:48" ht="66.95" customHeight="1" x14ac:dyDescent="0.25">
      <c r="A323" s="88"/>
      <c r="B323" s="149"/>
      <c r="C323" s="149" t="s">
        <v>416</v>
      </c>
      <c r="D323" s="149"/>
      <c r="E323" s="149" t="s">
        <v>976</v>
      </c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 t="s">
        <v>244</v>
      </c>
      <c r="U323" s="149"/>
      <c r="V323" s="152"/>
      <c r="W323" s="152"/>
      <c r="X323" s="152"/>
      <c r="Y323" s="152"/>
      <c r="Z323" s="88" t="s">
        <v>243</v>
      </c>
      <c r="AA323" s="89">
        <v>274.68786999999998</v>
      </c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8"/>
    </row>
    <row r="324" spans="1:48" ht="33.4" customHeight="1" x14ac:dyDescent="0.25">
      <c r="A324" s="88" t="s">
        <v>429</v>
      </c>
      <c r="B324" s="149"/>
      <c r="C324" s="149" t="s">
        <v>416</v>
      </c>
      <c r="D324" s="149"/>
      <c r="E324" s="149" t="s">
        <v>430</v>
      </c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52"/>
      <c r="W324" s="152"/>
      <c r="X324" s="152"/>
      <c r="Y324" s="152"/>
      <c r="Z324" s="88" t="s">
        <v>429</v>
      </c>
      <c r="AA324" s="89">
        <f>AA325+AA330</f>
        <v>940.2</v>
      </c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>
        <v>905</v>
      </c>
      <c r="AM324" s="89"/>
      <c r="AN324" s="89"/>
      <c r="AO324" s="89"/>
      <c r="AP324" s="89"/>
      <c r="AQ324" s="89"/>
      <c r="AR324" s="89"/>
      <c r="AS324" s="89"/>
      <c r="AT324" s="89"/>
      <c r="AU324" s="89"/>
      <c r="AV324" s="88" t="s">
        <v>429</v>
      </c>
    </row>
    <row r="325" spans="1:48" ht="83.65" customHeight="1" x14ac:dyDescent="0.25">
      <c r="A325" s="88" t="s">
        <v>431</v>
      </c>
      <c r="B325" s="149"/>
      <c r="C325" s="149" t="s">
        <v>416</v>
      </c>
      <c r="D325" s="149"/>
      <c r="E325" s="149" t="s">
        <v>432</v>
      </c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52"/>
      <c r="W325" s="152"/>
      <c r="X325" s="152"/>
      <c r="Y325" s="152"/>
      <c r="Z325" s="88" t="s">
        <v>431</v>
      </c>
      <c r="AA325" s="89">
        <f>AA326+AA328</f>
        <v>821.2</v>
      </c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>
        <v>830</v>
      </c>
      <c r="AM325" s="89"/>
      <c r="AN325" s="89"/>
      <c r="AO325" s="89"/>
      <c r="AP325" s="89"/>
      <c r="AQ325" s="89"/>
      <c r="AR325" s="89"/>
      <c r="AS325" s="89"/>
      <c r="AT325" s="89"/>
      <c r="AU325" s="89"/>
      <c r="AV325" s="88" t="s">
        <v>431</v>
      </c>
    </row>
    <row r="326" spans="1:48" ht="83.65" customHeight="1" x14ac:dyDescent="0.25">
      <c r="A326" s="88" t="s">
        <v>433</v>
      </c>
      <c r="B326" s="149"/>
      <c r="C326" s="149" t="s">
        <v>416</v>
      </c>
      <c r="D326" s="149"/>
      <c r="E326" s="149" t="s">
        <v>434</v>
      </c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52"/>
      <c r="W326" s="152"/>
      <c r="X326" s="152"/>
      <c r="Y326" s="152"/>
      <c r="Z326" s="88" t="s">
        <v>433</v>
      </c>
      <c r="AA326" s="89">
        <f>AA327</f>
        <v>791.2</v>
      </c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>
        <v>800</v>
      </c>
      <c r="AM326" s="89"/>
      <c r="AN326" s="89"/>
      <c r="AO326" s="89"/>
      <c r="AP326" s="89"/>
      <c r="AQ326" s="89"/>
      <c r="AR326" s="89"/>
      <c r="AS326" s="89"/>
      <c r="AT326" s="89"/>
      <c r="AU326" s="89"/>
      <c r="AV326" s="88" t="s">
        <v>433</v>
      </c>
    </row>
    <row r="327" spans="1:48" ht="66.95" customHeight="1" x14ac:dyDescent="0.25">
      <c r="A327" s="88" t="s">
        <v>243</v>
      </c>
      <c r="B327" s="149"/>
      <c r="C327" s="149" t="s">
        <v>416</v>
      </c>
      <c r="D327" s="149"/>
      <c r="E327" s="149" t="s">
        <v>434</v>
      </c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 t="s">
        <v>244</v>
      </c>
      <c r="U327" s="149"/>
      <c r="V327" s="152"/>
      <c r="W327" s="152"/>
      <c r="X327" s="152"/>
      <c r="Y327" s="152"/>
      <c r="Z327" s="88" t="s">
        <v>243</v>
      </c>
      <c r="AA327" s="89">
        <v>791.2</v>
      </c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>
        <v>800</v>
      </c>
      <c r="AM327" s="89"/>
      <c r="AN327" s="89"/>
      <c r="AO327" s="89"/>
      <c r="AP327" s="89"/>
      <c r="AQ327" s="89"/>
      <c r="AR327" s="89"/>
      <c r="AS327" s="89"/>
      <c r="AT327" s="89"/>
      <c r="AU327" s="89"/>
      <c r="AV327" s="88" t="s">
        <v>243</v>
      </c>
    </row>
    <row r="328" spans="1:48" ht="66.95" customHeight="1" x14ac:dyDescent="0.25">
      <c r="A328" s="88" t="s">
        <v>435</v>
      </c>
      <c r="B328" s="149"/>
      <c r="C328" s="149" t="s">
        <v>416</v>
      </c>
      <c r="D328" s="149"/>
      <c r="E328" s="149" t="s">
        <v>436</v>
      </c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52"/>
      <c r="W328" s="152"/>
      <c r="X328" s="152"/>
      <c r="Y328" s="152"/>
      <c r="Z328" s="88" t="s">
        <v>435</v>
      </c>
      <c r="AA328" s="89">
        <v>30</v>
      </c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>
        <v>30</v>
      </c>
      <c r="AM328" s="89"/>
      <c r="AN328" s="89"/>
      <c r="AO328" s="89"/>
      <c r="AP328" s="89"/>
      <c r="AQ328" s="89"/>
      <c r="AR328" s="89"/>
      <c r="AS328" s="89"/>
      <c r="AT328" s="89"/>
      <c r="AU328" s="89"/>
      <c r="AV328" s="88" t="s">
        <v>435</v>
      </c>
    </row>
    <row r="329" spans="1:48" ht="66.95" customHeight="1" x14ac:dyDescent="0.25">
      <c r="A329" s="88" t="s">
        <v>243</v>
      </c>
      <c r="B329" s="149"/>
      <c r="C329" s="149" t="s">
        <v>416</v>
      </c>
      <c r="D329" s="149"/>
      <c r="E329" s="149" t="s">
        <v>436</v>
      </c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 t="s">
        <v>244</v>
      </c>
      <c r="U329" s="149"/>
      <c r="V329" s="152"/>
      <c r="W329" s="152"/>
      <c r="X329" s="152"/>
      <c r="Y329" s="152"/>
      <c r="Z329" s="88" t="s">
        <v>243</v>
      </c>
      <c r="AA329" s="89">
        <v>30</v>
      </c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>
        <v>30</v>
      </c>
      <c r="AM329" s="89"/>
      <c r="AN329" s="89"/>
      <c r="AO329" s="89"/>
      <c r="AP329" s="89"/>
      <c r="AQ329" s="89"/>
      <c r="AR329" s="89"/>
      <c r="AS329" s="89"/>
      <c r="AT329" s="89"/>
      <c r="AU329" s="89"/>
      <c r="AV329" s="88" t="s">
        <v>243</v>
      </c>
    </row>
    <row r="330" spans="1:48" ht="66.95" customHeight="1" x14ac:dyDescent="0.25">
      <c r="A330" s="88" t="s">
        <v>437</v>
      </c>
      <c r="B330" s="149"/>
      <c r="C330" s="149" t="s">
        <v>416</v>
      </c>
      <c r="D330" s="149"/>
      <c r="E330" s="149" t="s">
        <v>438</v>
      </c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52"/>
      <c r="W330" s="152"/>
      <c r="X330" s="152"/>
      <c r="Y330" s="152"/>
      <c r="Z330" s="88" t="s">
        <v>437</v>
      </c>
      <c r="AA330" s="89">
        <f>AA331+AA333</f>
        <v>119</v>
      </c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>
        <v>75</v>
      </c>
      <c r="AM330" s="89"/>
      <c r="AN330" s="89"/>
      <c r="AO330" s="89"/>
      <c r="AP330" s="89"/>
      <c r="AQ330" s="89"/>
      <c r="AR330" s="89"/>
      <c r="AS330" s="89"/>
      <c r="AT330" s="89"/>
      <c r="AU330" s="89"/>
      <c r="AV330" s="88" t="s">
        <v>437</v>
      </c>
    </row>
    <row r="331" spans="1:48" ht="50.1" customHeight="1" x14ac:dyDescent="0.25">
      <c r="A331" s="88" t="s">
        <v>439</v>
      </c>
      <c r="B331" s="149"/>
      <c r="C331" s="149" t="s">
        <v>416</v>
      </c>
      <c r="D331" s="149"/>
      <c r="E331" s="149" t="s">
        <v>440</v>
      </c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52"/>
      <c r="W331" s="152"/>
      <c r="X331" s="152"/>
      <c r="Y331" s="152"/>
      <c r="Z331" s="88" t="s">
        <v>439</v>
      </c>
      <c r="AA331" s="89">
        <f>AA332</f>
        <v>69</v>
      </c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>
        <v>25</v>
      </c>
      <c r="AM331" s="89"/>
      <c r="AN331" s="89"/>
      <c r="AO331" s="89"/>
      <c r="AP331" s="89"/>
      <c r="AQ331" s="89"/>
      <c r="AR331" s="89"/>
      <c r="AS331" s="89"/>
      <c r="AT331" s="89"/>
      <c r="AU331" s="89"/>
      <c r="AV331" s="88" t="s">
        <v>439</v>
      </c>
    </row>
    <row r="332" spans="1:48" ht="66.95" customHeight="1" x14ac:dyDescent="0.25">
      <c r="A332" s="88" t="s">
        <v>243</v>
      </c>
      <c r="B332" s="149"/>
      <c r="C332" s="149" t="s">
        <v>416</v>
      </c>
      <c r="D332" s="149"/>
      <c r="E332" s="149" t="s">
        <v>440</v>
      </c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 t="s">
        <v>244</v>
      </c>
      <c r="U332" s="149"/>
      <c r="V332" s="152"/>
      <c r="W332" s="152"/>
      <c r="X332" s="152"/>
      <c r="Y332" s="152"/>
      <c r="Z332" s="88" t="s">
        <v>243</v>
      </c>
      <c r="AA332" s="89">
        <v>69</v>
      </c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>
        <v>25</v>
      </c>
      <c r="AM332" s="89"/>
      <c r="AN332" s="89"/>
      <c r="AO332" s="89"/>
      <c r="AP332" s="89"/>
      <c r="AQ332" s="89"/>
      <c r="AR332" s="89"/>
      <c r="AS332" s="89"/>
      <c r="AT332" s="89"/>
      <c r="AU332" s="89"/>
      <c r="AV332" s="88" t="s">
        <v>243</v>
      </c>
    </row>
    <row r="333" spans="1:48" ht="50.1" customHeight="1" x14ac:dyDescent="0.25">
      <c r="A333" s="88" t="s">
        <v>441</v>
      </c>
      <c r="B333" s="149"/>
      <c r="C333" s="149" t="s">
        <v>416</v>
      </c>
      <c r="D333" s="149"/>
      <c r="E333" s="149" t="s">
        <v>442</v>
      </c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52"/>
      <c r="W333" s="152"/>
      <c r="X333" s="152"/>
      <c r="Y333" s="152"/>
      <c r="Z333" s="88" t="s">
        <v>441</v>
      </c>
      <c r="AA333" s="89">
        <v>50</v>
      </c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>
        <v>50</v>
      </c>
      <c r="AM333" s="89"/>
      <c r="AN333" s="89"/>
      <c r="AO333" s="89"/>
      <c r="AP333" s="89"/>
      <c r="AQ333" s="89"/>
      <c r="AR333" s="89"/>
      <c r="AS333" s="89"/>
      <c r="AT333" s="89"/>
      <c r="AU333" s="89"/>
      <c r="AV333" s="88" t="s">
        <v>441</v>
      </c>
    </row>
    <row r="334" spans="1:48" ht="66.95" customHeight="1" x14ac:dyDescent="0.25">
      <c r="A334" s="88" t="s">
        <v>243</v>
      </c>
      <c r="B334" s="149"/>
      <c r="C334" s="149" t="s">
        <v>416</v>
      </c>
      <c r="D334" s="149"/>
      <c r="E334" s="149" t="s">
        <v>442</v>
      </c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 t="s">
        <v>244</v>
      </c>
      <c r="U334" s="149"/>
      <c r="V334" s="152"/>
      <c r="W334" s="152"/>
      <c r="X334" s="152"/>
      <c r="Y334" s="152"/>
      <c r="Z334" s="88" t="s">
        <v>243</v>
      </c>
      <c r="AA334" s="89">
        <v>50</v>
      </c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>
        <v>50</v>
      </c>
      <c r="AM334" s="89"/>
      <c r="AN334" s="89"/>
      <c r="AO334" s="89"/>
      <c r="AP334" s="89"/>
      <c r="AQ334" s="89"/>
      <c r="AR334" s="89"/>
      <c r="AS334" s="89"/>
      <c r="AT334" s="89"/>
      <c r="AU334" s="89"/>
      <c r="AV334" s="88" t="s">
        <v>243</v>
      </c>
    </row>
    <row r="335" spans="1:48" ht="16.7" customHeight="1" x14ac:dyDescent="0.25">
      <c r="A335" s="88" t="s">
        <v>443</v>
      </c>
      <c r="B335" s="149"/>
      <c r="C335" s="149" t="s">
        <v>444</v>
      </c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52"/>
      <c r="W335" s="152"/>
      <c r="X335" s="152"/>
      <c r="Y335" s="152"/>
      <c r="Z335" s="88" t="s">
        <v>443</v>
      </c>
      <c r="AA335" s="89">
        <f>AA336+AA340+AA353</f>
        <v>18005.008880000001</v>
      </c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>
        <v>16875.400000000001</v>
      </c>
      <c r="AM335" s="89"/>
      <c r="AN335" s="89">
        <v>14273.4</v>
      </c>
      <c r="AO335" s="89"/>
      <c r="AP335" s="89"/>
      <c r="AQ335" s="89">
        <v>16506.5</v>
      </c>
      <c r="AR335" s="89">
        <v>729.1</v>
      </c>
      <c r="AS335" s="89">
        <v>13175.4</v>
      </c>
      <c r="AT335" s="89"/>
      <c r="AU335" s="89"/>
      <c r="AV335" s="88" t="s">
        <v>443</v>
      </c>
    </row>
    <row r="336" spans="1:48" ht="16.7" customHeight="1" x14ac:dyDescent="0.25">
      <c r="A336" s="88" t="s">
        <v>445</v>
      </c>
      <c r="B336" s="149"/>
      <c r="C336" s="149" t="s">
        <v>446</v>
      </c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52"/>
      <c r="W336" s="152"/>
      <c r="X336" s="152"/>
      <c r="Y336" s="152"/>
      <c r="Z336" s="88" t="s">
        <v>445</v>
      </c>
      <c r="AA336" s="89">
        <v>2540</v>
      </c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>
        <v>2602</v>
      </c>
      <c r="AM336" s="89"/>
      <c r="AN336" s="89"/>
      <c r="AO336" s="89"/>
      <c r="AP336" s="89"/>
      <c r="AQ336" s="89">
        <v>2602</v>
      </c>
      <c r="AR336" s="89"/>
      <c r="AS336" s="89"/>
      <c r="AT336" s="89"/>
      <c r="AU336" s="89"/>
      <c r="AV336" s="88" t="s">
        <v>445</v>
      </c>
    </row>
    <row r="337" spans="1:48" ht="50.1" customHeight="1" x14ac:dyDescent="0.25">
      <c r="A337" s="88" t="s">
        <v>143</v>
      </c>
      <c r="B337" s="149"/>
      <c r="C337" s="149" t="s">
        <v>446</v>
      </c>
      <c r="D337" s="149"/>
      <c r="E337" s="149" t="s">
        <v>144</v>
      </c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52"/>
      <c r="W337" s="152"/>
      <c r="X337" s="152"/>
      <c r="Y337" s="152"/>
      <c r="Z337" s="88" t="s">
        <v>143</v>
      </c>
      <c r="AA337" s="89">
        <v>2540</v>
      </c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>
        <v>2602</v>
      </c>
      <c r="AM337" s="89"/>
      <c r="AN337" s="89"/>
      <c r="AO337" s="89"/>
      <c r="AP337" s="89"/>
      <c r="AQ337" s="89">
        <v>2602</v>
      </c>
      <c r="AR337" s="89"/>
      <c r="AS337" s="89"/>
      <c r="AT337" s="89"/>
      <c r="AU337" s="89"/>
      <c r="AV337" s="88" t="s">
        <v>143</v>
      </c>
    </row>
    <row r="338" spans="1:48" ht="72.75" customHeight="1" x14ac:dyDescent="0.25">
      <c r="A338" s="88" t="s">
        <v>447</v>
      </c>
      <c r="B338" s="149"/>
      <c r="C338" s="149" t="s">
        <v>446</v>
      </c>
      <c r="D338" s="149"/>
      <c r="E338" s="149" t="s">
        <v>448</v>
      </c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52"/>
      <c r="W338" s="152"/>
      <c r="X338" s="152"/>
      <c r="Y338" s="152"/>
      <c r="Z338" s="88" t="s">
        <v>447</v>
      </c>
      <c r="AA338" s="89">
        <v>2540</v>
      </c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>
        <v>2602</v>
      </c>
      <c r="AM338" s="89"/>
      <c r="AN338" s="89"/>
      <c r="AO338" s="89"/>
      <c r="AP338" s="89"/>
      <c r="AQ338" s="89">
        <v>2602</v>
      </c>
      <c r="AR338" s="89"/>
      <c r="AS338" s="89"/>
      <c r="AT338" s="89"/>
      <c r="AU338" s="89"/>
      <c r="AV338" s="88" t="s">
        <v>447</v>
      </c>
    </row>
    <row r="339" spans="1:48" ht="33.4" customHeight="1" x14ac:dyDescent="0.25">
      <c r="A339" s="88" t="s">
        <v>233</v>
      </c>
      <c r="B339" s="149"/>
      <c r="C339" s="149" t="s">
        <v>446</v>
      </c>
      <c r="D339" s="149"/>
      <c r="E339" s="149" t="s">
        <v>448</v>
      </c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 t="s">
        <v>234</v>
      </c>
      <c r="U339" s="149"/>
      <c r="V339" s="152"/>
      <c r="W339" s="152"/>
      <c r="X339" s="152"/>
      <c r="Y339" s="152"/>
      <c r="Z339" s="88" t="s">
        <v>233</v>
      </c>
      <c r="AA339" s="89">
        <v>2540</v>
      </c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>
        <v>2602</v>
      </c>
      <c r="AM339" s="89"/>
      <c r="AN339" s="89"/>
      <c r="AO339" s="89"/>
      <c r="AP339" s="89"/>
      <c r="AQ339" s="89">
        <v>2602</v>
      </c>
      <c r="AR339" s="89"/>
      <c r="AS339" s="89"/>
      <c r="AT339" s="89"/>
      <c r="AU339" s="89"/>
      <c r="AV339" s="88" t="s">
        <v>233</v>
      </c>
    </row>
    <row r="340" spans="1:48" ht="21" customHeight="1" x14ac:dyDescent="0.25">
      <c r="A340" s="88" t="s">
        <v>449</v>
      </c>
      <c r="B340" s="149"/>
      <c r="C340" s="149" t="s">
        <v>450</v>
      </c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52"/>
      <c r="W340" s="152"/>
      <c r="X340" s="152"/>
      <c r="Y340" s="152"/>
      <c r="Z340" s="88" t="s">
        <v>449</v>
      </c>
      <c r="AA340" s="89">
        <f>AA341</f>
        <v>2289.5819999999999</v>
      </c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>
        <v>729.1</v>
      </c>
      <c r="AR340" s="89">
        <v>729.1</v>
      </c>
      <c r="AS340" s="89"/>
      <c r="AT340" s="89"/>
      <c r="AU340" s="89"/>
      <c r="AV340" s="88" t="s">
        <v>449</v>
      </c>
    </row>
    <row r="341" spans="1:48" ht="50.1" customHeight="1" x14ac:dyDescent="0.25">
      <c r="A341" s="88" t="s">
        <v>225</v>
      </c>
      <c r="B341" s="149"/>
      <c r="C341" s="149" t="s">
        <v>450</v>
      </c>
      <c r="D341" s="149"/>
      <c r="E341" s="149" t="s">
        <v>226</v>
      </c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52"/>
      <c r="W341" s="152"/>
      <c r="X341" s="152"/>
      <c r="Y341" s="152"/>
      <c r="Z341" s="88" t="s">
        <v>225</v>
      </c>
      <c r="AA341" s="89">
        <f>AA342+AA347</f>
        <v>2289.5819999999999</v>
      </c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8" t="s">
        <v>225</v>
      </c>
    </row>
    <row r="342" spans="1:48" ht="39.75" customHeight="1" x14ac:dyDescent="0.25">
      <c r="A342" s="88" t="s">
        <v>417</v>
      </c>
      <c r="B342" s="149"/>
      <c r="C342" s="149" t="s">
        <v>450</v>
      </c>
      <c r="D342" s="149"/>
      <c r="E342" s="149" t="s">
        <v>418</v>
      </c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52"/>
      <c r="W342" s="152"/>
      <c r="X342" s="152"/>
      <c r="Y342" s="152"/>
      <c r="Z342" s="88" t="s">
        <v>417</v>
      </c>
      <c r="AA342" s="89">
        <v>286.7</v>
      </c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8" t="s">
        <v>417</v>
      </c>
    </row>
    <row r="343" spans="1:48" ht="156.75" customHeight="1" x14ac:dyDescent="0.25">
      <c r="A343" s="74" t="s">
        <v>451</v>
      </c>
      <c r="B343" s="149"/>
      <c r="C343" s="149" t="s">
        <v>450</v>
      </c>
      <c r="D343" s="149"/>
      <c r="E343" s="149" t="s">
        <v>452</v>
      </c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52"/>
      <c r="W343" s="152"/>
      <c r="X343" s="152"/>
      <c r="Y343" s="152"/>
      <c r="Z343" s="74" t="s">
        <v>451</v>
      </c>
      <c r="AA343" s="89">
        <v>286.7</v>
      </c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74" t="s">
        <v>451</v>
      </c>
    </row>
    <row r="344" spans="1:48" ht="167.1" customHeight="1" x14ac:dyDescent="0.25">
      <c r="A344" s="74" t="s">
        <v>453</v>
      </c>
      <c r="B344" s="149"/>
      <c r="C344" s="149" t="s">
        <v>450</v>
      </c>
      <c r="D344" s="149"/>
      <c r="E344" s="149" t="s">
        <v>454</v>
      </c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52"/>
      <c r="W344" s="152"/>
      <c r="X344" s="152"/>
      <c r="Y344" s="152"/>
      <c r="Z344" s="74" t="s">
        <v>453</v>
      </c>
      <c r="AA344" s="89">
        <f>AA345+AA346</f>
        <v>286.7</v>
      </c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74" t="s">
        <v>453</v>
      </c>
    </row>
    <row r="345" spans="1:48" ht="39.75" customHeight="1" x14ac:dyDescent="0.25">
      <c r="A345" s="74"/>
      <c r="B345" s="149"/>
      <c r="C345" s="149" t="s">
        <v>450</v>
      </c>
      <c r="D345" s="149"/>
      <c r="E345" s="149" t="s">
        <v>454</v>
      </c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8" t="s">
        <v>234</v>
      </c>
      <c r="U345" s="91" t="s">
        <v>233</v>
      </c>
      <c r="V345" s="152"/>
      <c r="W345" s="152"/>
      <c r="X345" s="152"/>
      <c r="Y345" s="152"/>
      <c r="Z345" s="91" t="s">
        <v>233</v>
      </c>
      <c r="AA345" s="89">
        <v>9</v>
      </c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74"/>
    </row>
    <row r="346" spans="1:48" ht="66.95" customHeight="1" x14ac:dyDescent="0.25">
      <c r="A346" s="88" t="s">
        <v>243</v>
      </c>
      <c r="B346" s="149"/>
      <c r="C346" s="149" t="s">
        <v>450</v>
      </c>
      <c r="D346" s="149"/>
      <c r="E346" s="149" t="s">
        <v>454</v>
      </c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 t="s">
        <v>244</v>
      </c>
      <c r="U346" s="149"/>
      <c r="V346" s="152"/>
      <c r="W346" s="152"/>
      <c r="X346" s="152"/>
      <c r="Y346" s="152"/>
      <c r="Z346" s="88" t="s">
        <v>243</v>
      </c>
      <c r="AA346" s="89">
        <v>277.7</v>
      </c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8" t="s">
        <v>243</v>
      </c>
    </row>
    <row r="347" spans="1:48" ht="33.4" customHeight="1" x14ac:dyDescent="0.25">
      <c r="A347" s="114" t="s">
        <v>390</v>
      </c>
      <c r="B347" s="149"/>
      <c r="C347" s="149" t="s">
        <v>450</v>
      </c>
      <c r="D347" s="149"/>
      <c r="E347" s="149" t="s">
        <v>391</v>
      </c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52"/>
      <c r="W347" s="152"/>
      <c r="X347" s="152"/>
      <c r="Y347" s="152"/>
      <c r="Z347" s="88" t="s">
        <v>390</v>
      </c>
      <c r="AA347" s="89">
        <f>AA348</f>
        <v>2002.8820000000001</v>
      </c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8" t="s">
        <v>390</v>
      </c>
    </row>
    <row r="348" spans="1:48" ht="50.1" customHeight="1" x14ac:dyDescent="0.25">
      <c r="A348" s="114" t="s">
        <v>455</v>
      </c>
      <c r="B348" s="149"/>
      <c r="C348" s="149" t="s">
        <v>450</v>
      </c>
      <c r="D348" s="149"/>
      <c r="E348" s="149" t="s">
        <v>456</v>
      </c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52"/>
      <c r="W348" s="152"/>
      <c r="X348" s="152"/>
      <c r="Y348" s="152"/>
      <c r="Z348" s="88" t="s">
        <v>455</v>
      </c>
      <c r="AA348" s="89">
        <f>AA349+AA351</f>
        <v>2002.8820000000001</v>
      </c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8" t="s">
        <v>455</v>
      </c>
    </row>
    <row r="349" spans="1:48" ht="133.69999999999999" customHeight="1" x14ac:dyDescent="0.25">
      <c r="A349" s="114" t="s">
        <v>457</v>
      </c>
      <c r="B349" s="149"/>
      <c r="C349" s="149" t="s">
        <v>450</v>
      </c>
      <c r="D349" s="149"/>
      <c r="E349" s="149" t="s">
        <v>458</v>
      </c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52"/>
      <c r="W349" s="152"/>
      <c r="X349" s="152"/>
      <c r="Y349" s="152"/>
      <c r="Z349" s="88" t="s">
        <v>457</v>
      </c>
      <c r="AA349" s="89">
        <f>AA350</f>
        <v>1399.3320000000001</v>
      </c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8" t="s">
        <v>457</v>
      </c>
    </row>
    <row r="350" spans="1:48" ht="33.4" customHeight="1" x14ac:dyDescent="0.25">
      <c r="A350" s="114" t="s">
        <v>233</v>
      </c>
      <c r="B350" s="149"/>
      <c r="C350" s="149" t="s">
        <v>450</v>
      </c>
      <c r="D350" s="149"/>
      <c r="E350" s="149" t="s">
        <v>458</v>
      </c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 t="s">
        <v>234</v>
      </c>
      <c r="U350" s="149"/>
      <c r="V350" s="152"/>
      <c r="W350" s="152"/>
      <c r="X350" s="152"/>
      <c r="Y350" s="152"/>
      <c r="Z350" s="88" t="s">
        <v>233</v>
      </c>
      <c r="AA350" s="89">
        <v>1399.3320000000001</v>
      </c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8" t="s">
        <v>233</v>
      </c>
    </row>
    <row r="351" spans="1:48" ht="33.4" customHeight="1" x14ac:dyDescent="0.25">
      <c r="A351" s="88"/>
      <c r="B351" s="149"/>
      <c r="C351" s="149" t="s">
        <v>450</v>
      </c>
      <c r="D351" s="149"/>
      <c r="E351" s="149" t="s">
        <v>664</v>
      </c>
      <c r="F351" s="148"/>
      <c r="G351" s="153" t="s">
        <v>663</v>
      </c>
      <c r="H351" s="149"/>
      <c r="I351" s="149"/>
      <c r="J351" s="102">
        <f>J352</f>
        <v>603.54999999999995</v>
      </c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52"/>
      <c r="W351" s="152"/>
      <c r="X351" s="152"/>
      <c r="Y351" s="152"/>
      <c r="Z351" s="153" t="s">
        <v>663</v>
      </c>
      <c r="AA351" s="89">
        <f>AA352</f>
        <v>603.54999999999995</v>
      </c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8"/>
    </row>
    <row r="352" spans="1:48" ht="48" customHeight="1" x14ac:dyDescent="0.25">
      <c r="A352" s="88"/>
      <c r="B352" s="149"/>
      <c r="C352" s="149" t="s">
        <v>450</v>
      </c>
      <c r="D352" s="149"/>
      <c r="E352" s="149" t="s">
        <v>664</v>
      </c>
      <c r="F352" s="148" t="s">
        <v>234</v>
      </c>
      <c r="G352" s="91" t="s">
        <v>233</v>
      </c>
      <c r="H352" s="149"/>
      <c r="I352" s="149"/>
      <c r="J352" s="102">
        <v>603.54999999999995</v>
      </c>
      <c r="K352" s="149"/>
      <c r="L352" s="149"/>
      <c r="M352" s="149"/>
      <c r="N352" s="149"/>
      <c r="O352" s="149"/>
      <c r="P352" s="149"/>
      <c r="Q352" s="149"/>
      <c r="R352" s="149"/>
      <c r="S352" s="149"/>
      <c r="T352" s="149" t="s">
        <v>234</v>
      </c>
      <c r="U352" s="149"/>
      <c r="V352" s="152"/>
      <c r="W352" s="152"/>
      <c r="X352" s="152"/>
      <c r="Y352" s="152"/>
      <c r="Z352" s="91" t="s">
        <v>233</v>
      </c>
      <c r="AA352" s="89">
        <v>603.54999999999995</v>
      </c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8"/>
    </row>
    <row r="353" spans="1:49" ht="16.7" customHeight="1" x14ac:dyDescent="0.25">
      <c r="A353" s="114" t="s">
        <v>459</v>
      </c>
      <c r="B353" s="149"/>
      <c r="C353" s="149" t="s">
        <v>460</v>
      </c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52"/>
      <c r="W353" s="152"/>
      <c r="X353" s="152"/>
      <c r="Y353" s="152"/>
      <c r="Z353" s="88" t="s">
        <v>459</v>
      </c>
      <c r="AA353" s="89">
        <f>AA354</f>
        <v>13175.426880000001</v>
      </c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>
        <v>14273.4</v>
      </c>
      <c r="AM353" s="89"/>
      <c r="AN353" s="89">
        <v>14273.4</v>
      </c>
      <c r="AO353" s="89"/>
      <c r="AP353" s="89"/>
      <c r="AQ353" s="89">
        <v>13175.4</v>
      </c>
      <c r="AR353" s="89"/>
      <c r="AS353" s="89">
        <v>13175.4</v>
      </c>
      <c r="AT353" s="89"/>
      <c r="AU353" s="89"/>
      <c r="AV353" s="88" t="s">
        <v>459</v>
      </c>
    </row>
    <row r="354" spans="1:49" ht="50.1" customHeight="1" x14ac:dyDescent="0.25">
      <c r="A354" s="114" t="s">
        <v>143</v>
      </c>
      <c r="B354" s="149"/>
      <c r="C354" s="149" t="s">
        <v>460</v>
      </c>
      <c r="D354" s="149"/>
      <c r="E354" s="149" t="s">
        <v>144</v>
      </c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52"/>
      <c r="W354" s="152"/>
      <c r="X354" s="152"/>
      <c r="Y354" s="152"/>
      <c r="Z354" s="88" t="s">
        <v>143</v>
      </c>
      <c r="AA354" s="89">
        <f>AA355</f>
        <v>13175.426880000001</v>
      </c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>
        <v>14273.4</v>
      </c>
      <c r="AM354" s="89"/>
      <c r="AN354" s="89">
        <v>14273.4</v>
      </c>
      <c r="AO354" s="89"/>
      <c r="AP354" s="89"/>
      <c r="AQ354" s="89">
        <v>13175.4</v>
      </c>
      <c r="AR354" s="89"/>
      <c r="AS354" s="89">
        <v>13175.4</v>
      </c>
      <c r="AT354" s="89"/>
      <c r="AU354" s="89"/>
      <c r="AV354" s="88" t="s">
        <v>143</v>
      </c>
    </row>
    <row r="355" spans="1:49" ht="164.25" customHeight="1" x14ac:dyDescent="0.25">
      <c r="A355" s="134" t="s">
        <v>461</v>
      </c>
      <c r="B355" s="149"/>
      <c r="C355" s="149" t="s">
        <v>460</v>
      </c>
      <c r="D355" s="149"/>
      <c r="E355" s="149" t="s">
        <v>462</v>
      </c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52"/>
      <c r="W355" s="152"/>
      <c r="X355" s="152"/>
      <c r="Y355" s="152"/>
      <c r="Z355" s="74" t="s">
        <v>461</v>
      </c>
      <c r="AA355" s="89">
        <f>AA356</f>
        <v>13175.426880000001</v>
      </c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>
        <v>14273.4</v>
      </c>
      <c r="AM355" s="89"/>
      <c r="AN355" s="89">
        <v>14273.4</v>
      </c>
      <c r="AO355" s="89"/>
      <c r="AP355" s="89"/>
      <c r="AQ355" s="89">
        <v>13175.4</v>
      </c>
      <c r="AR355" s="89"/>
      <c r="AS355" s="89">
        <v>13175.4</v>
      </c>
      <c r="AT355" s="89"/>
      <c r="AU355" s="89"/>
      <c r="AV355" s="74" t="s">
        <v>461</v>
      </c>
    </row>
    <row r="356" spans="1:49" ht="50.1" customHeight="1" x14ac:dyDescent="0.25">
      <c r="A356" s="114" t="s">
        <v>191</v>
      </c>
      <c r="B356" s="149"/>
      <c r="C356" s="149" t="s">
        <v>460</v>
      </c>
      <c r="D356" s="149"/>
      <c r="E356" s="149" t="s">
        <v>462</v>
      </c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 t="s">
        <v>192</v>
      </c>
      <c r="U356" s="149"/>
      <c r="V356" s="152"/>
      <c r="W356" s="152"/>
      <c r="X356" s="152"/>
      <c r="Y356" s="152"/>
      <c r="Z356" s="88" t="s">
        <v>191</v>
      </c>
      <c r="AA356" s="89">
        <v>13175.426880000001</v>
      </c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>
        <v>14273.4</v>
      </c>
      <c r="AM356" s="89"/>
      <c r="AN356" s="89">
        <v>14273.4</v>
      </c>
      <c r="AO356" s="89"/>
      <c r="AP356" s="89"/>
      <c r="AQ356" s="89">
        <v>13175.4</v>
      </c>
      <c r="AR356" s="89"/>
      <c r="AS356" s="89">
        <v>13175.4</v>
      </c>
      <c r="AT356" s="89"/>
      <c r="AU356" s="89"/>
      <c r="AV356" s="88" t="s">
        <v>191</v>
      </c>
    </row>
    <row r="357" spans="1:49" ht="16.7" customHeight="1" x14ac:dyDescent="0.25">
      <c r="A357" s="114" t="s">
        <v>463</v>
      </c>
      <c r="B357" s="149"/>
      <c r="C357" s="149" t="s">
        <v>464</v>
      </c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52"/>
      <c r="W357" s="152"/>
      <c r="X357" s="152"/>
      <c r="Y357" s="152"/>
      <c r="Z357" s="88" t="s">
        <v>463</v>
      </c>
      <c r="AA357" s="89">
        <f>AA358+AA390</f>
        <v>8126.56</v>
      </c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>
        <v>6837.1</v>
      </c>
      <c r="AM357" s="89"/>
      <c r="AN357" s="89"/>
      <c r="AO357" s="89"/>
      <c r="AP357" s="89"/>
      <c r="AQ357" s="89">
        <v>5801.1</v>
      </c>
      <c r="AR357" s="89"/>
      <c r="AS357" s="89"/>
      <c r="AT357" s="89"/>
      <c r="AU357" s="89"/>
      <c r="AV357" s="88" t="s">
        <v>463</v>
      </c>
      <c r="AW357" s="90"/>
    </row>
    <row r="358" spans="1:49" ht="16.7" customHeight="1" x14ac:dyDescent="0.25">
      <c r="A358" s="114" t="s">
        <v>465</v>
      </c>
      <c r="B358" s="149"/>
      <c r="C358" s="149" t="s">
        <v>466</v>
      </c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52"/>
      <c r="W358" s="152"/>
      <c r="X358" s="152"/>
      <c r="Y358" s="152"/>
      <c r="Z358" s="88" t="s">
        <v>465</v>
      </c>
      <c r="AA358" s="89">
        <f>AA359</f>
        <v>7026.6100000000006</v>
      </c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>
        <v>6837.1</v>
      </c>
      <c r="AM358" s="89"/>
      <c r="AN358" s="89"/>
      <c r="AO358" s="89"/>
      <c r="AP358" s="89"/>
      <c r="AQ358" s="89">
        <v>5801.1</v>
      </c>
      <c r="AR358" s="89"/>
      <c r="AS358" s="89"/>
      <c r="AT358" s="89"/>
      <c r="AU358" s="89"/>
      <c r="AV358" s="88" t="s">
        <v>465</v>
      </c>
      <c r="AW358" s="90"/>
    </row>
    <row r="359" spans="1:49" ht="66.95" customHeight="1" x14ac:dyDescent="0.25">
      <c r="A359" s="114" t="s">
        <v>467</v>
      </c>
      <c r="B359" s="149"/>
      <c r="C359" s="149" t="s">
        <v>466</v>
      </c>
      <c r="D359" s="149"/>
      <c r="E359" s="149" t="s">
        <v>468</v>
      </c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52"/>
      <c r="W359" s="152"/>
      <c r="X359" s="152"/>
      <c r="Y359" s="152"/>
      <c r="Z359" s="88" t="s">
        <v>467</v>
      </c>
      <c r="AA359" s="89">
        <f>AA360+AA372+AA381</f>
        <v>7026.6100000000006</v>
      </c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>
        <v>6837.1</v>
      </c>
      <c r="AM359" s="89"/>
      <c r="AN359" s="89"/>
      <c r="AO359" s="89"/>
      <c r="AP359" s="89"/>
      <c r="AQ359" s="89">
        <v>5801.1</v>
      </c>
      <c r="AR359" s="89"/>
      <c r="AS359" s="89"/>
      <c r="AT359" s="89"/>
      <c r="AU359" s="89"/>
      <c r="AV359" s="88" t="s">
        <v>467</v>
      </c>
    </row>
    <row r="360" spans="1:49" ht="50.1" customHeight="1" x14ac:dyDescent="0.25">
      <c r="A360" s="114" t="s">
        <v>469</v>
      </c>
      <c r="B360" s="149"/>
      <c r="C360" s="149" t="s">
        <v>466</v>
      </c>
      <c r="D360" s="149"/>
      <c r="E360" s="149" t="s">
        <v>470</v>
      </c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52"/>
      <c r="W360" s="152"/>
      <c r="X360" s="152"/>
      <c r="Y360" s="152"/>
      <c r="Z360" s="88" t="s">
        <v>469</v>
      </c>
      <c r="AA360" s="89">
        <f>AA361+AA364+AA369</f>
        <v>6445.6100000000006</v>
      </c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>
        <v>6226.1</v>
      </c>
      <c r="AM360" s="89"/>
      <c r="AN360" s="89"/>
      <c r="AO360" s="89"/>
      <c r="AP360" s="89"/>
      <c r="AQ360" s="89">
        <v>5801.1</v>
      </c>
      <c r="AR360" s="89"/>
      <c r="AS360" s="89"/>
      <c r="AT360" s="89"/>
      <c r="AU360" s="89"/>
      <c r="AV360" s="88" t="s">
        <v>469</v>
      </c>
    </row>
    <row r="361" spans="1:49" ht="83.65" customHeight="1" x14ac:dyDescent="0.25">
      <c r="A361" s="114" t="s">
        <v>471</v>
      </c>
      <c r="B361" s="149"/>
      <c r="C361" s="149" t="s">
        <v>466</v>
      </c>
      <c r="D361" s="149"/>
      <c r="E361" s="149" t="s">
        <v>472</v>
      </c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52"/>
      <c r="W361" s="152"/>
      <c r="X361" s="152"/>
      <c r="Y361" s="152"/>
      <c r="Z361" s="88" t="s">
        <v>471</v>
      </c>
      <c r="AA361" s="89">
        <f>AA362</f>
        <v>6020.6100000000006</v>
      </c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>
        <v>5801.1</v>
      </c>
      <c r="AM361" s="89"/>
      <c r="AN361" s="89"/>
      <c r="AO361" s="89"/>
      <c r="AP361" s="89"/>
      <c r="AQ361" s="89">
        <v>5801.1</v>
      </c>
      <c r="AR361" s="89"/>
      <c r="AS361" s="89"/>
      <c r="AT361" s="89"/>
      <c r="AU361" s="89"/>
      <c r="AV361" s="88" t="s">
        <v>471</v>
      </c>
    </row>
    <row r="362" spans="1:49" ht="66.95" customHeight="1" x14ac:dyDescent="0.25">
      <c r="A362" s="114" t="s">
        <v>319</v>
      </c>
      <c r="B362" s="149"/>
      <c r="C362" s="149" t="s">
        <v>466</v>
      </c>
      <c r="D362" s="149"/>
      <c r="E362" s="149" t="s">
        <v>473</v>
      </c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52"/>
      <c r="W362" s="152"/>
      <c r="X362" s="152"/>
      <c r="Y362" s="152"/>
      <c r="Z362" s="88" t="s">
        <v>319</v>
      </c>
      <c r="AA362" s="89">
        <f>AA363</f>
        <v>6020.6100000000006</v>
      </c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>
        <v>5801.1</v>
      </c>
      <c r="AM362" s="89"/>
      <c r="AN362" s="89"/>
      <c r="AO362" s="89"/>
      <c r="AP362" s="89"/>
      <c r="AQ362" s="89">
        <v>5801.1</v>
      </c>
      <c r="AR362" s="89"/>
      <c r="AS362" s="89"/>
      <c r="AT362" s="89"/>
      <c r="AU362" s="89"/>
      <c r="AV362" s="88" t="s">
        <v>319</v>
      </c>
    </row>
    <row r="363" spans="1:49" ht="66.95" customHeight="1" x14ac:dyDescent="0.25">
      <c r="A363" s="114" t="s">
        <v>243</v>
      </c>
      <c r="B363" s="149"/>
      <c r="C363" s="149" t="s">
        <v>466</v>
      </c>
      <c r="D363" s="149"/>
      <c r="E363" s="149" t="s">
        <v>473</v>
      </c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 t="s">
        <v>244</v>
      </c>
      <c r="U363" s="149"/>
      <c r="V363" s="152"/>
      <c r="W363" s="152"/>
      <c r="X363" s="152"/>
      <c r="Y363" s="152"/>
      <c r="Z363" s="88" t="s">
        <v>243</v>
      </c>
      <c r="AA363" s="89">
        <f>5837.1+183.51</f>
        <v>6020.6100000000006</v>
      </c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>
        <v>5801.1</v>
      </c>
      <c r="AM363" s="89"/>
      <c r="AN363" s="89"/>
      <c r="AO363" s="89"/>
      <c r="AP363" s="89"/>
      <c r="AQ363" s="89">
        <v>5801.1</v>
      </c>
      <c r="AR363" s="89"/>
      <c r="AS363" s="89"/>
      <c r="AT363" s="89"/>
      <c r="AU363" s="89"/>
      <c r="AV363" s="88" t="s">
        <v>243</v>
      </c>
    </row>
    <row r="364" spans="1:49" ht="83.65" customHeight="1" x14ac:dyDescent="0.25">
      <c r="A364" s="88" t="s">
        <v>474</v>
      </c>
      <c r="B364" s="149"/>
      <c r="C364" s="149" t="s">
        <v>466</v>
      </c>
      <c r="D364" s="149"/>
      <c r="E364" s="149" t="s">
        <v>475</v>
      </c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52"/>
      <c r="W364" s="152"/>
      <c r="X364" s="152"/>
      <c r="Y364" s="152"/>
      <c r="Z364" s="88" t="s">
        <v>474</v>
      </c>
      <c r="AA364" s="89">
        <v>380</v>
      </c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>
        <v>380</v>
      </c>
      <c r="AM364" s="89"/>
      <c r="AN364" s="89"/>
      <c r="AO364" s="89"/>
      <c r="AP364" s="89"/>
      <c r="AQ364" s="89"/>
      <c r="AR364" s="89"/>
      <c r="AS364" s="89"/>
      <c r="AT364" s="89"/>
      <c r="AU364" s="89"/>
      <c r="AV364" s="88" t="s">
        <v>474</v>
      </c>
    </row>
    <row r="365" spans="1:49" ht="50.1" customHeight="1" x14ac:dyDescent="0.25">
      <c r="A365" s="88" t="s">
        <v>476</v>
      </c>
      <c r="B365" s="149"/>
      <c r="C365" s="149" t="s">
        <v>466</v>
      </c>
      <c r="D365" s="149"/>
      <c r="E365" s="149" t="s">
        <v>477</v>
      </c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52"/>
      <c r="W365" s="152"/>
      <c r="X365" s="152"/>
      <c r="Y365" s="152"/>
      <c r="Z365" s="88" t="s">
        <v>476</v>
      </c>
      <c r="AA365" s="89">
        <f>AA366</f>
        <v>310</v>
      </c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>
        <v>380</v>
      </c>
      <c r="AM365" s="89"/>
      <c r="AN365" s="89"/>
      <c r="AO365" s="89"/>
      <c r="AP365" s="89"/>
      <c r="AQ365" s="89"/>
      <c r="AR365" s="89"/>
      <c r="AS365" s="89"/>
      <c r="AT365" s="89"/>
      <c r="AU365" s="89"/>
      <c r="AV365" s="88" t="s">
        <v>476</v>
      </c>
    </row>
    <row r="366" spans="1:49" ht="66.95" customHeight="1" x14ac:dyDescent="0.25">
      <c r="A366" s="88" t="s">
        <v>243</v>
      </c>
      <c r="B366" s="149"/>
      <c r="C366" s="149" t="s">
        <v>466</v>
      </c>
      <c r="D366" s="149"/>
      <c r="E366" s="149" t="s">
        <v>477</v>
      </c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 t="s">
        <v>244</v>
      </c>
      <c r="U366" s="149"/>
      <c r="V366" s="152"/>
      <c r="W366" s="152"/>
      <c r="X366" s="152"/>
      <c r="Y366" s="152"/>
      <c r="Z366" s="88" t="s">
        <v>243</v>
      </c>
      <c r="AA366" s="89">
        <v>310</v>
      </c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>
        <v>380</v>
      </c>
      <c r="AM366" s="89"/>
      <c r="AN366" s="89"/>
      <c r="AO366" s="89"/>
      <c r="AP366" s="89"/>
      <c r="AQ366" s="89"/>
      <c r="AR366" s="89"/>
      <c r="AS366" s="89"/>
      <c r="AT366" s="89"/>
      <c r="AU366" s="89"/>
      <c r="AV366" s="88" t="s">
        <v>243</v>
      </c>
    </row>
    <row r="367" spans="1:49" ht="66.95" customHeight="1" x14ac:dyDescent="0.25">
      <c r="A367" s="88"/>
      <c r="B367" s="149"/>
      <c r="C367" s="149" t="s">
        <v>466</v>
      </c>
      <c r="D367" s="149"/>
      <c r="E367" s="149" t="s">
        <v>478</v>
      </c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52"/>
      <c r="W367" s="152"/>
      <c r="X367" s="152"/>
      <c r="Y367" s="152"/>
      <c r="Z367" s="91" t="s">
        <v>479</v>
      </c>
      <c r="AA367" s="89">
        <f>AA368</f>
        <v>70</v>
      </c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8"/>
    </row>
    <row r="368" spans="1:49" ht="66.95" customHeight="1" x14ac:dyDescent="0.25">
      <c r="A368" s="88"/>
      <c r="B368" s="149"/>
      <c r="C368" s="149" t="s">
        <v>466</v>
      </c>
      <c r="D368" s="149"/>
      <c r="E368" s="149" t="s">
        <v>478</v>
      </c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 t="s">
        <v>244</v>
      </c>
      <c r="U368" s="149"/>
      <c r="V368" s="152"/>
      <c r="W368" s="152"/>
      <c r="X368" s="152"/>
      <c r="Y368" s="152"/>
      <c r="Z368" s="91" t="s">
        <v>243</v>
      </c>
      <c r="AA368" s="89">
        <v>70</v>
      </c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8"/>
    </row>
    <row r="369" spans="1:48" ht="100.35" customHeight="1" x14ac:dyDescent="0.25">
      <c r="A369" s="88" t="s">
        <v>480</v>
      </c>
      <c r="B369" s="149"/>
      <c r="C369" s="149" t="s">
        <v>466</v>
      </c>
      <c r="D369" s="149"/>
      <c r="E369" s="149" t="s">
        <v>481</v>
      </c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52"/>
      <c r="W369" s="152"/>
      <c r="X369" s="152"/>
      <c r="Y369" s="152"/>
      <c r="Z369" s="88" t="s">
        <v>480</v>
      </c>
      <c r="AA369" s="89">
        <v>45</v>
      </c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>
        <v>45</v>
      </c>
      <c r="AM369" s="89"/>
      <c r="AN369" s="89"/>
      <c r="AO369" s="89"/>
      <c r="AP369" s="89"/>
      <c r="AQ369" s="89"/>
      <c r="AR369" s="89"/>
      <c r="AS369" s="89"/>
      <c r="AT369" s="89"/>
      <c r="AU369" s="89"/>
      <c r="AV369" s="88" t="s">
        <v>480</v>
      </c>
    </row>
    <row r="370" spans="1:48" ht="50.1" customHeight="1" x14ac:dyDescent="0.25">
      <c r="A370" s="88" t="s">
        <v>482</v>
      </c>
      <c r="B370" s="149"/>
      <c r="C370" s="149" t="s">
        <v>466</v>
      </c>
      <c r="D370" s="149"/>
      <c r="E370" s="149" t="s">
        <v>483</v>
      </c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52"/>
      <c r="W370" s="152"/>
      <c r="X370" s="152"/>
      <c r="Y370" s="152"/>
      <c r="Z370" s="88" t="s">
        <v>482</v>
      </c>
      <c r="AA370" s="89">
        <v>45</v>
      </c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>
        <v>45</v>
      </c>
      <c r="AM370" s="89"/>
      <c r="AN370" s="89"/>
      <c r="AO370" s="89"/>
      <c r="AP370" s="89"/>
      <c r="AQ370" s="89"/>
      <c r="AR370" s="89"/>
      <c r="AS370" s="89"/>
      <c r="AT370" s="89"/>
      <c r="AU370" s="89"/>
      <c r="AV370" s="88" t="s">
        <v>482</v>
      </c>
    </row>
    <row r="371" spans="1:48" ht="66.95" customHeight="1" x14ac:dyDescent="0.25">
      <c r="A371" s="88" t="s">
        <v>243</v>
      </c>
      <c r="B371" s="149"/>
      <c r="C371" s="149" t="s">
        <v>466</v>
      </c>
      <c r="D371" s="149"/>
      <c r="E371" s="149" t="s">
        <v>483</v>
      </c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 t="s">
        <v>244</v>
      </c>
      <c r="U371" s="149"/>
      <c r="V371" s="152"/>
      <c r="W371" s="152"/>
      <c r="X371" s="152"/>
      <c r="Y371" s="152"/>
      <c r="Z371" s="88" t="s">
        <v>243</v>
      </c>
      <c r="AA371" s="89">
        <v>45</v>
      </c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>
        <v>45</v>
      </c>
      <c r="AM371" s="89"/>
      <c r="AN371" s="89"/>
      <c r="AO371" s="89"/>
      <c r="AP371" s="89"/>
      <c r="AQ371" s="89"/>
      <c r="AR371" s="89"/>
      <c r="AS371" s="89"/>
      <c r="AT371" s="89"/>
      <c r="AU371" s="89"/>
      <c r="AV371" s="88" t="s">
        <v>243</v>
      </c>
    </row>
    <row r="372" spans="1:48" ht="50.1" customHeight="1" x14ac:dyDescent="0.25">
      <c r="A372" s="88" t="s">
        <v>484</v>
      </c>
      <c r="B372" s="149"/>
      <c r="C372" s="149" t="s">
        <v>466</v>
      </c>
      <c r="D372" s="149"/>
      <c r="E372" s="149" t="s">
        <v>485</v>
      </c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52"/>
      <c r="W372" s="152"/>
      <c r="X372" s="152"/>
      <c r="Y372" s="152"/>
      <c r="Z372" s="88" t="s">
        <v>484</v>
      </c>
      <c r="AA372" s="89">
        <f>AA373+AA378</f>
        <v>495</v>
      </c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>
        <v>525</v>
      </c>
      <c r="AM372" s="89"/>
      <c r="AN372" s="89"/>
      <c r="AO372" s="89"/>
      <c r="AP372" s="89"/>
      <c r="AQ372" s="89"/>
      <c r="AR372" s="89"/>
      <c r="AS372" s="89"/>
      <c r="AT372" s="89"/>
      <c r="AU372" s="89"/>
      <c r="AV372" s="88" t="s">
        <v>484</v>
      </c>
    </row>
    <row r="373" spans="1:48" ht="117" customHeight="1" x14ac:dyDescent="0.25">
      <c r="A373" s="88" t="s">
        <v>486</v>
      </c>
      <c r="B373" s="149"/>
      <c r="C373" s="149" t="s">
        <v>466</v>
      </c>
      <c r="D373" s="149"/>
      <c r="E373" s="149" t="s">
        <v>487</v>
      </c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52"/>
      <c r="W373" s="152"/>
      <c r="X373" s="152"/>
      <c r="Y373" s="152"/>
      <c r="Z373" s="88" t="s">
        <v>486</v>
      </c>
      <c r="AA373" s="89">
        <f>AA374+AA376</f>
        <v>465</v>
      </c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>
        <v>495</v>
      </c>
      <c r="AM373" s="89"/>
      <c r="AN373" s="89"/>
      <c r="AO373" s="89"/>
      <c r="AP373" s="89"/>
      <c r="AQ373" s="89"/>
      <c r="AR373" s="89"/>
      <c r="AS373" s="89"/>
      <c r="AT373" s="89"/>
      <c r="AU373" s="89"/>
      <c r="AV373" s="88" t="s">
        <v>486</v>
      </c>
    </row>
    <row r="374" spans="1:48" ht="50.1" customHeight="1" x14ac:dyDescent="0.25">
      <c r="A374" s="88" t="s">
        <v>488</v>
      </c>
      <c r="B374" s="149"/>
      <c r="C374" s="149" t="s">
        <v>466</v>
      </c>
      <c r="D374" s="149"/>
      <c r="E374" s="149" t="s">
        <v>489</v>
      </c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52"/>
      <c r="W374" s="152"/>
      <c r="X374" s="152"/>
      <c r="Y374" s="152"/>
      <c r="Z374" s="88" t="s">
        <v>488</v>
      </c>
      <c r="AA374" s="89">
        <f>AA375</f>
        <v>420</v>
      </c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>
        <v>450</v>
      </c>
      <c r="AM374" s="89"/>
      <c r="AN374" s="89"/>
      <c r="AO374" s="89"/>
      <c r="AP374" s="89"/>
      <c r="AQ374" s="89"/>
      <c r="AR374" s="89"/>
      <c r="AS374" s="89"/>
      <c r="AT374" s="89"/>
      <c r="AU374" s="89"/>
      <c r="AV374" s="88" t="s">
        <v>488</v>
      </c>
    </row>
    <row r="375" spans="1:48" ht="66.95" customHeight="1" x14ac:dyDescent="0.25">
      <c r="A375" s="88" t="s">
        <v>243</v>
      </c>
      <c r="B375" s="149"/>
      <c r="C375" s="149" t="s">
        <v>466</v>
      </c>
      <c r="D375" s="149"/>
      <c r="E375" s="149" t="s">
        <v>489</v>
      </c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 t="s">
        <v>244</v>
      </c>
      <c r="U375" s="149"/>
      <c r="V375" s="152"/>
      <c r="W375" s="152"/>
      <c r="X375" s="152"/>
      <c r="Y375" s="152"/>
      <c r="Z375" s="88" t="s">
        <v>243</v>
      </c>
      <c r="AA375" s="89">
        <v>420</v>
      </c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>
        <v>450</v>
      </c>
      <c r="AM375" s="89"/>
      <c r="AN375" s="89"/>
      <c r="AO375" s="89"/>
      <c r="AP375" s="89"/>
      <c r="AQ375" s="89"/>
      <c r="AR375" s="89"/>
      <c r="AS375" s="89"/>
      <c r="AT375" s="89"/>
      <c r="AU375" s="89"/>
      <c r="AV375" s="88" t="s">
        <v>243</v>
      </c>
    </row>
    <row r="376" spans="1:48" ht="66.95" customHeight="1" x14ac:dyDescent="0.25">
      <c r="A376" s="88" t="s">
        <v>490</v>
      </c>
      <c r="B376" s="149"/>
      <c r="C376" s="149" t="s">
        <v>466</v>
      </c>
      <c r="D376" s="149"/>
      <c r="E376" s="149" t="s">
        <v>491</v>
      </c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52"/>
      <c r="W376" s="152"/>
      <c r="X376" s="152"/>
      <c r="Y376" s="152"/>
      <c r="Z376" s="88" t="s">
        <v>490</v>
      </c>
      <c r="AA376" s="89">
        <v>45</v>
      </c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>
        <v>45</v>
      </c>
      <c r="AM376" s="89"/>
      <c r="AN376" s="89"/>
      <c r="AO376" s="89"/>
      <c r="AP376" s="89"/>
      <c r="AQ376" s="89"/>
      <c r="AR376" s="89"/>
      <c r="AS376" s="89"/>
      <c r="AT376" s="89"/>
      <c r="AU376" s="89"/>
      <c r="AV376" s="88" t="s">
        <v>490</v>
      </c>
    </row>
    <row r="377" spans="1:48" ht="66.95" customHeight="1" x14ac:dyDescent="0.25">
      <c r="A377" s="88" t="s">
        <v>243</v>
      </c>
      <c r="B377" s="149"/>
      <c r="C377" s="149" t="s">
        <v>466</v>
      </c>
      <c r="D377" s="149"/>
      <c r="E377" s="149" t="s">
        <v>491</v>
      </c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 t="s">
        <v>244</v>
      </c>
      <c r="U377" s="149"/>
      <c r="V377" s="152"/>
      <c r="W377" s="152"/>
      <c r="X377" s="152"/>
      <c r="Y377" s="152"/>
      <c r="Z377" s="88" t="s">
        <v>243</v>
      </c>
      <c r="AA377" s="89">
        <v>45</v>
      </c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>
        <v>45</v>
      </c>
      <c r="AM377" s="89"/>
      <c r="AN377" s="89"/>
      <c r="AO377" s="89"/>
      <c r="AP377" s="89"/>
      <c r="AQ377" s="89"/>
      <c r="AR377" s="89"/>
      <c r="AS377" s="89"/>
      <c r="AT377" s="89"/>
      <c r="AU377" s="89"/>
      <c r="AV377" s="88" t="s">
        <v>243</v>
      </c>
    </row>
    <row r="378" spans="1:48" ht="50.1" customHeight="1" x14ac:dyDescent="0.25">
      <c r="A378" s="88" t="s">
        <v>492</v>
      </c>
      <c r="B378" s="149"/>
      <c r="C378" s="149" t="s">
        <v>466</v>
      </c>
      <c r="D378" s="149"/>
      <c r="E378" s="149" t="s">
        <v>493</v>
      </c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52"/>
      <c r="W378" s="152"/>
      <c r="X378" s="152"/>
      <c r="Y378" s="152"/>
      <c r="Z378" s="88" t="s">
        <v>492</v>
      </c>
      <c r="AA378" s="89">
        <v>30</v>
      </c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>
        <v>30</v>
      </c>
      <c r="AM378" s="89"/>
      <c r="AN378" s="89"/>
      <c r="AO378" s="89"/>
      <c r="AP378" s="89"/>
      <c r="AQ378" s="89"/>
      <c r="AR378" s="89"/>
      <c r="AS378" s="89"/>
      <c r="AT378" s="89"/>
      <c r="AU378" s="89"/>
      <c r="AV378" s="88" t="s">
        <v>492</v>
      </c>
    </row>
    <row r="379" spans="1:48" ht="83.65" customHeight="1" x14ac:dyDescent="0.25">
      <c r="A379" s="88" t="s">
        <v>494</v>
      </c>
      <c r="B379" s="149"/>
      <c r="C379" s="149" t="s">
        <v>466</v>
      </c>
      <c r="D379" s="149"/>
      <c r="E379" s="149" t="s">
        <v>495</v>
      </c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52"/>
      <c r="W379" s="152"/>
      <c r="X379" s="152"/>
      <c r="Y379" s="152"/>
      <c r="Z379" s="88" t="s">
        <v>494</v>
      </c>
      <c r="AA379" s="89">
        <v>30</v>
      </c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>
        <v>30</v>
      </c>
      <c r="AM379" s="89"/>
      <c r="AN379" s="89"/>
      <c r="AO379" s="89"/>
      <c r="AP379" s="89"/>
      <c r="AQ379" s="89"/>
      <c r="AR379" s="89"/>
      <c r="AS379" s="89"/>
      <c r="AT379" s="89"/>
      <c r="AU379" s="89"/>
      <c r="AV379" s="88" t="s">
        <v>494</v>
      </c>
    </row>
    <row r="380" spans="1:48" ht="66.95" customHeight="1" x14ac:dyDescent="0.25">
      <c r="A380" s="88" t="s">
        <v>243</v>
      </c>
      <c r="B380" s="149"/>
      <c r="C380" s="149" t="s">
        <v>466</v>
      </c>
      <c r="D380" s="149"/>
      <c r="E380" s="149" t="s">
        <v>495</v>
      </c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 t="s">
        <v>244</v>
      </c>
      <c r="U380" s="149"/>
      <c r="V380" s="152"/>
      <c r="W380" s="152"/>
      <c r="X380" s="152"/>
      <c r="Y380" s="152"/>
      <c r="Z380" s="88" t="s">
        <v>243</v>
      </c>
      <c r="AA380" s="89">
        <v>30</v>
      </c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>
        <v>30</v>
      </c>
      <c r="AM380" s="89"/>
      <c r="AN380" s="89"/>
      <c r="AO380" s="89"/>
      <c r="AP380" s="89"/>
      <c r="AQ380" s="89"/>
      <c r="AR380" s="89"/>
      <c r="AS380" s="89"/>
      <c r="AT380" s="89"/>
      <c r="AU380" s="89"/>
      <c r="AV380" s="88" t="s">
        <v>243</v>
      </c>
    </row>
    <row r="381" spans="1:48" ht="83.65" customHeight="1" x14ac:dyDescent="0.25">
      <c r="A381" s="88" t="s">
        <v>496</v>
      </c>
      <c r="B381" s="149"/>
      <c r="C381" s="149" t="s">
        <v>466</v>
      </c>
      <c r="D381" s="149"/>
      <c r="E381" s="149" t="s">
        <v>497</v>
      </c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52"/>
      <c r="W381" s="152"/>
      <c r="X381" s="152"/>
      <c r="Y381" s="152"/>
      <c r="Z381" s="88" t="s">
        <v>496</v>
      </c>
      <c r="AA381" s="89">
        <v>86</v>
      </c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>
        <v>86</v>
      </c>
      <c r="AM381" s="89"/>
      <c r="AN381" s="89"/>
      <c r="AO381" s="89"/>
      <c r="AP381" s="89"/>
      <c r="AQ381" s="89"/>
      <c r="AR381" s="89"/>
      <c r="AS381" s="89"/>
      <c r="AT381" s="89"/>
      <c r="AU381" s="89"/>
      <c r="AV381" s="88" t="s">
        <v>496</v>
      </c>
    </row>
    <row r="382" spans="1:48" ht="100.35" customHeight="1" x14ac:dyDescent="0.25">
      <c r="A382" s="88" t="s">
        <v>498</v>
      </c>
      <c r="B382" s="149"/>
      <c r="C382" s="149" t="s">
        <v>466</v>
      </c>
      <c r="D382" s="149"/>
      <c r="E382" s="149" t="s">
        <v>499</v>
      </c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52"/>
      <c r="W382" s="152"/>
      <c r="X382" s="152"/>
      <c r="Y382" s="152"/>
      <c r="Z382" s="88" t="s">
        <v>498</v>
      </c>
      <c r="AA382" s="89">
        <v>46</v>
      </c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>
        <v>46</v>
      </c>
      <c r="AM382" s="89"/>
      <c r="AN382" s="89"/>
      <c r="AO382" s="89"/>
      <c r="AP382" s="89"/>
      <c r="AQ382" s="89"/>
      <c r="AR382" s="89"/>
      <c r="AS382" s="89"/>
      <c r="AT382" s="89"/>
      <c r="AU382" s="89"/>
      <c r="AV382" s="88" t="s">
        <v>498</v>
      </c>
    </row>
    <row r="383" spans="1:48" ht="50.1" customHeight="1" x14ac:dyDescent="0.25">
      <c r="A383" s="88" t="s">
        <v>500</v>
      </c>
      <c r="B383" s="149"/>
      <c r="C383" s="149" t="s">
        <v>466</v>
      </c>
      <c r="D383" s="149"/>
      <c r="E383" s="149" t="s">
        <v>501</v>
      </c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52"/>
      <c r="W383" s="152"/>
      <c r="X383" s="152"/>
      <c r="Y383" s="152"/>
      <c r="Z383" s="88" t="s">
        <v>500</v>
      </c>
      <c r="AA383" s="89">
        <v>5</v>
      </c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>
        <v>5</v>
      </c>
      <c r="AM383" s="89"/>
      <c r="AN383" s="89"/>
      <c r="AO383" s="89"/>
      <c r="AP383" s="89"/>
      <c r="AQ383" s="89"/>
      <c r="AR383" s="89"/>
      <c r="AS383" s="89"/>
      <c r="AT383" s="89"/>
      <c r="AU383" s="89"/>
      <c r="AV383" s="88" t="s">
        <v>500</v>
      </c>
    </row>
    <row r="384" spans="1:48" ht="66.95" customHeight="1" x14ac:dyDescent="0.25">
      <c r="A384" s="88" t="s">
        <v>243</v>
      </c>
      <c r="B384" s="149"/>
      <c r="C384" s="149" t="s">
        <v>466</v>
      </c>
      <c r="D384" s="149"/>
      <c r="E384" s="149" t="s">
        <v>501</v>
      </c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 t="s">
        <v>244</v>
      </c>
      <c r="U384" s="149"/>
      <c r="V384" s="152"/>
      <c r="W384" s="152"/>
      <c r="X384" s="152"/>
      <c r="Y384" s="152"/>
      <c r="Z384" s="88" t="s">
        <v>243</v>
      </c>
      <c r="AA384" s="89">
        <v>5</v>
      </c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>
        <v>5</v>
      </c>
      <c r="AM384" s="89"/>
      <c r="AN384" s="89"/>
      <c r="AO384" s="89"/>
      <c r="AP384" s="89"/>
      <c r="AQ384" s="89"/>
      <c r="AR384" s="89"/>
      <c r="AS384" s="89"/>
      <c r="AT384" s="89"/>
      <c r="AU384" s="89"/>
      <c r="AV384" s="88" t="s">
        <v>243</v>
      </c>
    </row>
    <row r="385" spans="1:48" ht="50.1" customHeight="1" x14ac:dyDescent="0.25">
      <c r="A385" s="88" t="s">
        <v>502</v>
      </c>
      <c r="B385" s="149"/>
      <c r="C385" s="149" t="s">
        <v>466</v>
      </c>
      <c r="D385" s="149"/>
      <c r="E385" s="149" t="s">
        <v>503</v>
      </c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52"/>
      <c r="W385" s="152"/>
      <c r="X385" s="152"/>
      <c r="Y385" s="152"/>
      <c r="Z385" s="88" t="s">
        <v>502</v>
      </c>
      <c r="AA385" s="89">
        <v>41</v>
      </c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>
        <v>41</v>
      </c>
      <c r="AM385" s="89"/>
      <c r="AN385" s="89"/>
      <c r="AO385" s="89"/>
      <c r="AP385" s="89"/>
      <c r="AQ385" s="89"/>
      <c r="AR385" s="89"/>
      <c r="AS385" s="89"/>
      <c r="AT385" s="89"/>
      <c r="AU385" s="89"/>
      <c r="AV385" s="88" t="s">
        <v>502</v>
      </c>
    </row>
    <row r="386" spans="1:48" ht="66.95" customHeight="1" x14ac:dyDescent="0.25">
      <c r="A386" s="88" t="s">
        <v>243</v>
      </c>
      <c r="B386" s="149"/>
      <c r="C386" s="149" t="s">
        <v>466</v>
      </c>
      <c r="D386" s="149"/>
      <c r="E386" s="149" t="s">
        <v>503</v>
      </c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 t="s">
        <v>244</v>
      </c>
      <c r="U386" s="149"/>
      <c r="V386" s="152"/>
      <c r="W386" s="152"/>
      <c r="X386" s="152"/>
      <c r="Y386" s="152"/>
      <c r="Z386" s="88" t="s">
        <v>243</v>
      </c>
      <c r="AA386" s="89">
        <v>41</v>
      </c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>
        <v>41</v>
      </c>
      <c r="AM386" s="89"/>
      <c r="AN386" s="89"/>
      <c r="AO386" s="89"/>
      <c r="AP386" s="89"/>
      <c r="AQ386" s="89"/>
      <c r="AR386" s="89"/>
      <c r="AS386" s="89"/>
      <c r="AT386" s="89"/>
      <c r="AU386" s="89"/>
      <c r="AV386" s="88" t="s">
        <v>243</v>
      </c>
    </row>
    <row r="387" spans="1:48" ht="83.65" customHeight="1" x14ac:dyDescent="0.25">
      <c r="A387" s="88" t="s">
        <v>504</v>
      </c>
      <c r="B387" s="149"/>
      <c r="C387" s="149" t="s">
        <v>466</v>
      </c>
      <c r="D387" s="149"/>
      <c r="E387" s="149" t="s">
        <v>505</v>
      </c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52"/>
      <c r="W387" s="152"/>
      <c r="X387" s="152"/>
      <c r="Y387" s="152"/>
      <c r="Z387" s="88" t="s">
        <v>504</v>
      </c>
      <c r="AA387" s="89">
        <v>40</v>
      </c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>
        <v>40</v>
      </c>
      <c r="AM387" s="89"/>
      <c r="AN387" s="89"/>
      <c r="AO387" s="89"/>
      <c r="AP387" s="89"/>
      <c r="AQ387" s="89"/>
      <c r="AR387" s="89"/>
      <c r="AS387" s="89"/>
      <c r="AT387" s="89"/>
      <c r="AU387" s="89"/>
      <c r="AV387" s="88" t="s">
        <v>504</v>
      </c>
    </row>
    <row r="388" spans="1:48" ht="66.95" customHeight="1" x14ac:dyDescent="0.25">
      <c r="A388" s="88" t="s">
        <v>506</v>
      </c>
      <c r="B388" s="149"/>
      <c r="C388" s="149" t="s">
        <v>466</v>
      </c>
      <c r="D388" s="149"/>
      <c r="E388" s="149" t="s">
        <v>507</v>
      </c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52"/>
      <c r="W388" s="152"/>
      <c r="X388" s="152"/>
      <c r="Y388" s="152"/>
      <c r="Z388" s="88" t="s">
        <v>506</v>
      </c>
      <c r="AA388" s="89">
        <v>40</v>
      </c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>
        <v>40</v>
      </c>
      <c r="AM388" s="89"/>
      <c r="AN388" s="89"/>
      <c r="AO388" s="89"/>
      <c r="AP388" s="89"/>
      <c r="AQ388" s="89"/>
      <c r="AR388" s="89"/>
      <c r="AS388" s="89"/>
      <c r="AT388" s="89"/>
      <c r="AU388" s="89"/>
      <c r="AV388" s="88" t="s">
        <v>506</v>
      </c>
    </row>
    <row r="389" spans="1:48" ht="66.95" customHeight="1" x14ac:dyDescent="0.25">
      <c r="A389" s="88" t="s">
        <v>243</v>
      </c>
      <c r="B389" s="149"/>
      <c r="C389" s="149" t="s">
        <v>466</v>
      </c>
      <c r="D389" s="149"/>
      <c r="E389" s="149" t="s">
        <v>507</v>
      </c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 t="s">
        <v>244</v>
      </c>
      <c r="U389" s="149"/>
      <c r="V389" s="152"/>
      <c r="W389" s="152"/>
      <c r="X389" s="152"/>
      <c r="Y389" s="152"/>
      <c r="Z389" s="88" t="s">
        <v>243</v>
      </c>
      <c r="AA389" s="89">
        <v>40</v>
      </c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>
        <v>40</v>
      </c>
      <c r="AM389" s="89"/>
      <c r="AN389" s="89"/>
      <c r="AO389" s="89"/>
      <c r="AP389" s="89"/>
      <c r="AQ389" s="89"/>
      <c r="AR389" s="89"/>
      <c r="AS389" s="89"/>
      <c r="AT389" s="89"/>
      <c r="AU389" s="89"/>
      <c r="AV389" s="88" t="s">
        <v>243</v>
      </c>
    </row>
    <row r="390" spans="1:48" ht="27.75" customHeight="1" x14ac:dyDescent="0.25">
      <c r="A390" s="88"/>
      <c r="B390" s="149"/>
      <c r="C390" s="149" t="s">
        <v>605</v>
      </c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52"/>
      <c r="W390" s="152"/>
      <c r="X390" s="152"/>
      <c r="Y390" s="152"/>
      <c r="Z390" s="88" t="s">
        <v>604</v>
      </c>
      <c r="AA390" s="89">
        <f>AA391</f>
        <v>1099.95</v>
      </c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8"/>
    </row>
    <row r="391" spans="1:48" ht="66.95" customHeight="1" x14ac:dyDescent="0.25">
      <c r="A391" s="88"/>
      <c r="B391" s="149"/>
      <c r="C391" s="149" t="s">
        <v>605</v>
      </c>
      <c r="D391" s="149"/>
      <c r="E391" s="149" t="s">
        <v>468</v>
      </c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52"/>
      <c r="W391" s="152"/>
      <c r="X391" s="152"/>
      <c r="Y391" s="152"/>
      <c r="Z391" s="88" t="s">
        <v>467</v>
      </c>
      <c r="AA391" s="89">
        <f>AA392</f>
        <v>1099.95</v>
      </c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8"/>
    </row>
    <row r="392" spans="1:48" ht="52.5" customHeight="1" x14ac:dyDescent="0.25">
      <c r="A392" s="88"/>
      <c r="B392" s="149"/>
      <c r="C392" s="149" t="s">
        <v>605</v>
      </c>
      <c r="D392" s="149"/>
      <c r="E392" s="149" t="s">
        <v>470</v>
      </c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52"/>
      <c r="W392" s="152"/>
      <c r="X392" s="152"/>
      <c r="Y392" s="152"/>
      <c r="Z392" s="88" t="s">
        <v>469</v>
      </c>
      <c r="AA392" s="89">
        <f>AA393</f>
        <v>1099.95</v>
      </c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8"/>
    </row>
    <row r="393" spans="1:48" ht="66.95" customHeight="1" x14ac:dyDescent="0.25">
      <c r="A393" s="88"/>
      <c r="B393" s="149"/>
      <c r="C393" s="149" t="s">
        <v>605</v>
      </c>
      <c r="D393" s="149"/>
      <c r="E393" s="149" t="s">
        <v>481</v>
      </c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52"/>
      <c r="W393" s="152"/>
      <c r="X393" s="152"/>
      <c r="Y393" s="152"/>
      <c r="Z393" s="88" t="s">
        <v>480</v>
      </c>
      <c r="AA393" s="89">
        <f>AA394</f>
        <v>1099.95</v>
      </c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8"/>
    </row>
    <row r="394" spans="1:48" ht="66.95" customHeight="1" x14ac:dyDescent="0.25">
      <c r="A394" s="88"/>
      <c r="B394" s="149"/>
      <c r="C394" s="149" t="s">
        <v>605</v>
      </c>
      <c r="D394" s="149"/>
      <c r="E394" s="149" t="s">
        <v>607</v>
      </c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52"/>
      <c r="W394" s="152"/>
      <c r="X394" s="152"/>
      <c r="Y394" s="152"/>
      <c r="Z394" s="88" t="s">
        <v>606</v>
      </c>
      <c r="AA394" s="89">
        <f>AA395</f>
        <v>1099.95</v>
      </c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8"/>
    </row>
    <row r="395" spans="1:48" ht="66.95" customHeight="1" x14ac:dyDescent="0.25">
      <c r="A395" s="88"/>
      <c r="B395" s="149"/>
      <c r="C395" s="149" t="s">
        <v>605</v>
      </c>
      <c r="D395" s="149"/>
      <c r="E395" s="149" t="s">
        <v>607</v>
      </c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 t="s">
        <v>244</v>
      </c>
      <c r="U395" s="149"/>
      <c r="V395" s="152"/>
      <c r="W395" s="152"/>
      <c r="X395" s="152"/>
      <c r="Y395" s="152"/>
      <c r="Z395" s="88" t="s">
        <v>243</v>
      </c>
      <c r="AA395" s="89">
        <f>999.96+99.99</f>
        <v>1099.95</v>
      </c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8"/>
    </row>
    <row r="396" spans="1:48" ht="53.25" customHeight="1" x14ac:dyDescent="0.25">
      <c r="A396" s="86" t="s">
        <v>508</v>
      </c>
      <c r="B396" s="147" t="s">
        <v>509</v>
      </c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62"/>
      <c r="W396" s="162"/>
      <c r="X396" s="162"/>
      <c r="Y396" s="162"/>
      <c r="Z396" s="86" t="s">
        <v>508</v>
      </c>
      <c r="AA396" s="87">
        <f>AA403+AA414+AA499+AA528+AA397</f>
        <v>376895.65675000008</v>
      </c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>
        <v>341430.53</v>
      </c>
      <c r="AM396" s="87"/>
      <c r="AN396" s="87">
        <v>242786.5</v>
      </c>
      <c r="AO396" s="87">
        <v>669.15</v>
      </c>
      <c r="AP396" s="87"/>
      <c r="AQ396" s="87">
        <v>344244</v>
      </c>
      <c r="AR396" s="87"/>
      <c r="AS396" s="87">
        <v>246242.3</v>
      </c>
      <c r="AT396" s="87">
        <v>412.44</v>
      </c>
      <c r="AU396" s="87"/>
      <c r="AV396" s="86" t="s">
        <v>508</v>
      </c>
    </row>
    <row r="397" spans="1:48" ht="26.25" customHeight="1" x14ac:dyDescent="0.25">
      <c r="A397" s="86"/>
      <c r="B397" s="147"/>
      <c r="C397" s="149" t="s">
        <v>128</v>
      </c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52"/>
      <c r="W397" s="152"/>
      <c r="X397" s="152"/>
      <c r="Y397" s="152"/>
      <c r="Z397" s="88" t="s">
        <v>127</v>
      </c>
      <c r="AA397" s="166">
        <f>AA398</f>
        <v>236</v>
      </c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6"/>
    </row>
    <row r="398" spans="1:48" ht="27.75" customHeight="1" x14ac:dyDescent="0.25">
      <c r="A398" s="86"/>
      <c r="B398" s="147"/>
      <c r="C398" s="149" t="s">
        <v>142</v>
      </c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52"/>
      <c r="W398" s="152"/>
      <c r="X398" s="152"/>
      <c r="Y398" s="152"/>
      <c r="Z398" s="88" t="s">
        <v>141</v>
      </c>
      <c r="AA398" s="166">
        <f>AA399</f>
        <v>236</v>
      </c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6"/>
    </row>
    <row r="399" spans="1:48" ht="53.25" customHeight="1" x14ac:dyDescent="0.25">
      <c r="A399" s="86"/>
      <c r="B399" s="147"/>
      <c r="C399" s="149" t="s">
        <v>142</v>
      </c>
      <c r="D399" s="149"/>
      <c r="E399" s="149" t="s">
        <v>272</v>
      </c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52"/>
      <c r="W399" s="152"/>
      <c r="X399" s="152"/>
      <c r="Y399" s="152"/>
      <c r="Z399" s="88" t="s">
        <v>271</v>
      </c>
      <c r="AA399" s="166">
        <f>AA400</f>
        <v>236</v>
      </c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6"/>
    </row>
    <row r="400" spans="1:48" ht="53.25" customHeight="1" x14ac:dyDescent="0.25">
      <c r="A400" s="86"/>
      <c r="B400" s="147"/>
      <c r="C400" s="149" t="s">
        <v>142</v>
      </c>
      <c r="D400" s="149"/>
      <c r="E400" s="149" t="s">
        <v>274</v>
      </c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52"/>
      <c r="W400" s="152"/>
      <c r="X400" s="152"/>
      <c r="Y400" s="152"/>
      <c r="Z400" s="88" t="s">
        <v>273</v>
      </c>
      <c r="AA400" s="166">
        <f>AA401</f>
        <v>236</v>
      </c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6"/>
    </row>
    <row r="401" spans="1:49" ht="78" customHeight="1" x14ac:dyDescent="0.25">
      <c r="A401" s="86"/>
      <c r="B401" s="147"/>
      <c r="C401" s="149" t="s">
        <v>142</v>
      </c>
      <c r="D401" s="149"/>
      <c r="E401" s="149" t="s">
        <v>292</v>
      </c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52"/>
      <c r="W401" s="152"/>
      <c r="X401" s="152"/>
      <c r="Y401" s="152"/>
      <c r="Z401" s="88" t="s">
        <v>291</v>
      </c>
      <c r="AA401" s="166">
        <f>AA402</f>
        <v>236</v>
      </c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6"/>
    </row>
    <row r="402" spans="1:49" ht="51.75" customHeight="1" x14ac:dyDescent="0.25">
      <c r="A402" s="86"/>
      <c r="B402" s="147"/>
      <c r="C402" s="149" t="s">
        <v>142</v>
      </c>
      <c r="D402" s="149"/>
      <c r="E402" s="149" t="s">
        <v>292</v>
      </c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9" t="s">
        <v>140</v>
      </c>
      <c r="U402" s="149"/>
      <c r="V402" s="152"/>
      <c r="W402" s="152"/>
      <c r="X402" s="152"/>
      <c r="Y402" s="152"/>
      <c r="Z402" s="88" t="s">
        <v>139</v>
      </c>
      <c r="AA402" s="166">
        <v>236</v>
      </c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6"/>
    </row>
    <row r="403" spans="1:49" ht="16.7" customHeight="1" x14ac:dyDescent="0.25">
      <c r="A403" s="88" t="s">
        <v>370</v>
      </c>
      <c r="B403" s="149"/>
      <c r="C403" s="149" t="s">
        <v>371</v>
      </c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52"/>
      <c r="W403" s="152"/>
      <c r="X403" s="152"/>
      <c r="Y403" s="152"/>
      <c r="Z403" s="88" t="s">
        <v>370</v>
      </c>
      <c r="AA403" s="89">
        <v>30</v>
      </c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>
        <v>30</v>
      </c>
      <c r="AM403" s="89"/>
      <c r="AN403" s="89"/>
      <c r="AO403" s="89"/>
      <c r="AP403" s="89"/>
      <c r="AQ403" s="89"/>
      <c r="AR403" s="89"/>
      <c r="AS403" s="89"/>
      <c r="AT403" s="89"/>
      <c r="AU403" s="89"/>
      <c r="AV403" s="88" t="s">
        <v>370</v>
      </c>
    </row>
    <row r="404" spans="1:49" ht="50.1" customHeight="1" x14ac:dyDescent="0.25">
      <c r="A404" s="88" t="s">
        <v>372</v>
      </c>
      <c r="B404" s="149"/>
      <c r="C404" s="149" t="s">
        <v>373</v>
      </c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52"/>
      <c r="W404" s="152"/>
      <c r="X404" s="152"/>
      <c r="Y404" s="152"/>
      <c r="Z404" s="88" t="s">
        <v>372</v>
      </c>
      <c r="AA404" s="89">
        <v>30</v>
      </c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>
        <v>30</v>
      </c>
      <c r="AM404" s="89"/>
      <c r="AN404" s="89"/>
      <c r="AO404" s="89"/>
      <c r="AP404" s="89"/>
      <c r="AQ404" s="89"/>
      <c r="AR404" s="89"/>
      <c r="AS404" s="89"/>
      <c r="AT404" s="89"/>
      <c r="AU404" s="89"/>
      <c r="AV404" s="88" t="s">
        <v>372</v>
      </c>
    </row>
    <row r="405" spans="1:49" ht="83.65" customHeight="1" x14ac:dyDescent="0.25">
      <c r="A405" s="88" t="s">
        <v>6</v>
      </c>
      <c r="B405" s="149"/>
      <c r="C405" s="149" t="s">
        <v>373</v>
      </c>
      <c r="D405" s="149"/>
      <c r="E405" s="149" t="s">
        <v>159</v>
      </c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52"/>
      <c r="W405" s="152"/>
      <c r="X405" s="152"/>
      <c r="Y405" s="152"/>
      <c r="Z405" s="88" t="s">
        <v>6</v>
      </c>
      <c r="AA405" s="89">
        <v>30</v>
      </c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>
        <v>30</v>
      </c>
      <c r="AM405" s="89"/>
      <c r="AN405" s="89"/>
      <c r="AO405" s="89"/>
      <c r="AP405" s="89"/>
      <c r="AQ405" s="89"/>
      <c r="AR405" s="89"/>
      <c r="AS405" s="89"/>
      <c r="AT405" s="89"/>
      <c r="AU405" s="89"/>
      <c r="AV405" s="88" t="s">
        <v>6</v>
      </c>
    </row>
    <row r="406" spans="1:49" ht="33.4" customHeight="1" x14ac:dyDescent="0.25">
      <c r="A406" s="88" t="s">
        <v>374</v>
      </c>
      <c r="B406" s="149"/>
      <c r="C406" s="149" t="s">
        <v>373</v>
      </c>
      <c r="D406" s="149"/>
      <c r="E406" s="149" t="s">
        <v>375</v>
      </c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52"/>
      <c r="W406" s="152"/>
      <c r="X406" s="152"/>
      <c r="Y406" s="152"/>
      <c r="Z406" s="88" t="s">
        <v>374</v>
      </c>
      <c r="AA406" s="89">
        <v>30</v>
      </c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>
        <v>30</v>
      </c>
      <c r="AM406" s="89"/>
      <c r="AN406" s="89"/>
      <c r="AO406" s="89"/>
      <c r="AP406" s="89"/>
      <c r="AQ406" s="89"/>
      <c r="AR406" s="89"/>
      <c r="AS406" s="89"/>
      <c r="AT406" s="89"/>
      <c r="AU406" s="89"/>
      <c r="AV406" s="88" t="s">
        <v>374</v>
      </c>
    </row>
    <row r="407" spans="1:49" ht="50.1" customHeight="1" x14ac:dyDescent="0.25">
      <c r="A407" s="88" t="s">
        <v>510</v>
      </c>
      <c r="B407" s="149"/>
      <c r="C407" s="149" t="s">
        <v>373</v>
      </c>
      <c r="D407" s="149"/>
      <c r="E407" s="149" t="s">
        <v>511</v>
      </c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52"/>
      <c r="W407" s="152"/>
      <c r="X407" s="152"/>
      <c r="Y407" s="152"/>
      <c r="Z407" s="88" t="s">
        <v>510</v>
      </c>
      <c r="AA407" s="89">
        <v>30</v>
      </c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>
        <v>30</v>
      </c>
      <c r="AM407" s="89"/>
      <c r="AN407" s="89"/>
      <c r="AO407" s="89"/>
      <c r="AP407" s="89"/>
      <c r="AQ407" s="89"/>
      <c r="AR407" s="89"/>
      <c r="AS407" s="89"/>
      <c r="AT407" s="89"/>
      <c r="AU407" s="89"/>
      <c r="AV407" s="88" t="s">
        <v>510</v>
      </c>
    </row>
    <row r="408" spans="1:49" ht="50.1" customHeight="1" x14ac:dyDescent="0.25">
      <c r="A408" s="88" t="s">
        <v>512</v>
      </c>
      <c r="B408" s="149"/>
      <c r="C408" s="149" t="s">
        <v>373</v>
      </c>
      <c r="D408" s="149"/>
      <c r="E408" s="149" t="s">
        <v>513</v>
      </c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52"/>
      <c r="W408" s="152"/>
      <c r="X408" s="152"/>
      <c r="Y408" s="152"/>
      <c r="Z408" s="88" t="s">
        <v>512</v>
      </c>
      <c r="AA408" s="89">
        <v>3</v>
      </c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>
        <v>3</v>
      </c>
      <c r="AM408" s="89"/>
      <c r="AN408" s="89"/>
      <c r="AO408" s="89"/>
      <c r="AP408" s="89"/>
      <c r="AQ408" s="89"/>
      <c r="AR408" s="89"/>
      <c r="AS408" s="89"/>
      <c r="AT408" s="89"/>
      <c r="AU408" s="89"/>
      <c r="AV408" s="88" t="s">
        <v>512</v>
      </c>
    </row>
    <row r="409" spans="1:49" ht="66.95" customHeight="1" x14ac:dyDescent="0.25">
      <c r="A409" s="88" t="s">
        <v>243</v>
      </c>
      <c r="B409" s="149"/>
      <c r="C409" s="149" t="s">
        <v>373</v>
      </c>
      <c r="D409" s="149"/>
      <c r="E409" s="149" t="s">
        <v>513</v>
      </c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 t="s">
        <v>244</v>
      </c>
      <c r="U409" s="149"/>
      <c r="V409" s="152"/>
      <c r="W409" s="152"/>
      <c r="X409" s="152"/>
      <c r="Y409" s="152"/>
      <c r="Z409" s="88" t="s">
        <v>243</v>
      </c>
      <c r="AA409" s="89">
        <v>3</v>
      </c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>
        <v>3</v>
      </c>
      <c r="AM409" s="89"/>
      <c r="AN409" s="89"/>
      <c r="AO409" s="89"/>
      <c r="AP409" s="89"/>
      <c r="AQ409" s="89"/>
      <c r="AR409" s="89"/>
      <c r="AS409" s="89"/>
      <c r="AT409" s="89"/>
      <c r="AU409" s="89"/>
      <c r="AV409" s="88" t="s">
        <v>243</v>
      </c>
    </row>
    <row r="410" spans="1:49" ht="100.35" customHeight="1" x14ac:dyDescent="0.25">
      <c r="A410" s="88" t="s">
        <v>514</v>
      </c>
      <c r="B410" s="149"/>
      <c r="C410" s="149" t="s">
        <v>373</v>
      </c>
      <c r="D410" s="149"/>
      <c r="E410" s="149" t="s">
        <v>515</v>
      </c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52"/>
      <c r="W410" s="152"/>
      <c r="X410" s="152"/>
      <c r="Y410" s="152"/>
      <c r="Z410" s="88" t="s">
        <v>514</v>
      </c>
      <c r="AA410" s="89">
        <v>22</v>
      </c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>
        <v>22</v>
      </c>
      <c r="AM410" s="89"/>
      <c r="AN410" s="89"/>
      <c r="AO410" s="89"/>
      <c r="AP410" s="89"/>
      <c r="AQ410" s="89"/>
      <c r="AR410" s="89"/>
      <c r="AS410" s="89"/>
      <c r="AT410" s="89"/>
      <c r="AU410" s="89"/>
      <c r="AV410" s="88" t="s">
        <v>514</v>
      </c>
    </row>
    <row r="411" spans="1:49" ht="66.95" customHeight="1" x14ac:dyDescent="0.25">
      <c r="A411" s="88" t="s">
        <v>243</v>
      </c>
      <c r="B411" s="149"/>
      <c r="C411" s="149" t="s">
        <v>373</v>
      </c>
      <c r="D411" s="149"/>
      <c r="E411" s="149" t="s">
        <v>515</v>
      </c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 t="s">
        <v>244</v>
      </c>
      <c r="U411" s="149"/>
      <c r="V411" s="152"/>
      <c r="W411" s="152"/>
      <c r="X411" s="152"/>
      <c r="Y411" s="152"/>
      <c r="Z411" s="88" t="s">
        <v>243</v>
      </c>
      <c r="AA411" s="89">
        <v>22</v>
      </c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>
        <v>22</v>
      </c>
      <c r="AM411" s="89"/>
      <c r="AN411" s="89"/>
      <c r="AO411" s="89"/>
      <c r="AP411" s="89"/>
      <c r="AQ411" s="89"/>
      <c r="AR411" s="89"/>
      <c r="AS411" s="89"/>
      <c r="AT411" s="89"/>
      <c r="AU411" s="89"/>
      <c r="AV411" s="88" t="s">
        <v>243</v>
      </c>
    </row>
    <row r="412" spans="1:49" ht="50.1" customHeight="1" x14ac:dyDescent="0.25">
      <c r="A412" s="88" t="s">
        <v>516</v>
      </c>
      <c r="B412" s="149"/>
      <c r="C412" s="149" t="s">
        <v>373</v>
      </c>
      <c r="D412" s="149"/>
      <c r="E412" s="149" t="s">
        <v>517</v>
      </c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52"/>
      <c r="W412" s="152"/>
      <c r="X412" s="152"/>
      <c r="Y412" s="152"/>
      <c r="Z412" s="88" t="s">
        <v>516</v>
      </c>
      <c r="AA412" s="89">
        <v>5</v>
      </c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>
        <v>5</v>
      </c>
      <c r="AM412" s="89"/>
      <c r="AN412" s="89"/>
      <c r="AO412" s="89"/>
      <c r="AP412" s="89"/>
      <c r="AQ412" s="89"/>
      <c r="AR412" s="89"/>
      <c r="AS412" s="89"/>
      <c r="AT412" s="89"/>
      <c r="AU412" s="89"/>
      <c r="AV412" s="88" t="s">
        <v>516</v>
      </c>
    </row>
    <row r="413" spans="1:49" ht="66.95" customHeight="1" x14ac:dyDescent="0.25">
      <c r="A413" s="88" t="s">
        <v>243</v>
      </c>
      <c r="B413" s="149"/>
      <c r="C413" s="149" t="s">
        <v>373</v>
      </c>
      <c r="D413" s="149"/>
      <c r="E413" s="149" t="s">
        <v>517</v>
      </c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 t="s">
        <v>244</v>
      </c>
      <c r="U413" s="149"/>
      <c r="V413" s="152"/>
      <c r="W413" s="152"/>
      <c r="X413" s="152"/>
      <c r="Y413" s="152"/>
      <c r="Z413" s="88" t="s">
        <v>243</v>
      </c>
      <c r="AA413" s="89">
        <v>5</v>
      </c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>
        <v>5</v>
      </c>
      <c r="AM413" s="89"/>
      <c r="AN413" s="89"/>
      <c r="AO413" s="89"/>
      <c r="AP413" s="89"/>
      <c r="AQ413" s="89"/>
      <c r="AR413" s="89"/>
      <c r="AS413" s="89"/>
      <c r="AT413" s="89"/>
      <c r="AU413" s="89"/>
      <c r="AV413" s="88" t="s">
        <v>243</v>
      </c>
    </row>
    <row r="414" spans="1:49" ht="16.7" customHeight="1" x14ac:dyDescent="0.25">
      <c r="A414" s="88" t="s">
        <v>380</v>
      </c>
      <c r="B414" s="149"/>
      <c r="C414" s="149" t="s">
        <v>381</v>
      </c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52"/>
      <c r="W414" s="152"/>
      <c r="X414" s="152"/>
      <c r="Y414" s="152"/>
      <c r="Z414" s="88" t="s">
        <v>380</v>
      </c>
      <c r="AA414" s="89">
        <f>AA415+AA429++AA460+AA474+AA481</f>
        <v>343326.71716000006</v>
      </c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>
        <v>312410.73</v>
      </c>
      <c r="AM414" s="89"/>
      <c r="AN414" s="89">
        <v>214168.7</v>
      </c>
      <c r="AO414" s="89">
        <v>419.15</v>
      </c>
      <c r="AP414" s="89"/>
      <c r="AQ414" s="89">
        <v>314090.5</v>
      </c>
      <c r="AR414" s="89"/>
      <c r="AS414" s="89">
        <v>216088.8</v>
      </c>
      <c r="AT414" s="89">
        <v>412.44</v>
      </c>
      <c r="AU414" s="89"/>
      <c r="AV414" s="88" t="s">
        <v>380</v>
      </c>
    </row>
    <row r="415" spans="1:49" ht="16.7" customHeight="1" x14ac:dyDescent="0.25">
      <c r="A415" s="88" t="s">
        <v>382</v>
      </c>
      <c r="B415" s="149"/>
      <c r="C415" s="149" t="s">
        <v>383</v>
      </c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52"/>
      <c r="W415" s="152"/>
      <c r="X415" s="152"/>
      <c r="Y415" s="152"/>
      <c r="Z415" s="88" t="s">
        <v>382</v>
      </c>
      <c r="AA415" s="89">
        <f>AA416</f>
        <v>105679.88</v>
      </c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>
        <v>102516.4</v>
      </c>
      <c r="AM415" s="89"/>
      <c r="AN415" s="89">
        <v>67670.399999999994</v>
      </c>
      <c r="AO415" s="89"/>
      <c r="AP415" s="89"/>
      <c r="AQ415" s="89">
        <v>100856.7</v>
      </c>
      <c r="AR415" s="89"/>
      <c r="AS415" s="89">
        <v>66704.899999999994</v>
      </c>
      <c r="AT415" s="89"/>
      <c r="AU415" s="89"/>
      <c r="AV415" s="88" t="s">
        <v>382</v>
      </c>
      <c r="AW415" s="90"/>
    </row>
    <row r="416" spans="1:49" ht="37.5" customHeight="1" x14ac:dyDescent="0.25">
      <c r="A416" s="88" t="s">
        <v>518</v>
      </c>
      <c r="B416" s="149"/>
      <c r="C416" s="149" t="s">
        <v>383</v>
      </c>
      <c r="D416" s="149"/>
      <c r="E416" s="149" t="s">
        <v>519</v>
      </c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52"/>
      <c r="W416" s="152"/>
      <c r="X416" s="152"/>
      <c r="Y416" s="152"/>
      <c r="Z416" s="88" t="s">
        <v>518</v>
      </c>
      <c r="AA416" s="89">
        <f>AA417</f>
        <v>105679.88</v>
      </c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>
        <v>102516.4</v>
      </c>
      <c r="AM416" s="89"/>
      <c r="AN416" s="89">
        <v>67670.399999999994</v>
      </c>
      <c r="AO416" s="89"/>
      <c r="AP416" s="89"/>
      <c r="AQ416" s="89">
        <v>100856.7</v>
      </c>
      <c r="AR416" s="89"/>
      <c r="AS416" s="89">
        <v>66704.899999999994</v>
      </c>
      <c r="AT416" s="89"/>
      <c r="AU416" s="89"/>
      <c r="AV416" s="88" t="s">
        <v>518</v>
      </c>
    </row>
    <row r="417" spans="1:48" ht="66.95" customHeight="1" x14ac:dyDescent="0.25">
      <c r="A417" s="88" t="s">
        <v>520</v>
      </c>
      <c r="B417" s="149"/>
      <c r="C417" s="149" t="s">
        <v>383</v>
      </c>
      <c r="D417" s="149"/>
      <c r="E417" s="149" t="s">
        <v>521</v>
      </c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52"/>
      <c r="W417" s="152"/>
      <c r="X417" s="152"/>
      <c r="Y417" s="152"/>
      <c r="Z417" s="88" t="s">
        <v>520</v>
      </c>
      <c r="AA417" s="89">
        <f>AA418+AA421+AA426</f>
        <v>105679.88</v>
      </c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>
        <v>102516.4</v>
      </c>
      <c r="AM417" s="89"/>
      <c r="AN417" s="89">
        <v>67670.399999999994</v>
      </c>
      <c r="AO417" s="89"/>
      <c r="AP417" s="89"/>
      <c r="AQ417" s="89">
        <v>100856.7</v>
      </c>
      <c r="AR417" s="89"/>
      <c r="AS417" s="89">
        <v>66704.899999999994</v>
      </c>
      <c r="AT417" s="89"/>
      <c r="AU417" s="89"/>
      <c r="AV417" s="88" t="s">
        <v>520</v>
      </c>
    </row>
    <row r="418" spans="1:48" ht="83.65" customHeight="1" x14ac:dyDescent="0.25">
      <c r="A418" s="117" t="s">
        <v>522</v>
      </c>
      <c r="B418" s="149"/>
      <c r="C418" s="149" t="s">
        <v>383</v>
      </c>
      <c r="D418" s="149"/>
      <c r="E418" s="149" t="s">
        <v>523</v>
      </c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52"/>
      <c r="W418" s="152"/>
      <c r="X418" s="152"/>
      <c r="Y418" s="152"/>
      <c r="Z418" s="88" t="s">
        <v>522</v>
      </c>
      <c r="AA418" s="89">
        <f>AA419</f>
        <v>35955.089930000002</v>
      </c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>
        <v>34846</v>
      </c>
      <c r="AM418" s="89"/>
      <c r="AN418" s="89"/>
      <c r="AO418" s="89"/>
      <c r="AP418" s="89"/>
      <c r="AQ418" s="89">
        <v>34151.800000000003</v>
      </c>
      <c r="AR418" s="89"/>
      <c r="AS418" s="89"/>
      <c r="AT418" s="89"/>
      <c r="AU418" s="89"/>
      <c r="AV418" s="88" t="s">
        <v>522</v>
      </c>
    </row>
    <row r="419" spans="1:48" ht="66.95" customHeight="1" x14ac:dyDescent="0.25">
      <c r="A419" s="117" t="s">
        <v>319</v>
      </c>
      <c r="B419" s="149"/>
      <c r="C419" s="149" t="s">
        <v>383</v>
      </c>
      <c r="D419" s="149"/>
      <c r="E419" s="149" t="s">
        <v>524</v>
      </c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52"/>
      <c r="W419" s="152"/>
      <c r="X419" s="152"/>
      <c r="Y419" s="152"/>
      <c r="Z419" s="88" t="s">
        <v>319</v>
      </c>
      <c r="AA419" s="89">
        <f>AA420</f>
        <v>35955.089930000002</v>
      </c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>
        <v>34846</v>
      </c>
      <c r="AM419" s="89"/>
      <c r="AN419" s="89"/>
      <c r="AO419" s="89"/>
      <c r="AP419" s="89"/>
      <c r="AQ419" s="89">
        <v>34151.800000000003</v>
      </c>
      <c r="AR419" s="89"/>
      <c r="AS419" s="89"/>
      <c r="AT419" s="89"/>
      <c r="AU419" s="89"/>
      <c r="AV419" s="88" t="s">
        <v>319</v>
      </c>
    </row>
    <row r="420" spans="1:48" ht="66.95" customHeight="1" x14ac:dyDescent="0.25">
      <c r="A420" s="117" t="s">
        <v>243</v>
      </c>
      <c r="B420" s="149"/>
      <c r="C420" s="149" t="s">
        <v>383</v>
      </c>
      <c r="D420" s="149"/>
      <c r="E420" s="149" t="s">
        <v>524</v>
      </c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 t="s">
        <v>244</v>
      </c>
      <c r="U420" s="149"/>
      <c r="V420" s="152"/>
      <c r="W420" s="152"/>
      <c r="X420" s="152"/>
      <c r="Y420" s="152"/>
      <c r="Z420" s="88" t="s">
        <v>243</v>
      </c>
      <c r="AA420" s="102">
        <f>36366.58-411.49007</f>
        <v>35955.089930000002</v>
      </c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>
        <v>34846</v>
      </c>
      <c r="AM420" s="89"/>
      <c r="AN420" s="89"/>
      <c r="AO420" s="89"/>
      <c r="AP420" s="89"/>
      <c r="AQ420" s="89">
        <v>34151.800000000003</v>
      </c>
      <c r="AR420" s="89"/>
      <c r="AS420" s="89"/>
      <c r="AT420" s="89"/>
      <c r="AU420" s="89"/>
      <c r="AV420" s="88" t="s">
        <v>243</v>
      </c>
    </row>
    <row r="421" spans="1:48" ht="71.25" customHeight="1" x14ac:dyDescent="0.25">
      <c r="A421" s="88" t="s">
        <v>525</v>
      </c>
      <c r="B421" s="149"/>
      <c r="C421" s="149" t="s">
        <v>383</v>
      </c>
      <c r="D421" s="149"/>
      <c r="E421" s="149" t="s">
        <v>526</v>
      </c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52"/>
      <c r="W421" s="152"/>
      <c r="X421" s="152"/>
      <c r="Y421" s="152"/>
      <c r="Z421" s="88" t="s">
        <v>525</v>
      </c>
      <c r="AA421" s="89">
        <f>AA422+AA424</f>
        <v>671.49007000000006</v>
      </c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8" t="s">
        <v>525</v>
      </c>
    </row>
    <row r="422" spans="1:48" ht="66.95" customHeight="1" x14ac:dyDescent="0.25">
      <c r="A422" s="88" t="s">
        <v>527</v>
      </c>
      <c r="B422" s="149"/>
      <c r="C422" s="149" t="s">
        <v>383</v>
      </c>
      <c r="D422" s="149"/>
      <c r="E422" s="149" t="s">
        <v>528</v>
      </c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52"/>
      <c r="W422" s="152"/>
      <c r="X422" s="152"/>
      <c r="Y422" s="152"/>
      <c r="Z422" s="88" t="s">
        <v>527</v>
      </c>
      <c r="AA422" s="89">
        <v>260</v>
      </c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8" t="s">
        <v>527</v>
      </c>
    </row>
    <row r="423" spans="1:48" ht="33.4" customHeight="1" x14ac:dyDescent="0.25">
      <c r="A423" s="88" t="s">
        <v>197</v>
      </c>
      <c r="B423" s="149"/>
      <c r="C423" s="149" t="s">
        <v>383</v>
      </c>
      <c r="D423" s="149"/>
      <c r="E423" s="149" t="s">
        <v>528</v>
      </c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 t="s">
        <v>198</v>
      </c>
      <c r="U423" s="149"/>
      <c r="V423" s="152"/>
      <c r="W423" s="152"/>
      <c r="X423" s="152"/>
      <c r="Y423" s="152"/>
      <c r="Z423" s="88" t="s">
        <v>197</v>
      </c>
      <c r="AA423" s="89">
        <v>260</v>
      </c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8" t="s">
        <v>197</v>
      </c>
    </row>
    <row r="424" spans="1:48" ht="33.4" customHeight="1" x14ac:dyDescent="0.25">
      <c r="A424" s="88"/>
      <c r="B424" s="149"/>
      <c r="C424" s="149" t="s">
        <v>383</v>
      </c>
      <c r="D424" s="149"/>
      <c r="E424" s="149" t="s">
        <v>978</v>
      </c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52"/>
      <c r="W424" s="152"/>
      <c r="X424" s="152"/>
      <c r="Y424" s="152"/>
      <c r="Z424" s="91" t="s">
        <v>670</v>
      </c>
      <c r="AA424" s="89">
        <f>AA425</f>
        <v>411.49007</v>
      </c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8"/>
    </row>
    <row r="425" spans="1:48" ht="70.5" customHeight="1" x14ac:dyDescent="0.25">
      <c r="A425" s="88"/>
      <c r="B425" s="149"/>
      <c r="C425" s="149" t="s">
        <v>383</v>
      </c>
      <c r="D425" s="149"/>
      <c r="E425" s="149" t="s">
        <v>978</v>
      </c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 t="s">
        <v>244</v>
      </c>
      <c r="U425" s="149"/>
      <c r="V425" s="152"/>
      <c r="W425" s="152"/>
      <c r="X425" s="152"/>
      <c r="Y425" s="152"/>
      <c r="Z425" s="88" t="s">
        <v>243</v>
      </c>
      <c r="AA425" s="89">
        <v>411.49007</v>
      </c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8"/>
    </row>
    <row r="426" spans="1:48" ht="83.65" customHeight="1" x14ac:dyDescent="0.25">
      <c r="A426" s="114" t="s">
        <v>529</v>
      </c>
      <c r="B426" s="149"/>
      <c r="C426" s="149" t="s">
        <v>383</v>
      </c>
      <c r="D426" s="149"/>
      <c r="E426" s="149" t="s">
        <v>530</v>
      </c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52"/>
      <c r="W426" s="152"/>
      <c r="X426" s="152"/>
      <c r="Y426" s="152"/>
      <c r="Z426" s="88" t="s">
        <v>529</v>
      </c>
      <c r="AA426" s="89">
        <f>AA427</f>
        <v>69053.3</v>
      </c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>
        <v>67670.399999999994</v>
      </c>
      <c r="AM426" s="89"/>
      <c r="AN426" s="89">
        <v>67670.399999999994</v>
      </c>
      <c r="AO426" s="89"/>
      <c r="AP426" s="89"/>
      <c r="AQ426" s="89">
        <v>66704.899999999994</v>
      </c>
      <c r="AR426" s="89"/>
      <c r="AS426" s="89">
        <v>66704.899999999994</v>
      </c>
      <c r="AT426" s="89"/>
      <c r="AU426" s="89"/>
      <c r="AV426" s="88" t="s">
        <v>529</v>
      </c>
    </row>
    <row r="427" spans="1:48" ht="66.95" customHeight="1" x14ac:dyDescent="0.25">
      <c r="A427" s="114" t="s">
        <v>531</v>
      </c>
      <c r="B427" s="149"/>
      <c r="C427" s="149" t="s">
        <v>383</v>
      </c>
      <c r="D427" s="149"/>
      <c r="E427" s="149" t="s">
        <v>532</v>
      </c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52"/>
      <c r="W427" s="152"/>
      <c r="X427" s="152"/>
      <c r="Y427" s="152"/>
      <c r="Z427" s="88" t="s">
        <v>531</v>
      </c>
      <c r="AA427" s="89">
        <f>AA428</f>
        <v>69053.3</v>
      </c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>
        <v>67670.399999999994</v>
      </c>
      <c r="AM427" s="89"/>
      <c r="AN427" s="89">
        <v>67670.399999999994</v>
      </c>
      <c r="AO427" s="89"/>
      <c r="AP427" s="89"/>
      <c r="AQ427" s="89">
        <v>66704.899999999994</v>
      </c>
      <c r="AR427" s="89"/>
      <c r="AS427" s="89">
        <v>66704.899999999994</v>
      </c>
      <c r="AT427" s="89"/>
      <c r="AU427" s="89"/>
      <c r="AV427" s="88" t="s">
        <v>531</v>
      </c>
    </row>
    <row r="428" spans="1:48" ht="66.95" customHeight="1" x14ac:dyDescent="0.25">
      <c r="A428" s="114" t="s">
        <v>243</v>
      </c>
      <c r="B428" s="149"/>
      <c r="C428" s="149" t="s">
        <v>383</v>
      </c>
      <c r="D428" s="149"/>
      <c r="E428" s="149" t="s">
        <v>532</v>
      </c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 t="s">
        <v>244</v>
      </c>
      <c r="U428" s="149"/>
      <c r="V428" s="152"/>
      <c r="W428" s="152"/>
      <c r="X428" s="152"/>
      <c r="Y428" s="152"/>
      <c r="Z428" s="88" t="s">
        <v>243</v>
      </c>
      <c r="AA428" s="89">
        <v>69053.3</v>
      </c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>
        <v>67670.399999999994</v>
      </c>
      <c r="AM428" s="89"/>
      <c r="AN428" s="89">
        <v>67670.399999999994</v>
      </c>
      <c r="AO428" s="89"/>
      <c r="AP428" s="89"/>
      <c r="AQ428" s="89">
        <v>66704.899999999994</v>
      </c>
      <c r="AR428" s="89"/>
      <c r="AS428" s="89">
        <v>66704.899999999994</v>
      </c>
      <c r="AT428" s="89"/>
      <c r="AU428" s="89"/>
      <c r="AV428" s="88" t="s">
        <v>243</v>
      </c>
    </row>
    <row r="429" spans="1:48" ht="23.25" customHeight="1" x14ac:dyDescent="0.25">
      <c r="A429" s="114" t="s">
        <v>533</v>
      </c>
      <c r="B429" s="149"/>
      <c r="C429" s="149" t="s">
        <v>534</v>
      </c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52"/>
      <c r="W429" s="152"/>
      <c r="X429" s="152"/>
      <c r="Y429" s="152"/>
      <c r="Z429" s="88" t="s">
        <v>533</v>
      </c>
      <c r="AA429" s="89">
        <f>AA430+AA435+AA455</f>
        <v>205298.32016</v>
      </c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>
        <v>178877.13</v>
      </c>
      <c r="AM429" s="89"/>
      <c r="AN429" s="89">
        <v>142222.20000000001</v>
      </c>
      <c r="AO429" s="89">
        <v>419.15</v>
      </c>
      <c r="AP429" s="89"/>
      <c r="AQ429" s="89">
        <v>182041.5</v>
      </c>
      <c r="AR429" s="89"/>
      <c r="AS429" s="89">
        <v>145090.79999999999</v>
      </c>
      <c r="AT429" s="89">
        <v>412.44</v>
      </c>
      <c r="AU429" s="89"/>
      <c r="AV429" s="88" t="s">
        <v>533</v>
      </c>
    </row>
    <row r="430" spans="1:48" ht="50.1" customHeight="1" x14ac:dyDescent="0.25">
      <c r="A430" s="114" t="s">
        <v>235</v>
      </c>
      <c r="B430" s="149"/>
      <c r="C430" s="149" t="s">
        <v>534</v>
      </c>
      <c r="D430" s="149"/>
      <c r="E430" s="149" t="s">
        <v>236</v>
      </c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52"/>
      <c r="W430" s="152"/>
      <c r="X430" s="152"/>
      <c r="Y430" s="152"/>
      <c r="Z430" s="88" t="s">
        <v>235</v>
      </c>
      <c r="AA430" s="89">
        <f>AA431</f>
        <v>2000</v>
      </c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8" t="s">
        <v>235</v>
      </c>
    </row>
    <row r="431" spans="1:48" ht="33.4" customHeight="1" x14ac:dyDescent="0.25">
      <c r="A431" s="114" t="s">
        <v>535</v>
      </c>
      <c r="B431" s="149"/>
      <c r="C431" s="149" t="s">
        <v>534</v>
      </c>
      <c r="D431" s="149"/>
      <c r="E431" s="149" t="s">
        <v>536</v>
      </c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52"/>
      <c r="W431" s="152"/>
      <c r="X431" s="152"/>
      <c r="Y431" s="152"/>
      <c r="Z431" s="88" t="s">
        <v>535</v>
      </c>
      <c r="AA431" s="89">
        <f>AA432</f>
        <v>2000</v>
      </c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8" t="s">
        <v>535</v>
      </c>
    </row>
    <row r="432" spans="1:48" ht="66.95" customHeight="1" x14ac:dyDescent="0.25">
      <c r="A432" s="114" t="s">
        <v>537</v>
      </c>
      <c r="B432" s="149"/>
      <c r="C432" s="149" t="s">
        <v>534</v>
      </c>
      <c r="D432" s="149"/>
      <c r="E432" s="149" t="s">
        <v>538</v>
      </c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52"/>
      <c r="W432" s="152"/>
      <c r="X432" s="152"/>
      <c r="Y432" s="152"/>
      <c r="Z432" s="88" t="s">
        <v>537</v>
      </c>
      <c r="AA432" s="89">
        <f>AA433</f>
        <v>2000</v>
      </c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8" t="s">
        <v>537</v>
      </c>
    </row>
    <row r="433" spans="1:48" ht="66.95" customHeight="1" x14ac:dyDescent="0.25">
      <c r="A433" s="114" t="s">
        <v>539</v>
      </c>
      <c r="B433" s="149"/>
      <c r="C433" s="149" t="s">
        <v>534</v>
      </c>
      <c r="D433" s="149"/>
      <c r="E433" s="149" t="s">
        <v>540</v>
      </c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52"/>
      <c r="W433" s="152"/>
      <c r="X433" s="152"/>
      <c r="Y433" s="152"/>
      <c r="Z433" s="88" t="s">
        <v>539</v>
      </c>
      <c r="AA433" s="89">
        <f>AA434</f>
        <v>2000</v>
      </c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8" t="s">
        <v>539</v>
      </c>
    </row>
    <row r="434" spans="1:48" ht="66.95" customHeight="1" x14ac:dyDescent="0.25">
      <c r="A434" s="114" t="s">
        <v>243</v>
      </c>
      <c r="B434" s="149"/>
      <c r="C434" s="149" t="s">
        <v>534</v>
      </c>
      <c r="D434" s="149"/>
      <c r="E434" s="149" t="s">
        <v>540</v>
      </c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 t="s">
        <v>244</v>
      </c>
      <c r="U434" s="149"/>
      <c r="V434" s="152"/>
      <c r="W434" s="152"/>
      <c r="X434" s="152"/>
      <c r="Y434" s="152"/>
      <c r="Z434" s="88" t="s">
        <v>243</v>
      </c>
      <c r="AA434" s="89">
        <v>2000</v>
      </c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8" t="s">
        <v>243</v>
      </c>
    </row>
    <row r="435" spans="1:48" ht="40.5" customHeight="1" x14ac:dyDescent="0.25">
      <c r="A435" s="88" t="s">
        <v>518</v>
      </c>
      <c r="B435" s="149"/>
      <c r="C435" s="149" t="s">
        <v>534</v>
      </c>
      <c r="D435" s="149"/>
      <c r="E435" s="149" t="s">
        <v>519</v>
      </c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52"/>
      <c r="W435" s="152"/>
      <c r="X435" s="152"/>
      <c r="Y435" s="152"/>
      <c r="Z435" s="88" t="s">
        <v>518</v>
      </c>
      <c r="AA435" s="89">
        <f>AA436</f>
        <v>203270.43216</v>
      </c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>
        <v>178827.13</v>
      </c>
      <c r="AM435" s="89"/>
      <c r="AN435" s="89">
        <v>142222.20000000001</v>
      </c>
      <c r="AO435" s="89">
        <v>419.15</v>
      </c>
      <c r="AP435" s="89"/>
      <c r="AQ435" s="89">
        <v>181991.5</v>
      </c>
      <c r="AR435" s="89"/>
      <c r="AS435" s="89">
        <v>145090.79999999999</v>
      </c>
      <c r="AT435" s="89">
        <v>412.44</v>
      </c>
      <c r="AU435" s="89"/>
      <c r="AV435" s="88" t="s">
        <v>518</v>
      </c>
    </row>
    <row r="436" spans="1:48" ht="83.65" customHeight="1" x14ac:dyDescent="0.25">
      <c r="A436" s="88" t="s">
        <v>541</v>
      </c>
      <c r="B436" s="149"/>
      <c r="C436" s="149" t="s">
        <v>534</v>
      </c>
      <c r="D436" s="149"/>
      <c r="E436" s="149" t="s">
        <v>542</v>
      </c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52"/>
      <c r="W436" s="152"/>
      <c r="X436" s="152"/>
      <c r="Y436" s="152"/>
      <c r="Z436" s="88" t="s">
        <v>541</v>
      </c>
      <c r="AA436" s="89">
        <f>AA437+AA440+AA449+AA452</f>
        <v>203270.43216</v>
      </c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>
        <v>178827.13</v>
      </c>
      <c r="AM436" s="89"/>
      <c r="AN436" s="89">
        <v>142222.20000000001</v>
      </c>
      <c r="AO436" s="89">
        <v>419.15</v>
      </c>
      <c r="AP436" s="89"/>
      <c r="AQ436" s="89">
        <v>181991.5</v>
      </c>
      <c r="AR436" s="89"/>
      <c r="AS436" s="89">
        <v>145090.79999999999</v>
      </c>
      <c r="AT436" s="89">
        <v>412.44</v>
      </c>
      <c r="AU436" s="89"/>
      <c r="AV436" s="88" t="s">
        <v>541</v>
      </c>
    </row>
    <row r="437" spans="1:48" ht="150.4" customHeight="1" x14ac:dyDescent="0.25">
      <c r="A437" s="117" t="s">
        <v>543</v>
      </c>
      <c r="B437" s="149"/>
      <c r="C437" s="149" t="s">
        <v>534</v>
      </c>
      <c r="D437" s="149"/>
      <c r="E437" s="149" t="s">
        <v>544</v>
      </c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52"/>
      <c r="W437" s="152"/>
      <c r="X437" s="152"/>
      <c r="Y437" s="152"/>
      <c r="Z437" s="88" t="s">
        <v>543</v>
      </c>
      <c r="AA437" s="89">
        <f>AA438</f>
        <v>38210.76</v>
      </c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>
        <v>36185.78</v>
      </c>
      <c r="AM437" s="89"/>
      <c r="AN437" s="89"/>
      <c r="AO437" s="89"/>
      <c r="AP437" s="89"/>
      <c r="AQ437" s="89">
        <v>36488.26</v>
      </c>
      <c r="AR437" s="89"/>
      <c r="AS437" s="89"/>
      <c r="AT437" s="89"/>
      <c r="AU437" s="89"/>
      <c r="AV437" s="88" t="s">
        <v>543</v>
      </c>
    </row>
    <row r="438" spans="1:48" ht="56.25" customHeight="1" x14ac:dyDescent="0.25">
      <c r="A438" s="117" t="s">
        <v>319</v>
      </c>
      <c r="B438" s="149"/>
      <c r="C438" s="149" t="s">
        <v>534</v>
      </c>
      <c r="D438" s="149"/>
      <c r="E438" s="149" t="s">
        <v>545</v>
      </c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52"/>
      <c r="W438" s="152"/>
      <c r="X438" s="152"/>
      <c r="Y438" s="152"/>
      <c r="Z438" s="88" t="s">
        <v>319</v>
      </c>
      <c r="AA438" s="89">
        <f>AA439</f>
        <v>38210.76</v>
      </c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>
        <v>36185.78</v>
      </c>
      <c r="AM438" s="89"/>
      <c r="AN438" s="89"/>
      <c r="AO438" s="89"/>
      <c r="AP438" s="89"/>
      <c r="AQ438" s="89">
        <v>36488.26</v>
      </c>
      <c r="AR438" s="89"/>
      <c r="AS438" s="89"/>
      <c r="AT438" s="89"/>
      <c r="AU438" s="89"/>
      <c r="AV438" s="88" t="s">
        <v>319</v>
      </c>
    </row>
    <row r="439" spans="1:48" ht="66.95" customHeight="1" x14ac:dyDescent="0.25">
      <c r="A439" s="117" t="s">
        <v>243</v>
      </c>
      <c r="B439" s="149"/>
      <c r="C439" s="149" t="s">
        <v>534</v>
      </c>
      <c r="D439" s="149"/>
      <c r="E439" s="149" t="s">
        <v>545</v>
      </c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 t="s">
        <v>244</v>
      </c>
      <c r="U439" s="149"/>
      <c r="V439" s="152"/>
      <c r="W439" s="152"/>
      <c r="X439" s="152"/>
      <c r="Y439" s="152"/>
      <c r="Z439" s="88" t="s">
        <v>243</v>
      </c>
      <c r="AA439" s="102">
        <f>38115.489+95.271</f>
        <v>38210.76</v>
      </c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>
        <v>36185.78</v>
      </c>
      <c r="AM439" s="89"/>
      <c r="AN439" s="89"/>
      <c r="AO439" s="89"/>
      <c r="AP439" s="89"/>
      <c r="AQ439" s="89">
        <v>36488.26</v>
      </c>
      <c r="AR439" s="89"/>
      <c r="AS439" s="89"/>
      <c r="AT439" s="89"/>
      <c r="AU439" s="89"/>
      <c r="AV439" s="88" t="s">
        <v>243</v>
      </c>
    </row>
    <row r="440" spans="1:48" ht="66.95" customHeight="1" x14ac:dyDescent="0.25">
      <c r="A440" s="88" t="s">
        <v>546</v>
      </c>
      <c r="B440" s="149"/>
      <c r="C440" s="149" t="s">
        <v>534</v>
      </c>
      <c r="D440" s="149"/>
      <c r="E440" s="149" t="s">
        <v>547</v>
      </c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52"/>
      <c r="W440" s="152"/>
      <c r="X440" s="152"/>
      <c r="Y440" s="152"/>
      <c r="Z440" s="88" t="s">
        <v>546</v>
      </c>
      <c r="AA440" s="89">
        <f>AA441+AA444+AA447</f>
        <v>20385.761160000002</v>
      </c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8" t="s">
        <v>546</v>
      </c>
    </row>
    <row r="441" spans="1:48" ht="50.1" customHeight="1" x14ac:dyDescent="0.25">
      <c r="A441" s="88" t="s">
        <v>548</v>
      </c>
      <c r="B441" s="149"/>
      <c r="C441" s="149" t="s">
        <v>534</v>
      </c>
      <c r="D441" s="149"/>
      <c r="E441" s="149" t="s">
        <v>549</v>
      </c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52"/>
      <c r="W441" s="152"/>
      <c r="X441" s="152"/>
      <c r="Y441" s="152"/>
      <c r="Z441" s="88" t="s">
        <v>548</v>
      </c>
      <c r="AA441" s="89">
        <f>AA442+AA443</f>
        <v>1020</v>
      </c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8" t="s">
        <v>548</v>
      </c>
    </row>
    <row r="442" spans="1:48" ht="63" customHeight="1" x14ac:dyDescent="0.25">
      <c r="A442" s="88"/>
      <c r="B442" s="149"/>
      <c r="C442" s="149" t="s">
        <v>534</v>
      </c>
      <c r="D442" s="149"/>
      <c r="E442" s="149" t="s">
        <v>549</v>
      </c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 t="s">
        <v>244</v>
      </c>
      <c r="U442" s="149"/>
      <c r="V442" s="152"/>
      <c r="W442" s="152"/>
      <c r="X442" s="152"/>
      <c r="Y442" s="152"/>
      <c r="Z442" s="88" t="s">
        <v>243</v>
      </c>
      <c r="AA442" s="89">
        <v>286</v>
      </c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8"/>
    </row>
    <row r="443" spans="1:48" ht="33.4" customHeight="1" x14ac:dyDescent="0.25">
      <c r="A443" s="88" t="s">
        <v>197</v>
      </c>
      <c r="B443" s="149"/>
      <c r="C443" s="149" t="s">
        <v>534</v>
      </c>
      <c r="D443" s="149"/>
      <c r="E443" s="149" t="s">
        <v>549</v>
      </c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 t="s">
        <v>198</v>
      </c>
      <c r="U443" s="149"/>
      <c r="V443" s="152"/>
      <c r="W443" s="152"/>
      <c r="X443" s="152"/>
      <c r="Y443" s="152"/>
      <c r="Z443" s="88" t="s">
        <v>197</v>
      </c>
      <c r="AA443" s="89">
        <v>734</v>
      </c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8" t="s">
        <v>197</v>
      </c>
    </row>
    <row r="444" spans="1:48" ht="33.4" customHeight="1" x14ac:dyDescent="0.25">
      <c r="A444" s="88"/>
      <c r="B444" s="149"/>
      <c r="C444" s="149" t="s">
        <v>534</v>
      </c>
      <c r="D444" s="149"/>
      <c r="E444" s="149" t="s">
        <v>669</v>
      </c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52"/>
      <c r="W444" s="152"/>
      <c r="X444" s="152"/>
      <c r="Y444" s="152"/>
      <c r="Z444" s="88" t="s">
        <v>670</v>
      </c>
      <c r="AA444" s="89">
        <f>AA445+AA446</f>
        <v>694.66813999999988</v>
      </c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8"/>
    </row>
    <row r="445" spans="1:48" ht="62.25" customHeight="1" x14ac:dyDescent="0.25">
      <c r="A445" s="88"/>
      <c r="B445" s="149"/>
      <c r="C445" s="149" t="s">
        <v>534</v>
      </c>
      <c r="D445" s="149"/>
      <c r="E445" s="149" t="s">
        <v>669</v>
      </c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 t="s">
        <v>244</v>
      </c>
      <c r="U445" s="149"/>
      <c r="V445" s="152"/>
      <c r="W445" s="152"/>
      <c r="X445" s="152"/>
      <c r="Y445" s="152"/>
      <c r="Z445" s="88" t="s">
        <v>243</v>
      </c>
      <c r="AA445" s="89">
        <f>98.94377+236.68065+340.96035</f>
        <v>676.58476999999993</v>
      </c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8"/>
    </row>
    <row r="446" spans="1:48" ht="33.4" customHeight="1" x14ac:dyDescent="0.25">
      <c r="A446" s="88"/>
      <c r="B446" s="149"/>
      <c r="C446" s="149" t="s">
        <v>534</v>
      </c>
      <c r="D446" s="149"/>
      <c r="E446" s="149" t="s">
        <v>669</v>
      </c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 t="s">
        <v>198</v>
      </c>
      <c r="U446" s="149"/>
      <c r="V446" s="152"/>
      <c r="W446" s="152"/>
      <c r="X446" s="152"/>
      <c r="Y446" s="152"/>
      <c r="Z446" s="88" t="s">
        <v>197</v>
      </c>
      <c r="AA446" s="89">
        <v>18.083369999999999</v>
      </c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8"/>
    </row>
    <row r="447" spans="1:48" ht="100.35" customHeight="1" x14ac:dyDescent="0.25">
      <c r="A447" s="88" t="s">
        <v>550</v>
      </c>
      <c r="B447" s="149"/>
      <c r="C447" s="149" t="s">
        <v>534</v>
      </c>
      <c r="D447" s="149"/>
      <c r="E447" s="149" t="s">
        <v>551</v>
      </c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52"/>
      <c r="W447" s="152"/>
      <c r="X447" s="152"/>
      <c r="Y447" s="152"/>
      <c r="Z447" s="88" t="s">
        <v>550</v>
      </c>
      <c r="AA447" s="89">
        <f>AA448</f>
        <v>18671.09302</v>
      </c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8" t="s">
        <v>550</v>
      </c>
    </row>
    <row r="448" spans="1:48" ht="66.95" customHeight="1" x14ac:dyDescent="0.25">
      <c r="A448" s="88" t="s">
        <v>243</v>
      </c>
      <c r="B448" s="149"/>
      <c r="C448" s="149" t="s">
        <v>534</v>
      </c>
      <c r="D448" s="149"/>
      <c r="E448" s="149" t="s">
        <v>551</v>
      </c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 t="s">
        <v>244</v>
      </c>
      <c r="U448" s="149"/>
      <c r="V448" s="152"/>
      <c r="W448" s="152"/>
      <c r="X448" s="152"/>
      <c r="Y448" s="152"/>
      <c r="Z448" s="88" t="s">
        <v>243</v>
      </c>
      <c r="AA448" s="102">
        <f>19003.04467-331.95165</f>
        <v>18671.09302</v>
      </c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8" t="s">
        <v>243</v>
      </c>
    </row>
    <row r="449" spans="1:48" ht="83.65" customHeight="1" x14ac:dyDescent="0.25">
      <c r="A449" s="88" t="s">
        <v>529</v>
      </c>
      <c r="B449" s="149"/>
      <c r="C449" s="149" t="s">
        <v>534</v>
      </c>
      <c r="D449" s="149"/>
      <c r="E449" s="149" t="s">
        <v>552</v>
      </c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52"/>
      <c r="W449" s="152"/>
      <c r="X449" s="152"/>
      <c r="Y449" s="152"/>
      <c r="Z449" s="88" t="s">
        <v>529</v>
      </c>
      <c r="AA449" s="89">
        <f>AA450</f>
        <v>138791.1</v>
      </c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>
        <v>136780.6</v>
      </c>
      <c r="AM449" s="89"/>
      <c r="AN449" s="89">
        <v>136780.6</v>
      </c>
      <c r="AO449" s="89"/>
      <c r="AP449" s="89"/>
      <c r="AQ449" s="89">
        <v>139649.20000000001</v>
      </c>
      <c r="AR449" s="89"/>
      <c r="AS449" s="89">
        <v>139649.20000000001</v>
      </c>
      <c r="AT449" s="89"/>
      <c r="AU449" s="89"/>
      <c r="AV449" s="88" t="s">
        <v>529</v>
      </c>
    </row>
    <row r="450" spans="1:48" ht="66.95" customHeight="1" x14ac:dyDescent="0.25">
      <c r="A450" s="88" t="s">
        <v>531</v>
      </c>
      <c r="B450" s="149"/>
      <c r="C450" s="149" t="s">
        <v>534</v>
      </c>
      <c r="D450" s="149"/>
      <c r="E450" s="149" t="s">
        <v>553</v>
      </c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52"/>
      <c r="W450" s="152"/>
      <c r="X450" s="152"/>
      <c r="Y450" s="152"/>
      <c r="Z450" s="88" t="s">
        <v>531</v>
      </c>
      <c r="AA450" s="89">
        <f>AA451</f>
        <v>138791.1</v>
      </c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>
        <v>136780.6</v>
      </c>
      <c r="AM450" s="89"/>
      <c r="AN450" s="89">
        <v>136780.6</v>
      </c>
      <c r="AO450" s="89"/>
      <c r="AP450" s="89"/>
      <c r="AQ450" s="89">
        <v>139649.20000000001</v>
      </c>
      <c r="AR450" s="89"/>
      <c r="AS450" s="89">
        <v>139649.20000000001</v>
      </c>
      <c r="AT450" s="89"/>
      <c r="AU450" s="89"/>
      <c r="AV450" s="88" t="s">
        <v>531</v>
      </c>
    </row>
    <row r="451" spans="1:48" ht="66.95" customHeight="1" x14ac:dyDescent="0.25">
      <c r="A451" s="88" t="s">
        <v>243</v>
      </c>
      <c r="B451" s="149"/>
      <c r="C451" s="149" t="s">
        <v>534</v>
      </c>
      <c r="D451" s="149"/>
      <c r="E451" s="149" t="s">
        <v>553</v>
      </c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 t="s">
        <v>244</v>
      </c>
      <c r="U451" s="149"/>
      <c r="V451" s="152"/>
      <c r="W451" s="152"/>
      <c r="X451" s="152"/>
      <c r="Y451" s="152"/>
      <c r="Z451" s="88" t="s">
        <v>243</v>
      </c>
      <c r="AA451" s="89">
        <v>138791.1</v>
      </c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>
        <v>136780.6</v>
      </c>
      <c r="AM451" s="89"/>
      <c r="AN451" s="89">
        <v>136780.6</v>
      </c>
      <c r="AO451" s="89"/>
      <c r="AP451" s="89"/>
      <c r="AQ451" s="89">
        <v>139649.20000000001</v>
      </c>
      <c r="AR451" s="89"/>
      <c r="AS451" s="89">
        <v>139649.20000000001</v>
      </c>
      <c r="AT451" s="89"/>
      <c r="AU451" s="89"/>
      <c r="AV451" s="88" t="s">
        <v>243</v>
      </c>
    </row>
    <row r="452" spans="1:48" ht="324" customHeight="1" x14ac:dyDescent="0.25">
      <c r="A452" s="74" t="s">
        <v>554</v>
      </c>
      <c r="B452" s="149"/>
      <c r="C452" s="149" t="s">
        <v>534</v>
      </c>
      <c r="D452" s="149"/>
      <c r="E452" s="149" t="s">
        <v>555</v>
      </c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52"/>
      <c r="W452" s="152"/>
      <c r="X452" s="152"/>
      <c r="Y452" s="152"/>
      <c r="Z452" s="74" t="s">
        <v>554</v>
      </c>
      <c r="AA452" s="89">
        <f>AA453</f>
        <v>5882.8109999999997</v>
      </c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>
        <v>5860.75</v>
      </c>
      <c r="AM452" s="89"/>
      <c r="AN452" s="89">
        <v>5441.6</v>
      </c>
      <c r="AO452" s="89">
        <v>419.15</v>
      </c>
      <c r="AP452" s="89"/>
      <c r="AQ452" s="89">
        <v>5854.04</v>
      </c>
      <c r="AR452" s="89"/>
      <c r="AS452" s="89">
        <v>5441.6</v>
      </c>
      <c r="AT452" s="89">
        <v>412.44</v>
      </c>
      <c r="AU452" s="89"/>
      <c r="AV452" s="74" t="s">
        <v>554</v>
      </c>
    </row>
    <row r="453" spans="1:48" ht="324" customHeight="1" x14ac:dyDescent="0.25">
      <c r="A453" s="74" t="s">
        <v>556</v>
      </c>
      <c r="B453" s="149"/>
      <c r="C453" s="149" t="s">
        <v>534</v>
      </c>
      <c r="D453" s="149"/>
      <c r="E453" s="149" t="s">
        <v>557</v>
      </c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52"/>
      <c r="W453" s="152"/>
      <c r="X453" s="152"/>
      <c r="Y453" s="152"/>
      <c r="Z453" s="74" t="s">
        <v>556</v>
      </c>
      <c r="AA453" s="89">
        <f>AA454</f>
        <v>5882.8109999999997</v>
      </c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>
        <v>5860.75</v>
      </c>
      <c r="AM453" s="89"/>
      <c r="AN453" s="89">
        <v>5441.6</v>
      </c>
      <c r="AO453" s="89">
        <v>419.15</v>
      </c>
      <c r="AP453" s="89"/>
      <c r="AQ453" s="89">
        <v>5854.04</v>
      </c>
      <c r="AR453" s="89"/>
      <c r="AS453" s="89">
        <v>5441.6</v>
      </c>
      <c r="AT453" s="89">
        <v>412.44</v>
      </c>
      <c r="AU453" s="89"/>
      <c r="AV453" s="74" t="s">
        <v>556</v>
      </c>
    </row>
    <row r="454" spans="1:48" ht="66.95" customHeight="1" x14ac:dyDescent="0.25">
      <c r="A454" s="88" t="s">
        <v>243</v>
      </c>
      <c r="B454" s="149"/>
      <c r="C454" s="149" t="s">
        <v>534</v>
      </c>
      <c r="D454" s="149"/>
      <c r="E454" s="149" t="s">
        <v>557</v>
      </c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 t="s">
        <v>244</v>
      </c>
      <c r="U454" s="149"/>
      <c r="V454" s="152"/>
      <c r="W454" s="152"/>
      <c r="X454" s="152"/>
      <c r="Y454" s="152"/>
      <c r="Z454" s="88" t="s">
        <v>243</v>
      </c>
      <c r="AA454" s="89">
        <v>5882.8109999999997</v>
      </c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>
        <v>5860.75</v>
      </c>
      <c r="AM454" s="89"/>
      <c r="AN454" s="89">
        <v>5441.6</v>
      </c>
      <c r="AO454" s="89">
        <v>419.15</v>
      </c>
      <c r="AP454" s="89"/>
      <c r="AQ454" s="89">
        <v>5854.04</v>
      </c>
      <c r="AR454" s="89"/>
      <c r="AS454" s="89">
        <v>5441.6</v>
      </c>
      <c r="AT454" s="89">
        <v>412.44</v>
      </c>
      <c r="AU454" s="89"/>
      <c r="AV454" s="88" t="s">
        <v>243</v>
      </c>
    </row>
    <row r="455" spans="1:48" ht="83.65" customHeight="1" x14ac:dyDescent="0.25">
      <c r="A455" s="88" t="s">
        <v>329</v>
      </c>
      <c r="B455" s="149"/>
      <c r="C455" s="149" t="s">
        <v>534</v>
      </c>
      <c r="D455" s="149"/>
      <c r="E455" s="149" t="s">
        <v>330</v>
      </c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52"/>
      <c r="W455" s="152"/>
      <c r="X455" s="152"/>
      <c r="Y455" s="152"/>
      <c r="Z455" s="88" t="s">
        <v>329</v>
      </c>
      <c r="AA455" s="89">
        <f>AA456</f>
        <v>27.888000000000002</v>
      </c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>
        <v>50</v>
      </c>
      <c r="AM455" s="89"/>
      <c r="AN455" s="89"/>
      <c r="AO455" s="89"/>
      <c r="AP455" s="89"/>
      <c r="AQ455" s="89">
        <v>50</v>
      </c>
      <c r="AR455" s="89"/>
      <c r="AS455" s="89"/>
      <c r="AT455" s="89"/>
      <c r="AU455" s="89"/>
      <c r="AV455" s="88" t="s">
        <v>329</v>
      </c>
    </row>
    <row r="456" spans="1:48" ht="33.4" customHeight="1" x14ac:dyDescent="0.25">
      <c r="A456" s="88" t="s">
        <v>558</v>
      </c>
      <c r="B456" s="149"/>
      <c r="C456" s="149" t="s">
        <v>534</v>
      </c>
      <c r="D456" s="149"/>
      <c r="E456" s="149" t="s">
        <v>559</v>
      </c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52"/>
      <c r="W456" s="152"/>
      <c r="X456" s="152"/>
      <c r="Y456" s="152"/>
      <c r="Z456" s="88" t="s">
        <v>558</v>
      </c>
      <c r="AA456" s="89">
        <f>AA457</f>
        <v>27.888000000000002</v>
      </c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>
        <v>50</v>
      </c>
      <c r="AM456" s="89"/>
      <c r="AN456" s="89"/>
      <c r="AO456" s="89"/>
      <c r="AP456" s="89"/>
      <c r="AQ456" s="89">
        <v>50</v>
      </c>
      <c r="AR456" s="89"/>
      <c r="AS456" s="89"/>
      <c r="AT456" s="89"/>
      <c r="AU456" s="89"/>
      <c r="AV456" s="88" t="s">
        <v>558</v>
      </c>
    </row>
    <row r="457" spans="1:48" ht="50.1" customHeight="1" x14ac:dyDescent="0.25">
      <c r="A457" s="88" t="s">
        <v>560</v>
      </c>
      <c r="B457" s="149"/>
      <c r="C457" s="149" t="s">
        <v>534</v>
      </c>
      <c r="D457" s="149"/>
      <c r="E457" s="149" t="s">
        <v>561</v>
      </c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52"/>
      <c r="W457" s="152"/>
      <c r="X457" s="152"/>
      <c r="Y457" s="152"/>
      <c r="Z457" s="88" t="s">
        <v>560</v>
      </c>
      <c r="AA457" s="89">
        <f>AA458</f>
        <v>27.888000000000002</v>
      </c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>
        <v>50</v>
      </c>
      <c r="AM457" s="89"/>
      <c r="AN457" s="89"/>
      <c r="AO457" s="89"/>
      <c r="AP457" s="89"/>
      <c r="AQ457" s="89">
        <v>50</v>
      </c>
      <c r="AR457" s="89"/>
      <c r="AS457" s="89"/>
      <c r="AT457" s="89"/>
      <c r="AU457" s="89"/>
      <c r="AV457" s="88" t="s">
        <v>560</v>
      </c>
    </row>
    <row r="458" spans="1:48" ht="83.65" customHeight="1" x14ac:dyDescent="0.25">
      <c r="A458" s="88" t="s">
        <v>562</v>
      </c>
      <c r="B458" s="149"/>
      <c r="C458" s="149" t="s">
        <v>534</v>
      </c>
      <c r="D458" s="149"/>
      <c r="E458" s="149" t="s">
        <v>563</v>
      </c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52"/>
      <c r="W458" s="152"/>
      <c r="X458" s="152"/>
      <c r="Y458" s="152"/>
      <c r="Z458" s="88" t="s">
        <v>562</v>
      </c>
      <c r="AA458" s="89">
        <f>AA459</f>
        <v>27.888000000000002</v>
      </c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>
        <v>50</v>
      </c>
      <c r="AM458" s="89"/>
      <c r="AN458" s="89"/>
      <c r="AO458" s="89"/>
      <c r="AP458" s="89"/>
      <c r="AQ458" s="89">
        <v>50</v>
      </c>
      <c r="AR458" s="89"/>
      <c r="AS458" s="89"/>
      <c r="AT458" s="89"/>
      <c r="AU458" s="89"/>
      <c r="AV458" s="88" t="s">
        <v>562</v>
      </c>
    </row>
    <row r="459" spans="1:48" ht="66.95" customHeight="1" x14ac:dyDescent="0.25">
      <c r="A459" s="88" t="s">
        <v>243</v>
      </c>
      <c r="B459" s="149"/>
      <c r="C459" s="149" t="s">
        <v>534</v>
      </c>
      <c r="D459" s="149"/>
      <c r="E459" s="149" t="s">
        <v>563</v>
      </c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 t="s">
        <v>244</v>
      </c>
      <c r="U459" s="149"/>
      <c r="V459" s="152"/>
      <c r="W459" s="152"/>
      <c r="X459" s="152"/>
      <c r="Y459" s="152"/>
      <c r="Z459" s="88" t="s">
        <v>243</v>
      </c>
      <c r="AA459" s="89">
        <v>27.888000000000002</v>
      </c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>
        <v>50</v>
      </c>
      <c r="AM459" s="89"/>
      <c r="AN459" s="89"/>
      <c r="AO459" s="89"/>
      <c r="AP459" s="89"/>
      <c r="AQ459" s="89">
        <v>50</v>
      </c>
      <c r="AR459" s="89"/>
      <c r="AS459" s="89"/>
      <c r="AT459" s="89"/>
      <c r="AU459" s="89"/>
      <c r="AV459" s="88" t="s">
        <v>243</v>
      </c>
    </row>
    <row r="460" spans="1:48" ht="16.7" customHeight="1" x14ac:dyDescent="0.25">
      <c r="A460" s="88" t="s">
        <v>564</v>
      </c>
      <c r="B460" s="149"/>
      <c r="C460" s="149" t="s">
        <v>565</v>
      </c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52"/>
      <c r="W460" s="152"/>
      <c r="X460" s="152"/>
      <c r="Y460" s="152"/>
      <c r="Z460" s="88" t="s">
        <v>564</v>
      </c>
      <c r="AA460" s="89">
        <f>19441+AA469</f>
        <v>19463.112000000001</v>
      </c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>
        <v>18578</v>
      </c>
      <c r="AM460" s="89"/>
      <c r="AN460" s="89"/>
      <c r="AO460" s="89"/>
      <c r="AP460" s="89"/>
      <c r="AQ460" s="89">
        <v>18656.099999999999</v>
      </c>
      <c r="AR460" s="89"/>
      <c r="AS460" s="89"/>
      <c r="AT460" s="89"/>
      <c r="AU460" s="89"/>
      <c r="AV460" s="88" t="s">
        <v>564</v>
      </c>
    </row>
    <row r="461" spans="1:48" ht="33.4" customHeight="1" x14ac:dyDescent="0.25">
      <c r="A461" s="88" t="s">
        <v>518</v>
      </c>
      <c r="B461" s="149"/>
      <c r="C461" s="149" t="s">
        <v>565</v>
      </c>
      <c r="D461" s="149"/>
      <c r="E461" s="149" t="s">
        <v>519</v>
      </c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52"/>
      <c r="W461" s="152"/>
      <c r="X461" s="152"/>
      <c r="Y461" s="152"/>
      <c r="Z461" s="88" t="s">
        <v>518</v>
      </c>
      <c r="AA461" s="89">
        <v>19441</v>
      </c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>
        <v>18578</v>
      </c>
      <c r="AM461" s="89"/>
      <c r="AN461" s="89"/>
      <c r="AO461" s="89"/>
      <c r="AP461" s="89"/>
      <c r="AQ461" s="89">
        <v>18656.099999999999</v>
      </c>
      <c r="AR461" s="89"/>
      <c r="AS461" s="89"/>
      <c r="AT461" s="89"/>
      <c r="AU461" s="89"/>
      <c r="AV461" s="88" t="s">
        <v>518</v>
      </c>
    </row>
    <row r="462" spans="1:48" ht="83.65" customHeight="1" x14ac:dyDescent="0.25">
      <c r="A462" s="88" t="s">
        <v>566</v>
      </c>
      <c r="B462" s="149"/>
      <c r="C462" s="149" t="s">
        <v>565</v>
      </c>
      <c r="D462" s="149"/>
      <c r="E462" s="149" t="s">
        <v>567</v>
      </c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52"/>
      <c r="W462" s="152"/>
      <c r="X462" s="152"/>
      <c r="Y462" s="152"/>
      <c r="Z462" s="88" t="s">
        <v>566</v>
      </c>
      <c r="AA462" s="89">
        <v>19441</v>
      </c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>
        <v>18578</v>
      </c>
      <c r="AM462" s="89"/>
      <c r="AN462" s="89"/>
      <c r="AO462" s="89"/>
      <c r="AP462" s="89"/>
      <c r="AQ462" s="89">
        <v>18656.099999999999</v>
      </c>
      <c r="AR462" s="89"/>
      <c r="AS462" s="89"/>
      <c r="AT462" s="89"/>
      <c r="AU462" s="89"/>
      <c r="AV462" s="88" t="s">
        <v>566</v>
      </c>
    </row>
    <row r="463" spans="1:48" ht="83.65" customHeight="1" x14ac:dyDescent="0.25">
      <c r="A463" s="88" t="s">
        <v>568</v>
      </c>
      <c r="B463" s="149"/>
      <c r="C463" s="149" t="s">
        <v>565</v>
      </c>
      <c r="D463" s="149"/>
      <c r="E463" s="149" t="s">
        <v>569</v>
      </c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52"/>
      <c r="W463" s="152"/>
      <c r="X463" s="152"/>
      <c r="Y463" s="152"/>
      <c r="Z463" s="88" t="s">
        <v>568</v>
      </c>
      <c r="AA463" s="89">
        <v>19401</v>
      </c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>
        <v>18578</v>
      </c>
      <c r="AM463" s="89"/>
      <c r="AN463" s="89"/>
      <c r="AO463" s="89"/>
      <c r="AP463" s="89"/>
      <c r="AQ463" s="89">
        <v>18656.099999999999</v>
      </c>
      <c r="AR463" s="89"/>
      <c r="AS463" s="89"/>
      <c r="AT463" s="89"/>
      <c r="AU463" s="89"/>
      <c r="AV463" s="88" t="s">
        <v>568</v>
      </c>
    </row>
    <row r="464" spans="1:48" ht="66.95" customHeight="1" x14ac:dyDescent="0.25">
      <c r="A464" s="88" t="s">
        <v>319</v>
      </c>
      <c r="B464" s="149"/>
      <c r="C464" s="149" t="s">
        <v>565</v>
      </c>
      <c r="D464" s="149"/>
      <c r="E464" s="149" t="s">
        <v>570</v>
      </c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52"/>
      <c r="W464" s="152"/>
      <c r="X464" s="152"/>
      <c r="Y464" s="152"/>
      <c r="Z464" s="88" t="s">
        <v>319</v>
      </c>
      <c r="AA464" s="89">
        <v>19401</v>
      </c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>
        <v>18578</v>
      </c>
      <c r="AM464" s="89"/>
      <c r="AN464" s="89"/>
      <c r="AO464" s="89"/>
      <c r="AP464" s="89"/>
      <c r="AQ464" s="89">
        <v>18656.099999999999</v>
      </c>
      <c r="AR464" s="89"/>
      <c r="AS464" s="89"/>
      <c r="AT464" s="89"/>
      <c r="AU464" s="89"/>
      <c r="AV464" s="88" t="s">
        <v>319</v>
      </c>
    </row>
    <row r="465" spans="1:48" ht="66.95" customHeight="1" x14ac:dyDescent="0.25">
      <c r="A465" s="88" t="s">
        <v>243</v>
      </c>
      <c r="B465" s="149"/>
      <c r="C465" s="149" t="s">
        <v>565</v>
      </c>
      <c r="D465" s="149"/>
      <c r="E465" s="149" t="s">
        <v>570</v>
      </c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 t="s">
        <v>244</v>
      </c>
      <c r="U465" s="149"/>
      <c r="V465" s="152"/>
      <c r="W465" s="152"/>
      <c r="X465" s="152"/>
      <c r="Y465" s="152"/>
      <c r="Z465" s="88" t="s">
        <v>243</v>
      </c>
      <c r="AA465" s="89">
        <v>19401</v>
      </c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>
        <v>18578</v>
      </c>
      <c r="AM465" s="89"/>
      <c r="AN465" s="89"/>
      <c r="AO465" s="89"/>
      <c r="AP465" s="89"/>
      <c r="AQ465" s="89">
        <v>18656.099999999999</v>
      </c>
      <c r="AR465" s="89"/>
      <c r="AS465" s="89"/>
      <c r="AT465" s="89"/>
      <c r="AU465" s="89"/>
      <c r="AV465" s="88" t="s">
        <v>243</v>
      </c>
    </row>
    <row r="466" spans="1:48" ht="50.1" customHeight="1" x14ac:dyDescent="0.25">
      <c r="A466" s="88" t="s">
        <v>571</v>
      </c>
      <c r="B466" s="149"/>
      <c r="C466" s="149" t="s">
        <v>565</v>
      </c>
      <c r="D466" s="149"/>
      <c r="E466" s="149" t="s">
        <v>572</v>
      </c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52"/>
      <c r="W466" s="152"/>
      <c r="X466" s="152"/>
      <c r="Y466" s="152"/>
      <c r="Z466" s="88" t="s">
        <v>571</v>
      </c>
      <c r="AA466" s="89">
        <v>40</v>
      </c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8" t="s">
        <v>571</v>
      </c>
    </row>
    <row r="467" spans="1:48" ht="50.1" customHeight="1" x14ac:dyDescent="0.25">
      <c r="A467" s="88" t="s">
        <v>573</v>
      </c>
      <c r="B467" s="149"/>
      <c r="C467" s="149" t="s">
        <v>565</v>
      </c>
      <c r="D467" s="149"/>
      <c r="E467" s="149" t="s">
        <v>574</v>
      </c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52"/>
      <c r="W467" s="152"/>
      <c r="X467" s="152"/>
      <c r="Y467" s="152"/>
      <c r="Z467" s="88" t="s">
        <v>573</v>
      </c>
      <c r="AA467" s="89">
        <v>40</v>
      </c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8" t="s">
        <v>573</v>
      </c>
    </row>
    <row r="468" spans="1:48" ht="33.4" customHeight="1" x14ac:dyDescent="0.25">
      <c r="A468" s="88" t="s">
        <v>197</v>
      </c>
      <c r="B468" s="149"/>
      <c r="C468" s="149" t="s">
        <v>565</v>
      </c>
      <c r="D468" s="149"/>
      <c r="E468" s="149" t="s">
        <v>574</v>
      </c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 t="s">
        <v>198</v>
      </c>
      <c r="U468" s="149"/>
      <c r="V468" s="152"/>
      <c r="W468" s="152"/>
      <c r="X468" s="152"/>
      <c r="Y468" s="152"/>
      <c r="Z468" s="88" t="s">
        <v>197</v>
      </c>
      <c r="AA468" s="89">
        <v>40</v>
      </c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8" t="s">
        <v>197</v>
      </c>
    </row>
    <row r="469" spans="1:48" ht="70.5" customHeight="1" x14ac:dyDescent="0.25">
      <c r="A469" s="88"/>
      <c r="B469" s="149"/>
      <c r="C469" s="149" t="s">
        <v>565</v>
      </c>
      <c r="D469" s="149"/>
      <c r="E469" s="149" t="s">
        <v>330</v>
      </c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52"/>
      <c r="W469" s="152"/>
      <c r="X469" s="152"/>
      <c r="Y469" s="152"/>
      <c r="Z469" s="88" t="s">
        <v>329</v>
      </c>
      <c r="AA469" s="89">
        <f>AA470</f>
        <v>22.111999999999998</v>
      </c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8"/>
    </row>
    <row r="470" spans="1:48" ht="33.4" customHeight="1" x14ac:dyDescent="0.25">
      <c r="A470" s="88"/>
      <c r="B470" s="149"/>
      <c r="C470" s="149" t="s">
        <v>565</v>
      </c>
      <c r="D470" s="149"/>
      <c r="E470" s="149" t="s">
        <v>559</v>
      </c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52"/>
      <c r="W470" s="152"/>
      <c r="X470" s="152"/>
      <c r="Y470" s="152"/>
      <c r="Z470" s="88" t="s">
        <v>558</v>
      </c>
      <c r="AA470" s="89">
        <f>AA471</f>
        <v>22.111999999999998</v>
      </c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8"/>
    </row>
    <row r="471" spans="1:48" ht="51" customHeight="1" x14ac:dyDescent="0.25">
      <c r="A471" s="88"/>
      <c r="B471" s="149"/>
      <c r="C471" s="149" t="s">
        <v>565</v>
      </c>
      <c r="D471" s="149"/>
      <c r="E471" s="149" t="s">
        <v>561</v>
      </c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52"/>
      <c r="W471" s="152"/>
      <c r="X471" s="152"/>
      <c r="Y471" s="152"/>
      <c r="Z471" s="88" t="s">
        <v>560</v>
      </c>
      <c r="AA471" s="89">
        <f>AA472</f>
        <v>22.111999999999998</v>
      </c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8"/>
    </row>
    <row r="472" spans="1:48" ht="74.25" customHeight="1" x14ac:dyDescent="0.25">
      <c r="A472" s="88"/>
      <c r="B472" s="149"/>
      <c r="C472" s="149" t="s">
        <v>565</v>
      </c>
      <c r="D472" s="149"/>
      <c r="E472" s="149" t="s">
        <v>563</v>
      </c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52"/>
      <c r="W472" s="152"/>
      <c r="X472" s="152"/>
      <c r="Y472" s="152"/>
      <c r="Z472" s="88" t="s">
        <v>562</v>
      </c>
      <c r="AA472" s="89">
        <f>AA473</f>
        <v>22.111999999999998</v>
      </c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8"/>
    </row>
    <row r="473" spans="1:48" ht="57.75" customHeight="1" x14ac:dyDescent="0.25">
      <c r="A473" s="88"/>
      <c r="B473" s="149"/>
      <c r="C473" s="149" t="s">
        <v>565</v>
      </c>
      <c r="D473" s="149"/>
      <c r="E473" s="149" t="s">
        <v>563</v>
      </c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 t="s">
        <v>244</v>
      </c>
      <c r="U473" s="149"/>
      <c r="V473" s="152"/>
      <c r="W473" s="152"/>
      <c r="X473" s="152"/>
      <c r="Y473" s="152"/>
      <c r="Z473" s="88" t="s">
        <v>243</v>
      </c>
      <c r="AA473" s="89">
        <v>22.111999999999998</v>
      </c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8"/>
    </row>
    <row r="474" spans="1:48" ht="26.25" customHeight="1" x14ac:dyDescent="0.25">
      <c r="A474" s="114" t="s">
        <v>388</v>
      </c>
      <c r="B474" s="149"/>
      <c r="C474" s="149" t="s">
        <v>389</v>
      </c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52"/>
      <c r="W474" s="152"/>
      <c r="X474" s="152"/>
      <c r="Y474" s="152"/>
      <c r="Z474" s="88" t="s">
        <v>388</v>
      </c>
      <c r="AA474" s="89">
        <f>AA475</f>
        <v>5999.4049999999997</v>
      </c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>
        <v>6134.6</v>
      </c>
      <c r="AM474" s="89"/>
      <c r="AN474" s="89">
        <v>4014.6</v>
      </c>
      <c r="AO474" s="89"/>
      <c r="AP474" s="89"/>
      <c r="AQ474" s="89">
        <v>6214.6</v>
      </c>
      <c r="AR474" s="89"/>
      <c r="AS474" s="89">
        <v>4014.6</v>
      </c>
      <c r="AT474" s="89"/>
      <c r="AU474" s="89"/>
      <c r="AV474" s="88" t="s">
        <v>388</v>
      </c>
    </row>
    <row r="475" spans="1:48" ht="50.1" customHeight="1" x14ac:dyDescent="0.25">
      <c r="A475" s="114" t="s">
        <v>143</v>
      </c>
      <c r="B475" s="149"/>
      <c r="C475" s="149" t="s">
        <v>389</v>
      </c>
      <c r="D475" s="149"/>
      <c r="E475" s="149" t="s">
        <v>144</v>
      </c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52"/>
      <c r="W475" s="152"/>
      <c r="X475" s="152"/>
      <c r="Y475" s="152"/>
      <c r="Z475" s="88" t="s">
        <v>143</v>
      </c>
      <c r="AA475" s="89">
        <f>AA476+AA479</f>
        <v>5999.4049999999997</v>
      </c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>
        <v>6134.6</v>
      </c>
      <c r="AM475" s="89"/>
      <c r="AN475" s="89">
        <v>4014.6</v>
      </c>
      <c r="AO475" s="89"/>
      <c r="AP475" s="89"/>
      <c r="AQ475" s="89">
        <v>6214.6</v>
      </c>
      <c r="AR475" s="89"/>
      <c r="AS475" s="89">
        <v>4014.6</v>
      </c>
      <c r="AT475" s="89"/>
      <c r="AU475" s="89"/>
      <c r="AV475" s="88" t="s">
        <v>143</v>
      </c>
    </row>
    <row r="476" spans="1:48" ht="33.4" customHeight="1" x14ac:dyDescent="0.25">
      <c r="A476" s="114" t="s">
        <v>575</v>
      </c>
      <c r="B476" s="149"/>
      <c r="C476" s="149" t="s">
        <v>389</v>
      </c>
      <c r="D476" s="149"/>
      <c r="E476" s="149" t="s">
        <v>576</v>
      </c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52"/>
      <c r="W476" s="152"/>
      <c r="X476" s="152"/>
      <c r="Y476" s="152"/>
      <c r="Z476" s="88" t="s">
        <v>575</v>
      </c>
      <c r="AA476" s="89">
        <f>AA477+AA478</f>
        <v>4014.6</v>
      </c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>
        <v>4014.6</v>
      </c>
      <c r="AM476" s="89"/>
      <c r="AN476" s="89">
        <v>4014.6</v>
      </c>
      <c r="AO476" s="89"/>
      <c r="AP476" s="89"/>
      <c r="AQ476" s="89">
        <v>4014.6</v>
      </c>
      <c r="AR476" s="89"/>
      <c r="AS476" s="89">
        <v>4014.6</v>
      </c>
      <c r="AT476" s="89"/>
      <c r="AU476" s="89"/>
      <c r="AV476" s="88" t="s">
        <v>575</v>
      </c>
    </row>
    <row r="477" spans="1:48" ht="33.4" customHeight="1" x14ac:dyDescent="0.25">
      <c r="A477" s="114" t="s">
        <v>233</v>
      </c>
      <c r="B477" s="149"/>
      <c r="C477" s="149" t="s">
        <v>389</v>
      </c>
      <c r="D477" s="149"/>
      <c r="E477" s="149" t="s">
        <v>576</v>
      </c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 t="s">
        <v>234</v>
      </c>
      <c r="U477" s="149"/>
      <c r="V477" s="152"/>
      <c r="W477" s="152"/>
      <c r="X477" s="152"/>
      <c r="Y477" s="152"/>
      <c r="Z477" s="88" t="s">
        <v>233</v>
      </c>
      <c r="AA477" s="89">
        <v>588</v>
      </c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>
        <v>588</v>
      </c>
      <c r="AM477" s="89"/>
      <c r="AN477" s="89">
        <v>588</v>
      </c>
      <c r="AO477" s="89"/>
      <c r="AP477" s="89"/>
      <c r="AQ477" s="89">
        <v>588</v>
      </c>
      <c r="AR477" s="89"/>
      <c r="AS477" s="89">
        <v>588</v>
      </c>
      <c r="AT477" s="89"/>
      <c r="AU477" s="89"/>
      <c r="AV477" s="88" t="s">
        <v>233</v>
      </c>
    </row>
    <row r="478" spans="1:48" ht="66.95" customHeight="1" x14ac:dyDescent="0.25">
      <c r="A478" s="114" t="s">
        <v>243</v>
      </c>
      <c r="B478" s="149"/>
      <c r="C478" s="149" t="s">
        <v>389</v>
      </c>
      <c r="D478" s="149"/>
      <c r="E478" s="149" t="s">
        <v>576</v>
      </c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 t="s">
        <v>244</v>
      </c>
      <c r="U478" s="149"/>
      <c r="V478" s="152"/>
      <c r="W478" s="152"/>
      <c r="X478" s="152"/>
      <c r="Y478" s="152"/>
      <c r="Z478" s="88" t="s">
        <v>243</v>
      </c>
      <c r="AA478" s="89">
        <v>3426.6</v>
      </c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>
        <v>3426.6</v>
      </c>
      <c r="AM478" s="89"/>
      <c r="AN478" s="89">
        <v>3426.6</v>
      </c>
      <c r="AO478" s="89"/>
      <c r="AP478" s="89"/>
      <c r="AQ478" s="89">
        <v>3426.6</v>
      </c>
      <c r="AR478" s="89"/>
      <c r="AS478" s="89">
        <v>3426.6</v>
      </c>
      <c r="AT478" s="89"/>
      <c r="AU478" s="89"/>
      <c r="AV478" s="88" t="s">
        <v>243</v>
      </c>
    </row>
    <row r="479" spans="1:48" ht="33.4" customHeight="1" x14ac:dyDescent="0.25">
      <c r="A479" s="88" t="s">
        <v>577</v>
      </c>
      <c r="B479" s="149"/>
      <c r="C479" s="149" t="s">
        <v>389</v>
      </c>
      <c r="D479" s="149"/>
      <c r="E479" s="149" t="s">
        <v>578</v>
      </c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52"/>
      <c r="W479" s="152"/>
      <c r="X479" s="152"/>
      <c r="Y479" s="152"/>
      <c r="Z479" s="88" t="s">
        <v>577</v>
      </c>
      <c r="AA479" s="89">
        <f>AA480</f>
        <v>1984.8050000000001</v>
      </c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>
        <v>2120</v>
      </c>
      <c r="AM479" s="89"/>
      <c r="AN479" s="89"/>
      <c r="AO479" s="89"/>
      <c r="AP479" s="89"/>
      <c r="AQ479" s="89">
        <v>2200</v>
      </c>
      <c r="AR479" s="89"/>
      <c r="AS479" s="89"/>
      <c r="AT479" s="89"/>
      <c r="AU479" s="89"/>
      <c r="AV479" s="88" t="s">
        <v>577</v>
      </c>
    </row>
    <row r="480" spans="1:48" ht="66.95" customHeight="1" x14ac:dyDescent="0.25">
      <c r="A480" s="88" t="s">
        <v>243</v>
      </c>
      <c r="B480" s="149"/>
      <c r="C480" s="149" t="s">
        <v>389</v>
      </c>
      <c r="D480" s="149"/>
      <c r="E480" s="149" t="s">
        <v>578</v>
      </c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 t="s">
        <v>244</v>
      </c>
      <c r="U480" s="149"/>
      <c r="V480" s="152"/>
      <c r="W480" s="152"/>
      <c r="X480" s="152"/>
      <c r="Y480" s="152"/>
      <c r="Z480" s="88" t="s">
        <v>243</v>
      </c>
      <c r="AA480" s="89">
        <v>1984.8050000000001</v>
      </c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>
        <v>2120</v>
      </c>
      <c r="AM480" s="89"/>
      <c r="AN480" s="89"/>
      <c r="AO480" s="89"/>
      <c r="AP480" s="89"/>
      <c r="AQ480" s="89">
        <v>2200</v>
      </c>
      <c r="AR480" s="89"/>
      <c r="AS480" s="89"/>
      <c r="AT480" s="89"/>
      <c r="AU480" s="89"/>
      <c r="AV480" s="88" t="s">
        <v>243</v>
      </c>
    </row>
    <row r="481" spans="1:48" ht="33.4" customHeight="1" x14ac:dyDescent="0.25">
      <c r="A481" s="114" t="s">
        <v>579</v>
      </c>
      <c r="B481" s="149"/>
      <c r="C481" s="149" t="s">
        <v>580</v>
      </c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52"/>
      <c r="W481" s="152"/>
      <c r="X481" s="152"/>
      <c r="Y481" s="152"/>
      <c r="Z481" s="88" t="s">
        <v>579</v>
      </c>
      <c r="AA481" s="89">
        <f>AA482+AA496</f>
        <v>6886</v>
      </c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>
        <v>6304.6</v>
      </c>
      <c r="AM481" s="89"/>
      <c r="AN481" s="89">
        <v>261.5</v>
      </c>
      <c r="AO481" s="89"/>
      <c r="AP481" s="89"/>
      <c r="AQ481" s="89">
        <v>6321.6</v>
      </c>
      <c r="AR481" s="89"/>
      <c r="AS481" s="89">
        <v>278.5</v>
      </c>
      <c r="AT481" s="89"/>
      <c r="AU481" s="89"/>
      <c r="AV481" s="88" t="s">
        <v>579</v>
      </c>
    </row>
    <row r="482" spans="1:48" ht="41.25" customHeight="1" x14ac:dyDescent="0.25">
      <c r="A482" s="114" t="s">
        <v>518</v>
      </c>
      <c r="B482" s="149"/>
      <c r="C482" s="149" t="s">
        <v>580</v>
      </c>
      <c r="D482" s="149"/>
      <c r="E482" s="149" t="s">
        <v>519</v>
      </c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52"/>
      <c r="W482" s="152"/>
      <c r="X482" s="152"/>
      <c r="Y482" s="152"/>
      <c r="Z482" s="88" t="s">
        <v>518</v>
      </c>
      <c r="AA482" s="89">
        <f>AA483+AA490</f>
        <v>6823</v>
      </c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>
        <v>6241.6</v>
      </c>
      <c r="AM482" s="89"/>
      <c r="AN482" s="89">
        <v>198.5</v>
      </c>
      <c r="AO482" s="89"/>
      <c r="AP482" s="89"/>
      <c r="AQ482" s="89">
        <v>6258.6</v>
      </c>
      <c r="AR482" s="89"/>
      <c r="AS482" s="89">
        <v>215.5</v>
      </c>
      <c r="AT482" s="89"/>
      <c r="AU482" s="89"/>
      <c r="AV482" s="88" t="s">
        <v>518</v>
      </c>
    </row>
    <row r="483" spans="1:48" ht="50.1" customHeight="1" x14ac:dyDescent="0.25">
      <c r="A483" s="114" t="s">
        <v>581</v>
      </c>
      <c r="B483" s="149"/>
      <c r="C483" s="149" t="s">
        <v>580</v>
      </c>
      <c r="D483" s="149"/>
      <c r="E483" s="149" t="s">
        <v>582</v>
      </c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52"/>
      <c r="W483" s="152"/>
      <c r="X483" s="152"/>
      <c r="Y483" s="152"/>
      <c r="Z483" s="88" t="s">
        <v>581</v>
      </c>
      <c r="AA483" s="89">
        <v>153</v>
      </c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>
        <v>153</v>
      </c>
      <c r="AM483" s="89"/>
      <c r="AN483" s="89"/>
      <c r="AO483" s="89"/>
      <c r="AP483" s="89"/>
      <c r="AQ483" s="89">
        <v>153</v>
      </c>
      <c r="AR483" s="89"/>
      <c r="AS483" s="89"/>
      <c r="AT483" s="89"/>
      <c r="AU483" s="89"/>
      <c r="AV483" s="88" t="s">
        <v>581</v>
      </c>
    </row>
    <row r="484" spans="1:48" ht="66.95" customHeight="1" x14ac:dyDescent="0.25">
      <c r="A484" s="114" t="s">
        <v>583</v>
      </c>
      <c r="B484" s="149"/>
      <c r="C484" s="149" t="s">
        <v>580</v>
      </c>
      <c r="D484" s="149"/>
      <c r="E484" s="149" t="s">
        <v>584</v>
      </c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52"/>
      <c r="W484" s="152"/>
      <c r="X484" s="152"/>
      <c r="Y484" s="152"/>
      <c r="Z484" s="88" t="s">
        <v>583</v>
      </c>
      <c r="AA484" s="89">
        <v>45</v>
      </c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>
        <v>45</v>
      </c>
      <c r="AM484" s="89"/>
      <c r="AN484" s="89"/>
      <c r="AO484" s="89"/>
      <c r="AP484" s="89"/>
      <c r="AQ484" s="89">
        <v>45</v>
      </c>
      <c r="AR484" s="89"/>
      <c r="AS484" s="89"/>
      <c r="AT484" s="89"/>
      <c r="AU484" s="89"/>
      <c r="AV484" s="88" t="s">
        <v>583</v>
      </c>
    </row>
    <row r="485" spans="1:48" ht="41.25" customHeight="1" x14ac:dyDescent="0.25">
      <c r="A485" s="114" t="s">
        <v>585</v>
      </c>
      <c r="B485" s="149"/>
      <c r="C485" s="149" t="s">
        <v>580</v>
      </c>
      <c r="D485" s="149"/>
      <c r="E485" s="149" t="s">
        <v>586</v>
      </c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52"/>
      <c r="W485" s="152"/>
      <c r="X485" s="152"/>
      <c r="Y485" s="152"/>
      <c r="Z485" s="88" t="s">
        <v>585</v>
      </c>
      <c r="AA485" s="89">
        <v>45</v>
      </c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>
        <v>45</v>
      </c>
      <c r="AM485" s="89"/>
      <c r="AN485" s="89"/>
      <c r="AO485" s="89"/>
      <c r="AP485" s="89"/>
      <c r="AQ485" s="89">
        <v>45</v>
      </c>
      <c r="AR485" s="89"/>
      <c r="AS485" s="89"/>
      <c r="AT485" s="89"/>
      <c r="AU485" s="89"/>
      <c r="AV485" s="88" t="s">
        <v>585</v>
      </c>
    </row>
    <row r="486" spans="1:48" ht="50.1" customHeight="1" x14ac:dyDescent="0.25">
      <c r="A486" s="114" t="s">
        <v>139</v>
      </c>
      <c r="B486" s="149"/>
      <c r="C486" s="149" t="s">
        <v>580</v>
      </c>
      <c r="D486" s="149"/>
      <c r="E486" s="149" t="s">
        <v>586</v>
      </c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 t="s">
        <v>140</v>
      </c>
      <c r="U486" s="149"/>
      <c r="V486" s="152"/>
      <c r="W486" s="152"/>
      <c r="X486" s="152"/>
      <c r="Y486" s="152"/>
      <c r="Z486" s="88" t="s">
        <v>139</v>
      </c>
      <c r="AA486" s="89">
        <v>45</v>
      </c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>
        <v>45</v>
      </c>
      <c r="AM486" s="89"/>
      <c r="AN486" s="89"/>
      <c r="AO486" s="89"/>
      <c r="AP486" s="89"/>
      <c r="AQ486" s="89">
        <v>45</v>
      </c>
      <c r="AR486" s="89"/>
      <c r="AS486" s="89"/>
      <c r="AT486" s="89"/>
      <c r="AU486" s="89"/>
      <c r="AV486" s="88" t="s">
        <v>139</v>
      </c>
    </row>
    <row r="487" spans="1:48" ht="66.95" customHeight="1" x14ac:dyDescent="0.25">
      <c r="A487" s="114" t="s">
        <v>587</v>
      </c>
      <c r="B487" s="149"/>
      <c r="C487" s="149" t="s">
        <v>580</v>
      </c>
      <c r="D487" s="149"/>
      <c r="E487" s="149" t="s">
        <v>588</v>
      </c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52"/>
      <c r="W487" s="152"/>
      <c r="X487" s="152"/>
      <c r="Y487" s="152"/>
      <c r="Z487" s="88" t="s">
        <v>587</v>
      </c>
      <c r="AA487" s="89">
        <v>108</v>
      </c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>
        <v>108</v>
      </c>
      <c r="AM487" s="89"/>
      <c r="AN487" s="89"/>
      <c r="AO487" s="89"/>
      <c r="AP487" s="89"/>
      <c r="AQ487" s="89">
        <v>108</v>
      </c>
      <c r="AR487" s="89"/>
      <c r="AS487" s="89"/>
      <c r="AT487" s="89"/>
      <c r="AU487" s="89"/>
      <c r="AV487" s="88" t="s">
        <v>587</v>
      </c>
    </row>
    <row r="488" spans="1:48" ht="50.1" customHeight="1" x14ac:dyDescent="0.25">
      <c r="A488" s="114" t="s">
        <v>589</v>
      </c>
      <c r="B488" s="149"/>
      <c r="C488" s="149" t="s">
        <v>580</v>
      </c>
      <c r="D488" s="149"/>
      <c r="E488" s="149" t="s">
        <v>590</v>
      </c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52"/>
      <c r="W488" s="152"/>
      <c r="X488" s="152"/>
      <c r="Y488" s="152"/>
      <c r="Z488" s="88" t="s">
        <v>589</v>
      </c>
      <c r="AA488" s="89">
        <v>108</v>
      </c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>
        <v>108</v>
      </c>
      <c r="AM488" s="89"/>
      <c r="AN488" s="89"/>
      <c r="AO488" s="89"/>
      <c r="AP488" s="89"/>
      <c r="AQ488" s="89">
        <v>108</v>
      </c>
      <c r="AR488" s="89"/>
      <c r="AS488" s="89"/>
      <c r="AT488" s="89"/>
      <c r="AU488" s="89"/>
      <c r="AV488" s="88" t="s">
        <v>589</v>
      </c>
    </row>
    <row r="489" spans="1:48" ht="66.95" customHeight="1" x14ac:dyDescent="0.25">
      <c r="A489" s="88" t="s">
        <v>243</v>
      </c>
      <c r="B489" s="149"/>
      <c r="C489" s="149" t="s">
        <v>580</v>
      </c>
      <c r="D489" s="149"/>
      <c r="E489" s="149" t="s">
        <v>590</v>
      </c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 t="s">
        <v>244</v>
      </c>
      <c r="U489" s="149"/>
      <c r="V489" s="152"/>
      <c r="W489" s="152"/>
      <c r="X489" s="152"/>
      <c r="Y489" s="152"/>
      <c r="Z489" s="88" t="s">
        <v>243</v>
      </c>
      <c r="AA489" s="89">
        <v>108</v>
      </c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>
        <v>108</v>
      </c>
      <c r="AM489" s="89"/>
      <c r="AN489" s="89"/>
      <c r="AO489" s="89"/>
      <c r="AP489" s="89"/>
      <c r="AQ489" s="89">
        <v>108</v>
      </c>
      <c r="AR489" s="89"/>
      <c r="AS489" s="89"/>
      <c r="AT489" s="89"/>
      <c r="AU489" s="89"/>
      <c r="AV489" s="88" t="s">
        <v>243</v>
      </c>
    </row>
    <row r="490" spans="1:48" ht="66.95" customHeight="1" x14ac:dyDescent="0.25">
      <c r="A490" s="88" t="s">
        <v>591</v>
      </c>
      <c r="B490" s="149"/>
      <c r="C490" s="149" t="s">
        <v>580</v>
      </c>
      <c r="D490" s="149"/>
      <c r="E490" s="149" t="s">
        <v>592</v>
      </c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52"/>
      <c r="W490" s="152"/>
      <c r="X490" s="152"/>
      <c r="Y490" s="152"/>
      <c r="Z490" s="88" t="s">
        <v>591</v>
      </c>
      <c r="AA490" s="89">
        <f>AA491</f>
        <v>6670</v>
      </c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>
        <v>6088.6</v>
      </c>
      <c r="AM490" s="89"/>
      <c r="AN490" s="89">
        <v>198.5</v>
      </c>
      <c r="AO490" s="89"/>
      <c r="AP490" s="89"/>
      <c r="AQ490" s="89">
        <v>6105.6</v>
      </c>
      <c r="AR490" s="89"/>
      <c r="AS490" s="89">
        <v>215.5</v>
      </c>
      <c r="AT490" s="89"/>
      <c r="AU490" s="89"/>
      <c r="AV490" s="88" t="s">
        <v>591</v>
      </c>
    </row>
    <row r="491" spans="1:48" ht="50.1" customHeight="1" x14ac:dyDescent="0.25">
      <c r="A491" s="88" t="s">
        <v>593</v>
      </c>
      <c r="B491" s="149"/>
      <c r="C491" s="149" t="s">
        <v>580</v>
      </c>
      <c r="D491" s="149"/>
      <c r="E491" s="149" t="s">
        <v>594</v>
      </c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52"/>
      <c r="W491" s="152"/>
      <c r="X491" s="152"/>
      <c r="Y491" s="152"/>
      <c r="Z491" s="88" t="s">
        <v>593</v>
      </c>
      <c r="AA491" s="89">
        <f>AA492</f>
        <v>6670</v>
      </c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>
        <v>5890.1</v>
      </c>
      <c r="AM491" s="89"/>
      <c r="AN491" s="89"/>
      <c r="AO491" s="89"/>
      <c r="AP491" s="89"/>
      <c r="AQ491" s="89">
        <v>5890.1</v>
      </c>
      <c r="AR491" s="89"/>
      <c r="AS491" s="89"/>
      <c r="AT491" s="89"/>
      <c r="AU491" s="89"/>
      <c r="AV491" s="88" t="s">
        <v>593</v>
      </c>
    </row>
    <row r="492" spans="1:48" ht="45" customHeight="1" x14ac:dyDescent="0.25">
      <c r="A492" s="88" t="s">
        <v>137</v>
      </c>
      <c r="B492" s="149"/>
      <c r="C492" s="149" t="s">
        <v>580</v>
      </c>
      <c r="D492" s="149"/>
      <c r="E492" s="149" t="s">
        <v>595</v>
      </c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52"/>
      <c r="W492" s="152"/>
      <c r="X492" s="152"/>
      <c r="Y492" s="152"/>
      <c r="Z492" s="88" t="s">
        <v>137</v>
      </c>
      <c r="AA492" s="89">
        <f>AA493+AA494+AA495</f>
        <v>6670</v>
      </c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>
        <v>5890.1</v>
      </c>
      <c r="AM492" s="89"/>
      <c r="AN492" s="89"/>
      <c r="AO492" s="89"/>
      <c r="AP492" s="89"/>
      <c r="AQ492" s="89">
        <v>5890.1</v>
      </c>
      <c r="AR492" s="89"/>
      <c r="AS492" s="89"/>
      <c r="AT492" s="89"/>
      <c r="AU492" s="89"/>
      <c r="AV492" s="88" t="s">
        <v>137</v>
      </c>
    </row>
    <row r="493" spans="1:48" ht="112.5" customHeight="1" x14ac:dyDescent="0.25">
      <c r="A493" s="114" t="s">
        <v>135</v>
      </c>
      <c r="B493" s="149"/>
      <c r="C493" s="149" t="s">
        <v>580</v>
      </c>
      <c r="D493" s="149"/>
      <c r="E493" s="149" t="s">
        <v>595</v>
      </c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 t="s">
        <v>136</v>
      </c>
      <c r="U493" s="149"/>
      <c r="V493" s="152"/>
      <c r="W493" s="152"/>
      <c r="X493" s="152"/>
      <c r="Y493" s="152"/>
      <c r="Z493" s="88" t="s">
        <v>135</v>
      </c>
      <c r="AA493" s="89">
        <v>5335.66</v>
      </c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>
        <v>5335.66</v>
      </c>
      <c r="AM493" s="89"/>
      <c r="AN493" s="89"/>
      <c r="AO493" s="89"/>
      <c r="AP493" s="89"/>
      <c r="AQ493" s="89">
        <v>5335.66</v>
      </c>
      <c r="AR493" s="89"/>
      <c r="AS493" s="89"/>
      <c r="AT493" s="89"/>
      <c r="AU493" s="89"/>
      <c r="AV493" s="88" t="s">
        <v>135</v>
      </c>
    </row>
    <row r="494" spans="1:48" ht="57.75" customHeight="1" x14ac:dyDescent="0.25">
      <c r="A494" s="88" t="s">
        <v>139</v>
      </c>
      <c r="B494" s="149"/>
      <c r="C494" s="149" t="s">
        <v>580</v>
      </c>
      <c r="D494" s="149"/>
      <c r="E494" s="149" t="s">
        <v>595</v>
      </c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 t="s">
        <v>140</v>
      </c>
      <c r="U494" s="149"/>
      <c r="V494" s="152"/>
      <c r="W494" s="152"/>
      <c r="X494" s="152"/>
      <c r="Y494" s="152"/>
      <c r="Z494" s="88" t="s">
        <v>139</v>
      </c>
      <c r="AA494" s="89">
        <f>1111.84+220.9</f>
        <v>1332.74</v>
      </c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>
        <v>552.84</v>
      </c>
      <c r="AM494" s="89"/>
      <c r="AN494" s="89"/>
      <c r="AO494" s="89"/>
      <c r="AP494" s="89"/>
      <c r="AQ494" s="89">
        <v>552.84</v>
      </c>
      <c r="AR494" s="89"/>
      <c r="AS494" s="89"/>
      <c r="AT494" s="89"/>
      <c r="AU494" s="89"/>
      <c r="AV494" s="88" t="s">
        <v>139</v>
      </c>
    </row>
    <row r="495" spans="1:48" ht="33.4" customHeight="1" x14ac:dyDescent="0.25">
      <c r="A495" s="88" t="s">
        <v>197</v>
      </c>
      <c r="B495" s="149"/>
      <c r="C495" s="149" t="s">
        <v>580</v>
      </c>
      <c r="D495" s="149"/>
      <c r="E495" s="149" t="s">
        <v>595</v>
      </c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 t="s">
        <v>198</v>
      </c>
      <c r="U495" s="149"/>
      <c r="V495" s="152"/>
      <c r="W495" s="152"/>
      <c r="X495" s="152"/>
      <c r="Y495" s="152"/>
      <c r="Z495" s="88" t="s">
        <v>197</v>
      </c>
      <c r="AA495" s="89">
        <v>1.6</v>
      </c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>
        <v>1.6</v>
      </c>
      <c r="AM495" s="89"/>
      <c r="AN495" s="89"/>
      <c r="AO495" s="89"/>
      <c r="AP495" s="89"/>
      <c r="AQ495" s="89">
        <v>1.6</v>
      </c>
      <c r="AR495" s="89"/>
      <c r="AS495" s="89"/>
      <c r="AT495" s="89"/>
      <c r="AU495" s="89"/>
      <c r="AV495" s="88" t="s">
        <v>197</v>
      </c>
    </row>
    <row r="496" spans="1:48" ht="50.1" customHeight="1" x14ac:dyDescent="0.25">
      <c r="A496" s="88" t="s">
        <v>143</v>
      </c>
      <c r="B496" s="149"/>
      <c r="C496" s="149" t="s">
        <v>580</v>
      </c>
      <c r="D496" s="149"/>
      <c r="E496" s="149" t="s">
        <v>144</v>
      </c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52"/>
      <c r="W496" s="152"/>
      <c r="X496" s="152"/>
      <c r="Y496" s="152"/>
      <c r="Z496" s="88" t="s">
        <v>143</v>
      </c>
      <c r="AA496" s="89">
        <v>63</v>
      </c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>
        <v>63</v>
      </c>
      <c r="AM496" s="89"/>
      <c r="AN496" s="89">
        <v>63</v>
      </c>
      <c r="AO496" s="89"/>
      <c r="AP496" s="89"/>
      <c r="AQ496" s="89">
        <v>63</v>
      </c>
      <c r="AR496" s="89"/>
      <c r="AS496" s="89">
        <v>63</v>
      </c>
      <c r="AT496" s="89"/>
      <c r="AU496" s="89"/>
      <c r="AV496" s="88" t="s">
        <v>143</v>
      </c>
    </row>
    <row r="497" spans="1:48" ht="33.4" customHeight="1" x14ac:dyDescent="0.25">
      <c r="A497" s="88" t="s">
        <v>575</v>
      </c>
      <c r="B497" s="149"/>
      <c r="C497" s="149" t="s">
        <v>580</v>
      </c>
      <c r="D497" s="149"/>
      <c r="E497" s="149" t="s">
        <v>576</v>
      </c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52"/>
      <c r="W497" s="152"/>
      <c r="X497" s="152"/>
      <c r="Y497" s="152"/>
      <c r="Z497" s="88" t="s">
        <v>575</v>
      </c>
      <c r="AA497" s="89">
        <v>63</v>
      </c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>
        <v>63</v>
      </c>
      <c r="AM497" s="89"/>
      <c r="AN497" s="89">
        <v>63</v>
      </c>
      <c r="AO497" s="89"/>
      <c r="AP497" s="89"/>
      <c r="AQ497" s="89">
        <v>63</v>
      </c>
      <c r="AR497" s="89"/>
      <c r="AS497" s="89">
        <v>63</v>
      </c>
      <c r="AT497" s="89"/>
      <c r="AU497" s="89"/>
      <c r="AV497" s="88" t="s">
        <v>575</v>
      </c>
    </row>
    <row r="498" spans="1:48" ht="50.1" customHeight="1" x14ac:dyDescent="0.25">
      <c r="A498" s="88" t="s">
        <v>139</v>
      </c>
      <c r="B498" s="149"/>
      <c r="C498" s="149" t="s">
        <v>580</v>
      </c>
      <c r="D498" s="149"/>
      <c r="E498" s="149" t="s">
        <v>576</v>
      </c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 t="s">
        <v>140</v>
      </c>
      <c r="U498" s="149"/>
      <c r="V498" s="152"/>
      <c r="W498" s="152"/>
      <c r="X498" s="152"/>
      <c r="Y498" s="152"/>
      <c r="Z498" s="88" t="s">
        <v>139</v>
      </c>
      <c r="AA498" s="89">
        <v>63</v>
      </c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>
        <v>63</v>
      </c>
      <c r="AM498" s="89"/>
      <c r="AN498" s="89">
        <v>63</v>
      </c>
      <c r="AO498" s="89"/>
      <c r="AP498" s="89"/>
      <c r="AQ498" s="89">
        <v>63</v>
      </c>
      <c r="AR498" s="89"/>
      <c r="AS498" s="89">
        <v>63</v>
      </c>
      <c r="AT498" s="89"/>
      <c r="AU498" s="89"/>
      <c r="AV498" s="88" t="s">
        <v>139</v>
      </c>
    </row>
    <row r="499" spans="1:48" ht="16.7" customHeight="1" x14ac:dyDescent="0.25">
      <c r="A499" s="88" t="s">
        <v>443</v>
      </c>
      <c r="B499" s="149"/>
      <c r="C499" s="149" t="s">
        <v>444</v>
      </c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52"/>
      <c r="W499" s="152"/>
      <c r="X499" s="152"/>
      <c r="Y499" s="152"/>
      <c r="Z499" s="88" t="s">
        <v>443</v>
      </c>
      <c r="AA499" s="89">
        <v>28575.4</v>
      </c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>
        <v>28739.8</v>
      </c>
      <c r="AM499" s="89"/>
      <c r="AN499" s="89">
        <v>28617.8</v>
      </c>
      <c r="AO499" s="89"/>
      <c r="AP499" s="89"/>
      <c r="AQ499" s="89">
        <v>30153.5</v>
      </c>
      <c r="AR499" s="89"/>
      <c r="AS499" s="89">
        <v>30153.5</v>
      </c>
      <c r="AT499" s="89"/>
      <c r="AU499" s="89"/>
      <c r="AV499" s="88" t="s">
        <v>443</v>
      </c>
    </row>
    <row r="500" spans="1:48" ht="16.7" customHeight="1" x14ac:dyDescent="0.25">
      <c r="A500" s="88" t="s">
        <v>449</v>
      </c>
      <c r="B500" s="149"/>
      <c r="C500" s="149" t="s">
        <v>450</v>
      </c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52"/>
      <c r="W500" s="152"/>
      <c r="X500" s="152"/>
      <c r="Y500" s="152"/>
      <c r="Z500" s="88" t="s">
        <v>449</v>
      </c>
      <c r="AA500" s="89">
        <v>25438.7</v>
      </c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>
        <v>25557.7</v>
      </c>
      <c r="AM500" s="89"/>
      <c r="AN500" s="89">
        <v>25435.7</v>
      </c>
      <c r="AO500" s="89"/>
      <c r="AP500" s="89"/>
      <c r="AQ500" s="89">
        <v>26587.8</v>
      </c>
      <c r="AR500" s="89"/>
      <c r="AS500" s="89">
        <v>26587.8</v>
      </c>
      <c r="AT500" s="89"/>
      <c r="AU500" s="89"/>
      <c r="AV500" s="88" t="s">
        <v>449</v>
      </c>
    </row>
    <row r="501" spans="1:48" ht="33.4" customHeight="1" x14ac:dyDescent="0.25">
      <c r="A501" s="88" t="s">
        <v>518</v>
      </c>
      <c r="B501" s="149"/>
      <c r="C501" s="149" t="s">
        <v>450</v>
      </c>
      <c r="D501" s="149"/>
      <c r="E501" s="149" t="s">
        <v>519</v>
      </c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52"/>
      <c r="W501" s="152"/>
      <c r="X501" s="152"/>
      <c r="Y501" s="152"/>
      <c r="Z501" s="88" t="s">
        <v>518</v>
      </c>
      <c r="AA501" s="89">
        <v>25243.5</v>
      </c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>
        <v>25435.7</v>
      </c>
      <c r="AM501" s="89"/>
      <c r="AN501" s="89">
        <v>25435.7</v>
      </c>
      <c r="AO501" s="89"/>
      <c r="AP501" s="89"/>
      <c r="AQ501" s="89">
        <v>26587.8</v>
      </c>
      <c r="AR501" s="89"/>
      <c r="AS501" s="89">
        <v>26587.8</v>
      </c>
      <c r="AT501" s="89"/>
      <c r="AU501" s="89"/>
      <c r="AV501" s="88" t="s">
        <v>518</v>
      </c>
    </row>
    <row r="502" spans="1:48" ht="66.95" customHeight="1" x14ac:dyDescent="0.25">
      <c r="A502" s="88" t="s">
        <v>520</v>
      </c>
      <c r="B502" s="149"/>
      <c r="C502" s="149" t="s">
        <v>450</v>
      </c>
      <c r="D502" s="149"/>
      <c r="E502" s="149" t="s">
        <v>521</v>
      </c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52"/>
      <c r="W502" s="152"/>
      <c r="X502" s="152"/>
      <c r="Y502" s="152"/>
      <c r="Z502" s="88" t="s">
        <v>520</v>
      </c>
      <c r="AA502" s="89">
        <v>103.9</v>
      </c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>
        <v>103.9</v>
      </c>
      <c r="AM502" s="89"/>
      <c r="AN502" s="89">
        <v>103.9</v>
      </c>
      <c r="AO502" s="89"/>
      <c r="AP502" s="89"/>
      <c r="AQ502" s="89">
        <v>103.9</v>
      </c>
      <c r="AR502" s="89"/>
      <c r="AS502" s="89">
        <v>103.9</v>
      </c>
      <c r="AT502" s="89"/>
      <c r="AU502" s="89"/>
      <c r="AV502" s="88" t="s">
        <v>520</v>
      </c>
    </row>
    <row r="503" spans="1:48" ht="83.65" customHeight="1" x14ac:dyDescent="0.25">
      <c r="A503" s="88" t="s">
        <v>529</v>
      </c>
      <c r="B503" s="149"/>
      <c r="C503" s="149" t="s">
        <v>450</v>
      </c>
      <c r="D503" s="149"/>
      <c r="E503" s="149" t="s">
        <v>530</v>
      </c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52"/>
      <c r="W503" s="152"/>
      <c r="X503" s="152"/>
      <c r="Y503" s="152"/>
      <c r="Z503" s="88" t="s">
        <v>529</v>
      </c>
      <c r="AA503" s="89">
        <v>103.9</v>
      </c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>
        <v>103.9</v>
      </c>
      <c r="AM503" s="89"/>
      <c r="AN503" s="89">
        <v>103.9</v>
      </c>
      <c r="AO503" s="89"/>
      <c r="AP503" s="89"/>
      <c r="AQ503" s="89">
        <v>103.9</v>
      </c>
      <c r="AR503" s="89"/>
      <c r="AS503" s="89">
        <v>103.9</v>
      </c>
      <c r="AT503" s="89"/>
      <c r="AU503" s="89"/>
      <c r="AV503" s="88" t="s">
        <v>529</v>
      </c>
    </row>
    <row r="504" spans="1:48" ht="66.95" customHeight="1" x14ac:dyDescent="0.25">
      <c r="A504" s="88" t="s">
        <v>531</v>
      </c>
      <c r="B504" s="149"/>
      <c r="C504" s="149" t="s">
        <v>450</v>
      </c>
      <c r="D504" s="149"/>
      <c r="E504" s="149" t="s">
        <v>532</v>
      </c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52"/>
      <c r="W504" s="152"/>
      <c r="X504" s="152"/>
      <c r="Y504" s="152"/>
      <c r="Z504" s="88" t="s">
        <v>531</v>
      </c>
      <c r="AA504" s="89">
        <v>103.9</v>
      </c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>
        <v>103.9</v>
      </c>
      <c r="AM504" s="89"/>
      <c r="AN504" s="89">
        <v>103.9</v>
      </c>
      <c r="AO504" s="89"/>
      <c r="AP504" s="89"/>
      <c r="AQ504" s="89">
        <v>103.9</v>
      </c>
      <c r="AR504" s="89"/>
      <c r="AS504" s="89">
        <v>103.9</v>
      </c>
      <c r="AT504" s="89"/>
      <c r="AU504" s="89"/>
      <c r="AV504" s="88" t="s">
        <v>531</v>
      </c>
    </row>
    <row r="505" spans="1:48" ht="66.95" customHeight="1" x14ac:dyDescent="0.25">
      <c r="A505" s="88" t="s">
        <v>243</v>
      </c>
      <c r="B505" s="149"/>
      <c r="C505" s="149" t="s">
        <v>450</v>
      </c>
      <c r="D505" s="149"/>
      <c r="E505" s="149" t="s">
        <v>532</v>
      </c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 t="s">
        <v>244</v>
      </c>
      <c r="U505" s="149"/>
      <c r="V505" s="152"/>
      <c r="W505" s="152"/>
      <c r="X505" s="152"/>
      <c r="Y505" s="152"/>
      <c r="Z505" s="88" t="s">
        <v>243</v>
      </c>
      <c r="AA505" s="89">
        <v>103.9</v>
      </c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>
        <v>103.9</v>
      </c>
      <c r="AM505" s="89"/>
      <c r="AN505" s="89">
        <v>103.9</v>
      </c>
      <c r="AO505" s="89"/>
      <c r="AP505" s="89"/>
      <c r="AQ505" s="89">
        <v>103.9</v>
      </c>
      <c r="AR505" s="89"/>
      <c r="AS505" s="89">
        <v>103.9</v>
      </c>
      <c r="AT505" s="89"/>
      <c r="AU505" s="89"/>
      <c r="AV505" s="88" t="s">
        <v>243</v>
      </c>
    </row>
    <row r="506" spans="1:48" ht="83.65" customHeight="1" x14ac:dyDescent="0.25">
      <c r="A506" s="88" t="s">
        <v>541</v>
      </c>
      <c r="B506" s="149"/>
      <c r="C506" s="149" t="s">
        <v>450</v>
      </c>
      <c r="D506" s="149"/>
      <c r="E506" s="149" t="s">
        <v>542</v>
      </c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52"/>
      <c r="W506" s="152"/>
      <c r="X506" s="152"/>
      <c r="Y506" s="152"/>
      <c r="Z506" s="88" t="s">
        <v>541</v>
      </c>
      <c r="AA506" s="89">
        <v>17455.599999999999</v>
      </c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>
        <v>17660.400000000001</v>
      </c>
      <c r="AM506" s="89"/>
      <c r="AN506" s="89">
        <v>17660.400000000001</v>
      </c>
      <c r="AO506" s="89"/>
      <c r="AP506" s="89"/>
      <c r="AQ506" s="89">
        <v>18812.5</v>
      </c>
      <c r="AR506" s="89"/>
      <c r="AS506" s="89">
        <v>18812.5</v>
      </c>
      <c r="AT506" s="89"/>
      <c r="AU506" s="89"/>
      <c r="AV506" s="88" t="s">
        <v>541</v>
      </c>
    </row>
    <row r="507" spans="1:48" ht="83.65" customHeight="1" x14ac:dyDescent="0.25">
      <c r="A507" s="88" t="s">
        <v>529</v>
      </c>
      <c r="B507" s="149"/>
      <c r="C507" s="149" t="s">
        <v>450</v>
      </c>
      <c r="D507" s="149"/>
      <c r="E507" s="149" t="s">
        <v>552</v>
      </c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52"/>
      <c r="W507" s="152"/>
      <c r="X507" s="152"/>
      <c r="Y507" s="152"/>
      <c r="Z507" s="88" t="s">
        <v>529</v>
      </c>
      <c r="AA507" s="89">
        <v>17455.599999999999</v>
      </c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>
        <v>17660.400000000001</v>
      </c>
      <c r="AM507" s="89"/>
      <c r="AN507" s="89">
        <v>17660.400000000001</v>
      </c>
      <c r="AO507" s="89"/>
      <c r="AP507" s="89"/>
      <c r="AQ507" s="89">
        <v>18812.5</v>
      </c>
      <c r="AR507" s="89"/>
      <c r="AS507" s="89">
        <v>18812.5</v>
      </c>
      <c r="AT507" s="89"/>
      <c r="AU507" s="89"/>
      <c r="AV507" s="88" t="s">
        <v>529</v>
      </c>
    </row>
    <row r="508" spans="1:48" ht="66.95" customHeight="1" x14ac:dyDescent="0.25">
      <c r="A508" s="88" t="s">
        <v>531</v>
      </c>
      <c r="B508" s="149"/>
      <c r="C508" s="149" t="s">
        <v>450</v>
      </c>
      <c r="D508" s="149"/>
      <c r="E508" s="149" t="s">
        <v>553</v>
      </c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52"/>
      <c r="W508" s="152"/>
      <c r="X508" s="152"/>
      <c r="Y508" s="152"/>
      <c r="Z508" s="88" t="s">
        <v>531</v>
      </c>
      <c r="AA508" s="89">
        <v>17455.599999999999</v>
      </c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>
        <v>17660.400000000001</v>
      </c>
      <c r="AM508" s="89"/>
      <c r="AN508" s="89">
        <v>17660.400000000001</v>
      </c>
      <c r="AO508" s="89"/>
      <c r="AP508" s="89"/>
      <c r="AQ508" s="89">
        <v>18812.5</v>
      </c>
      <c r="AR508" s="89"/>
      <c r="AS508" s="89">
        <v>18812.5</v>
      </c>
      <c r="AT508" s="89"/>
      <c r="AU508" s="89"/>
      <c r="AV508" s="88" t="s">
        <v>531</v>
      </c>
    </row>
    <row r="509" spans="1:48" ht="66.95" customHeight="1" x14ac:dyDescent="0.25">
      <c r="A509" s="88" t="s">
        <v>243</v>
      </c>
      <c r="B509" s="149"/>
      <c r="C509" s="149" t="s">
        <v>450</v>
      </c>
      <c r="D509" s="149"/>
      <c r="E509" s="149" t="s">
        <v>553</v>
      </c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 t="s">
        <v>244</v>
      </c>
      <c r="U509" s="149"/>
      <c r="V509" s="152"/>
      <c r="W509" s="152"/>
      <c r="X509" s="152"/>
      <c r="Y509" s="152"/>
      <c r="Z509" s="88" t="s">
        <v>243</v>
      </c>
      <c r="AA509" s="89">
        <v>17455.599999999999</v>
      </c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>
        <v>17660.400000000001</v>
      </c>
      <c r="AM509" s="89"/>
      <c r="AN509" s="89">
        <v>17660.400000000001</v>
      </c>
      <c r="AO509" s="89"/>
      <c r="AP509" s="89"/>
      <c r="AQ509" s="89">
        <v>18812.5</v>
      </c>
      <c r="AR509" s="89"/>
      <c r="AS509" s="89">
        <v>18812.5</v>
      </c>
      <c r="AT509" s="89"/>
      <c r="AU509" s="89"/>
      <c r="AV509" s="88" t="s">
        <v>243</v>
      </c>
    </row>
    <row r="510" spans="1:48" ht="66.95" customHeight="1" x14ac:dyDescent="0.25">
      <c r="A510" s="88" t="s">
        <v>591</v>
      </c>
      <c r="B510" s="149"/>
      <c r="C510" s="149" t="s">
        <v>450</v>
      </c>
      <c r="D510" s="149"/>
      <c r="E510" s="149" t="s">
        <v>592</v>
      </c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52"/>
      <c r="W510" s="152"/>
      <c r="X510" s="152"/>
      <c r="Y510" s="152"/>
      <c r="Z510" s="88" t="s">
        <v>591</v>
      </c>
      <c r="AA510" s="89">
        <v>7684</v>
      </c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>
        <v>7671.4</v>
      </c>
      <c r="AM510" s="89"/>
      <c r="AN510" s="89">
        <v>7671.4</v>
      </c>
      <c r="AO510" s="89"/>
      <c r="AP510" s="89"/>
      <c r="AQ510" s="89">
        <v>7671.4</v>
      </c>
      <c r="AR510" s="89"/>
      <c r="AS510" s="89">
        <v>7671.4</v>
      </c>
      <c r="AT510" s="89"/>
      <c r="AU510" s="89"/>
      <c r="AV510" s="88" t="s">
        <v>591</v>
      </c>
    </row>
    <row r="511" spans="1:48" ht="83.65" customHeight="1" x14ac:dyDescent="0.25">
      <c r="A511" s="88" t="s">
        <v>529</v>
      </c>
      <c r="B511" s="149"/>
      <c r="C511" s="149" t="s">
        <v>450</v>
      </c>
      <c r="D511" s="149"/>
      <c r="E511" s="149" t="s">
        <v>596</v>
      </c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52"/>
      <c r="W511" s="152"/>
      <c r="X511" s="152"/>
      <c r="Y511" s="152"/>
      <c r="Z511" s="88" t="s">
        <v>529</v>
      </c>
      <c r="AA511" s="89">
        <v>237.5</v>
      </c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>
        <v>224.9</v>
      </c>
      <c r="AM511" s="89"/>
      <c r="AN511" s="89">
        <v>224.9</v>
      </c>
      <c r="AO511" s="89"/>
      <c r="AP511" s="89"/>
      <c r="AQ511" s="89">
        <v>224.9</v>
      </c>
      <c r="AR511" s="89"/>
      <c r="AS511" s="89">
        <v>224.9</v>
      </c>
      <c r="AT511" s="89"/>
      <c r="AU511" s="89"/>
      <c r="AV511" s="88" t="s">
        <v>529</v>
      </c>
    </row>
    <row r="512" spans="1:48" ht="66.95" customHeight="1" x14ac:dyDescent="0.25">
      <c r="A512" s="88" t="s">
        <v>531</v>
      </c>
      <c r="B512" s="149"/>
      <c r="C512" s="149" t="s">
        <v>450</v>
      </c>
      <c r="D512" s="149"/>
      <c r="E512" s="149" t="s">
        <v>597</v>
      </c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52"/>
      <c r="W512" s="152"/>
      <c r="X512" s="152"/>
      <c r="Y512" s="152"/>
      <c r="Z512" s="88" t="s">
        <v>531</v>
      </c>
      <c r="AA512" s="89">
        <v>237.5</v>
      </c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>
        <v>224.9</v>
      </c>
      <c r="AM512" s="89"/>
      <c r="AN512" s="89">
        <v>224.9</v>
      </c>
      <c r="AO512" s="89"/>
      <c r="AP512" s="89"/>
      <c r="AQ512" s="89">
        <v>224.9</v>
      </c>
      <c r="AR512" s="89"/>
      <c r="AS512" s="89">
        <v>224.9</v>
      </c>
      <c r="AT512" s="89"/>
      <c r="AU512" s="89"/>
      <c r="AV512" s="88" t="s">
        <v>531</v>
      </c>
    </row>
    <row r="513" spans="1:48" ht="66.95" customHeight="1" x14ac:dyDescent="0.25">
      <c r="A513" s="88" t="s">
        <v>243</v>
      </c>
      <c r="B513" s="149"/>
      <c r="C513" s="149" t="s">
        <v>450</v>
      </c>
      <c r="D513" s="149"/>
      <c r="E513" s="149" t="s">
        <v>597</v>
      </c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 t="s">
        <v>244</v>
      </c>
      <c r="U513" s="149"/>
      <c r="V513" s="152"/>
      <c r="W513" s="152"/>
      <c r="X513" s="152"/>
      <c r="Y513" s="152"/>
      <c r="Z513" s="88" t="s">
        <v>243</v>
      </c>
      <c r="AA513" s="89">
        <v>237.5</v>
      </c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>
        <v>224.9</v>
      </c>
      <c r="AM513" s="89"/>
      <c r="AN513" s="89">
        <v>224.9</v>
      </c>
      <c r="AO513" s="89"/>
      <c r="AP513" s="89"/>
      <c r="AQ513" s="89">
        <v>224.9</v>
      </c>
      <c r="AR513" s="89"/>
      <c r="AS513" s="89">
        <v>224.9</v>
      </c>
      <c r="AT513" s="89"/>
      <c r="AU513" s="89"/>
      <c r="AV513" s="88" t="s">
        <v>243</v>
      </c>
    </row>
    <row r="514" spans="1:48" ht="174" customHeight="1" x14ac:dyDescent="0.25">
      <c r="A514" s="74" t="s">
        <v>598</v>
      </c>
      <c r="B514" s="149"/>
      <c r="C514" s="149" t="s">
        <v>450</v>
      </c>
      <c r="D514" s="149"/>
      <c r="E514" s="149" t="s">
        <v>599</v>
      </c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52"/>
      <c r="W514" s="152"/>
      <c r="X514" s="152"/>
      <c r="Y514" s="152"/>
      <c r="Z514" s="74" t="s">
        <v>598</v>
      </c>
      <c r="AA514" s="89">
        <v>7446.5</v>
      </c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>
        <v>7446.5</v>
      </c>
      <c r="AM514" s="89"/>
      <c r="AN514" s="89">
        <v>7446.5</v>
      </c>
      <c r="AO514" s="89"/>
      <c r="AP514" s="89"/>
      <c r="AQ514" s="89">
        <v>7446.5</v>
      </c>
      <c r="AR514" s="89"/>
      <c r="AS514" s="89">
        <v>7446.5</v>
      </c>
      <c r="AT514" s="89"/>
      <c r="AU514" s="89"/>
      <c r="AV514" s="74" t="s">
        <v>598</v>
      </c>
    </row>
    <row r="515" spans="1:48" ht="167.1" customHeight="1" x14ac:dyDescent="0.25">
      <c r="A515" s="74" t="s">
        <v>600</v>
      </c>
      <c r="B515" s="149"/>
      <c r="C515" s="149" t="s">
        <v>450</v>
      </c>
      <c r="D515" s="149"/>
      <c r="E515" s="149" t="s">
        <v>601</v>
      </c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52"/>
      <c r="W515" s="152"/>
      <c r="X515" s="152"/>
      <c r="Y515" s="152"/>
      <c r="Z515" s="74" t="s">
        <v>600</v>
      </c>
      <c r="AA515" s="89">
        <v>7446.5</v>
      </c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>
        <v>7446.5</v>
      </c>
      <c r="AM515" s="89"/>
      <c r="AN515" s="89">
        <v>7446.5</v>
      </c>
      <c r="AO515" s="89"/>
      <c r="AP515" s="89"/>
      <c r="AQ515" s="89">
        <v>7446.5</v>
      </c>
      <c r="AR515" s="89"/>
      <c r="AS515" s="89">
        <v>7446.5</v>
      </c>
      <c r="AT515" s="89"/>
      <c r="AU515" s="89"/>
      <c r="AV515" s="74" t="s">
        <v>600</v>
      </c>
    </row>
    <row r="516" spans="1:48" ht="37.5" customHeight="1" x14ac:dyDescent="0.25">
      <c r="A516" s="88" t="s">
        <v>233</v>
      </c>
      <c r="B516" s="149"/>
      <c r="C516" s="149" t="s">
        <v>450</v>
      </c>
      <c r="D516" s="149"/>
      <c r="E516" s="149" t="s">
        <v>601</v>
      </c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 t="s">
        <v>234</v>
      </c>
      <c r="U516" s="149"/>
      <c r="V516" s="152"/>
      <c r="W516" s="152"/>
      <c r="X516" s="152"/>
      <c r="Y516" s="152"/>
      <c r="Z516" s="88" t="s">
        <v>233</v>
      </c>
      <c r="AA516" s="89">
        <v>2000</v>
      </c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>
        <v>2000</v>
      </c>
      <c r="AM516" s="89"/>
      <c r="AN516" s="89">
        <v>2000</v>
      </c>
      <c r="AO516" s="89"/>
      <c r="AP516" s="89"/>
      <c r="AQ516" s="89">
        <v>2000</v>
      </c>
      <c r="AR516" s="89"/>
      <c r="AS516" s="89">
        <v>2000</v>
      </c>
      <c r="AT516" s="89"/>
      <c r="AU516" s="89"/>
      <c r="AV516" s="88" t="s">
        <v>233</v>
      </c>
    </row>
    <row r="517" spans="1:48" ht="66.95" customHeight="1" x14ac:dyDescent="0.25">
      <c r="A517" s="88" t="s">
        <v>243</v>
      </c>
      <c r="B517" s="149"/>
      <c r="C517" s="149" t="s">
        <v>450</v>
      </c>
      <c r="D517" s="149"/>
      <c r="E517" s="149" t="s">
        <v>601</v>
      </c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 t="s">
        <v>244</v>
      </c>
      <c r="U517" s="149"/>
      <c r="V517" s="152"/>
      <c r="W517" s="152"/>
      <c r="X517" s="152"/>
      <c r="Y517" s="152"/>
      <c r="Z517" s="88" t="s">
        <v>243</v>
      </c>
      <c r="AA517" s="89">
        <v>5446.5</v>
      </c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>
        <v>5446.5</v>
      </c>
      <c r="AM517" s="89"/>
      <c r="AN517" s="89">
        <v>5446.5</v>
      </c>
      <c r="AO517" s="89"/>
      <c r="AP517" s="89"/>
      <c r="AQ517" s="89">
        <v>5446.5</v>
      </c>
      <c r="AR517" s="89"/>
      <c r="AS517" s="89">
        <v>5446.5</v>
      </c>
      <c r="AT517" s="89"/>
      <c r="AU517" s="89"/>
      <c r="AV517" s="88" t="s">
        <v>243</v>
      </c>
    </row>
    <row r="518" spans="1:48" ht="50.1" customHeight="1" x14ac:dyDescent="0.25">
      <c r="A518" s="88" t="s">
        <v>143</v>
      </c>
      <c r="B518" s="149"/>
      <c r="C518" s="149" t="s">
        <v>450</v>
      </c>
      <c r="D518" s="149"/>
      <c r="E518" s="149" t="s">
        <v>144</v>
      </c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52"/>
      <c r="W518" s="152"/>
      <c r="X518" s="152"/>
      <c r="Y518" s="152"/>
      <c r="Z518" s="88" t="s">
        <v>143</v>
      </c>
      <c r="AA518" s="89">
        <v>195.2</v>
      </c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>
        <v>122</v>
      </c>
      <c r="AM518" s="89"/>
      <c r="AN518" s="89"/>
      <c r="AO518" s="89"/>
      <c r="AP518" s="89"/>
      <c r="AQ518" s="89"/>
      <c r="AR518" s="89"/>
      <c r="AS518" s="89"/>
      <c r="AT518" s="89"/>
      <c r="AU518" s="89"/>
      <c r="AV518" s="88" t="s">
        <v>143</v>
      </c>
    </row>
    <row r="519" spans="1:48" ht="83.65" customHeight="1" x14ac:dyDescent="0.25">
      <c r="A519" s="88" t="s">
        <v>602</v>
      </c>
      <c r="B519" s="149"/>
      <c r="C519" s="149" t="s">
        <v>450</v>
      </c>
      <c r="D519" s="149"/>
      <c r="E519" s="149" t="s">
        <v>603</v>
      </c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52"/>
      <c r="W519" s="152"/>
      <c r="X519" s="152"/>
      <c r="Y519" s="152"/>
      <c r="Z519" s="88" t="s">
        <v>602</v>
      </c>
      <c r="AA519" s="89">
        <v>195.2</v>
      </c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>
        <v>122</v>
      </c>
      <c r="AM519" s="89"/>
      <c r="AN519" s="89"/>
      <c r="AO519" s="89"/>
      <c r="AP519" s="89"/>
      <c r="AQ519" s="89"/>
      <c r="AR519" s="89"/>
      <c r="AS519" s="89"/>
      <c r="AT519" s="89"/>
      <c r="AU519" s="89"/>
      <c r="AV519" s="88" t="s">
        <v>602</v>
      </c>
    </row>
    <row r="520" spans="1:48" ht="50.1" customHeight="1" x14ac:dyDescent="0.25">
      <c r="A520" s="88" t="s">
        <v>139</v>
      </c>
      <c r="B520" s="149"/>
      <c r="C520" s="149" t="s">
        <v>450</v>
      </c>
      <c r="D520" s="149"/>
      <c r="E520" s="149" t="s">
        <v>603</v>
      </c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 t="s">
        <v>140</v>
      </c>
      <c r="U520" s="149"/>
      <c r="V520" s="152"/>
      <c r="W520" s="152"/>
      <c r="X520" s="152"/>
      <c r="Y520" s="152"/>
      <c r="Z520" s="88" t="s">
        <v>139</v>
      </c>
      <c r="AA520" s="89">
        <v>195.2</v>
      </c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>
        <v>122</v>
      </c>
      <c r="AM520" s="89"/>
      <c r="AN520" s="89"/>
      <c r="AO520" s="89"/>
      <c r="AP520" s="89"/>
      <c r="AQ520" s="89"/>
      <c r="AR520" s="89"/>
      <c r="AS520" s="89"/>
      <c r="AT520" s="89"/>
      <c r="AU520" s="89"/>
      <c r="AV520" s="88" t="s">
        <v>139</v>
      </c>
    </row>
    <row r="521" spans="1:48" ht="16.7" customHeight="1" x14ac:dyDescent="0.25">
      <c r="A521" s="88" t="s">
        <v>459</v>
      </c>
      <c r="B521" s="149"/>
      <c r="C521" s="149" t="s">
        <v>460</v>
      </c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52"/>
      <c r="W521" s="152"/>
      <c r="X521" s="152"/>
      <c r="Y521" s="152"/>
      <c r="Z521" s="88" t="s">
        <v>459</v>
      </c>
      <c r="AA521" s="89">
        <v>3136.7</v>
      </c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>
        <v>3182.1</v>
      </c>
      <c r="AM521" s="89"/>
      <c r="AN521" s="89">
        <v>3182.1</v>
      </c>
      <c r="AO521" s="89"/>
      <c r="AP521" s="89"/>
      <c r="AQ521" s="89">
        <v>3565.7</v>
      </c>
      <c r="AR521" s="89"/>
      <c r="AS521" s="89">
        <v>3565.7</v>
      </c>
      <c r="AT521" s="89"/>
      <c r="AU521" s="89"/>
      <c r="AV521" s="88" t="s">
        <v>459</v>
      </c>
    </row>
    <row r="522" spans="1:48" ht="33.4" customHeight="1" x14ac:dyDescent="0.25">
      <c r="A522" s="88" t="s">
        <v>518</v>
      </c>
      <c r="B522" s="149"/>
      <c r="C522" s="149" t="s">
        <v>460</v>
      </c>
      <c r="D522" s="149"/>
      <c r="E522" s="149" t="s">
        <v>519</v>
      </c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52"/>
      <c r="W522" s="152"/>
      <c r="X522" s="152"/>
      <c r="Y522" s="152"/>
      <c r="Z522" s="88" t="s">
        <v>518</v>
      </c>
      <c r="AA522" s="89">
        <v>3136.7</v>
      </c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>
        <v>3182.1</v>
      </c>
      <c r="AM522" s="89"/>
      <c r="AN522" s="89">
        <v>3182.1</v>
      </c>
      <c r="AO522" s="89"/>
      <c r="AP522" s="89"/>
      <c r="AQ522" s="89">
        <v>3565.7</v>
      </c>
      <c r="AR522" s="89"/>
      <c r="AS522" s="89">
        <v>3565.7</v>
      </c>
      <c r="AT522" s="89"/>
      <c r="AU522" s="89"/>
      <c r="AV522" s="88" t="s">
        <v>518</v>
      </c>
    </row>
    <row r="523" spans="1:48" ht="66.95" customHeight="1" x14ac:dyDescent="0.25">
      <c r="A523" s="114" t="s">
        <v>520</v>
      </c>
      <c r="B523" s="149"/>
      <c r="C523" s="149" t="s">
        <v>460</v>
      </c>
      <c r="D523" s="149"/>
      <c r="E523" s="149" t="s">
        <v>521</v>
      </c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52"/>
      <c r="W523" s="152"/>
      <c r="X523" s="152"/>
      <c r="Y523" s="152"/>
      <c r="Z523" s="88" t="s">
        <v>520</v>
      </c>
      <c r="AA523" s="89">
        <v>3136.7</v>
      </c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>
        <v>3182.1</v>
      </c>
      <c r="AM523" s="89"/>
      <c r="AN523" s="89">
        <v>3182.1</v>
      </c>
      <c r="AO523" s="89"/>
      <c r="AP523" s="89"/>
      <c r="AQ523" s="89">
        <v>3565.7</v>
      </c>
      <c r="AR523" s="89"/>
      <c r="AS523" s="89">
        <v>3565.7</v>
      </c>
      <c r="AT523" s="89"/>
      <c r="AU523" s="89"/>
      <c r="AV523" s="88" t="s">
        <v>520</v>
      </c>
    </row>
    <row r="524" spans="1:48" ht="83.65" customHeight="1" x14ac:dyDescent="0.25">
      <c r="A524" s="114" t="s">
        <v>529</v>
      </c>
      <c r="B524" s="149"/>
      <c r="C524" s="149" t="s">
        <v>460</v>
      </c>
      <c r="D524" s="149"/>
      <c r="E524" s="149" t="s">
        <v>530</v>
      </c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52"/>
      <c r="W524" s="152"/>
      <c r="X524" s="152"/>
      <c r="Y524" s="152"/>
      <c r="Z524" s="88" t="s">
        <v>529</v>
      </c>
      <c r="AA524" s="89">
        <v>3136.7</v>
      </c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>
        <v>3182.1</v>
      </c>
      <c r="AM524" s="89"/>
      <c r="AN524" s="89">
        <v>3182.1</v>
      </c>
      <c r="AO524" s="89"/>
      <c r="AP524" s="89"/>
      <c r="AQ524" s="89">
        <v>3565.7</v>
      </c>
      <c r="AR524" s="89"/>
      <c r="AS524" s="89">
        <v>3565.7</v>
      </c>
      <c r="AT524" s="89"/>
      <c r="AU524" s="89"/>
      <c r="AV524" s="88" t="s">
        <v>529</v>
      </c>
    </row>
    <row r="525" spans="1:48" ht="66.95" customHeight="1" x14ac:dyDescent="0.25">
      <c r="A525" s="114" t="s">
        <v>531</v>
      </c>
      <c r="B525" s="149"/>
      <c r="C525" s="149" t="s">
        <v>460</v>
      </c>
      <c r="D525" s="149"/>
      <c r="E525" s="149" t="s">
        <v>532</v>
      </c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52"/>
      <c r="W525" s="152"/>
      <c r="X525" s="152"/>
      <c r="Y525" s="152"/>
      <c r="Z525" s="88" t="s">
        <v>531</v>
      </c>
      <c r="AA525" s="89">
        <v>3136.7</v>
      </c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>
        <v>3182.1</v>
      </c>
      <c r="AM525" s="89"/>
      <c r="AN525" s="89">
        <v>3182.1</v>
      </c>
      <c r="AO525" s="89"/>
      <c r="AP525" s="89"/>
      <c r="AQ525" s="89">
        <v>3565.7</v>
      </c>
      <c r="AR525" s="89"/>
      <c r="AS525" s="89">
        <v>3565.7</v>
      </c>
      <c r="AT525" s="89"/>
      <c r="AU525" s="89"/>
      <c r="AV525" s="88" t="s">
        <v>531</v>
      </c>
    </row>
    <row r="526" spans="1:48" ht="33.4" customHeight="1" x14ac:dyDescent="0.25">
      <c r="A526" s="114" t="s">
        <v>233</v>
      </c>
      <c r="B526" s="149"/>
      <c r="C526" s="149" t="s">
        <v>460</v>
      </c>
      <c r="D526" s="149"/>
      <c r="E526" s="149" t="s">
        <v>532</v>
      </c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 t="s">
        <v>234</v>
      </c>
      <c r="U526" s="149"/>
      <c r="V526" s="152"/>
      <c r="W526" s="152"/>
      <c r="X526" s="152"/>
      <c r="Y526" s="152"/>
      <c r="Z526" s="88" t="s">
        <v>233</v>
      </c>
      <c r="AA526" s="89">
        <v>244.7</v>
      </c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>
        <v>290.10000000000002</v>
      </c>
      <c r="AM526" s="89"/>
      <c r="AN526" s="89">
        <v>290.10000000000002</v>
      </c>
      <c r="AO526" s="89"/>
      <c r="AP526" s="89"/>
      <c r="AQ526" s="89">
        <v>673.7</v>
      </c>
      <c r="AR526" s="89"/>
      <c r="AS526" s="89">
        <v>673.7</v>
      </c>
      <c r="AT526" s="89"/>
      <c r="AU526" s="89"/>
      <c r="AV526" s="88" t="s">
        <v>233</v>
      </c>
    </row>
    <row r="527" spans="1:48" ht="66.95" customHeight="1" x14ac:dyDescent="0.25">
      <c r="A527" s="114" t="s">
        <v>243</v>
      </c>
      <c r="B527" s="149"/>
      <c r="C527" s="149" t="s">
        <v>460</v>
      </c>
      <c r="D527" s="149"/>
      <c r="E527" s="149" t="s">
        <v>532</v>
      </c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 t="s">
        <v>244</v>
      </c>
      <c r="U527" s="149"/>
      <c r="V527" s="152"/>
      <c r="W527" s="152"/>
      <c r="X527" s="152"/>
      <c r="Y527" s="152"/>
      <c r="Z527" s="88" t="s">
        <v>243</v>
      </c>
      <c r="AA527" s="89">
        <v>2892</v>
      </c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>
        <v>2892</v>
      </c>
      <c r="AM527" s="89"/>
      <c r="AN527" s="89">
        <v>2892</v>
      </c>
      <c r="AO527" s="89"/>
      <c r="AP527" s="89"/>
      <c r="AQ527" s="89">
        <v>2892</v>
      </c>
      <c r="AR527" s="89"/>
      <c r="AS527" s="89">
        <v>2892</v>
      </c>
      <c r="AT527" s="89"/>
      <c r="AU527" s="89"/>
      <c r="AV527" s="88" t="s">
        <v>243</v>
      </c>
    </row>
    <row r="528" spans="1:48" ht="16.7" customHeight="1" x14ac:dyDescent="0.25">
      <c r="A528" s="88" t="s">
        <v>463</v>
      </c>
      <c r="B528" s="149"/>
      <c r="C528" s="149" t="s">
        <v>464</v>
      </c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52"/>
      <c r="W528" s="152"/>
      <c r="X528" s="152"/>
      <c r="Y528" s="152"/>
      <c r="Z528" s="88" t="s">
        <v>463</v>
      </c>
      <c r="AA528" s="89">
        <f>AA535+AA529</f>
        <v>4727.5395900000003</v>
      </c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>
        <v>250</v>
      </c>
      <c r="AM528" s="89"/>
      <c r="AN528" s="89"/>
      <c r="AO528" s="89">
        <v>250</v>
      </c>
      <c r="AP528" s="89"/>
      <c r="AQ528" s="89"/>
      <c r="AR528" s="89"/>
      <c r="AS528" s="89"/>
      <c r="AT528" s="89"/>
      <c r="AU528" s="89"/>
      <c r="AV528" s="88" t="s">
        <v>463</v>
      </c>
    </row>
    <row r="529" spans="1:48" ht="22.5" customHeight="1" x14ac:dyDescent="0.25">
      <c r="A529" s="88"/>
      <c r="B529" s="149"/>
      <c r="C529" s="149" t="s">
        <v>466</v>
      </c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52"/>
      <c r="W529" s="152"/>
      <c r="X529" s="152"/>
      <c r="Y529" s="152"/>
      <c r="Z529" s="88" t="s">
        <v>465</v>
      </c>
      <c r="AA529" s="89">
        <f>AA530</f>
        <v>1957.383</v>
      </c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8"/>
    </row>
    <row r="530" spans="1:48" ht="61.5" customHeight="1" x14ac:dyDescent="0.25">
      <c r="A530" s="88"/>
      <c r="B530" s="149"/>
      <c r="C530" s="149" t="s">
        <v>466</v>
      </c>
      <c r="D530" s="149"/>
      <c r="E530" s="149" t="s">
        <v>468</v>
      </c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52"/>
      <c r="W530" s="152"/>
      <c r="X530" s="152"/>
      <c r="Y530" s="152"/>
      <c r="Z530" s="88" t="s">
        <v>467</v>
      </c>
      <c r="AA530" s="89">
        <f>AA531</f>
        <v>1957.383</v>
      </c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8"/>
    </row>
    <row r="531" spans="1:48" ht="38.25" customHeight="1" x14ac:dyDescent="0.25">
      <c r="A531" s="88"/>
      <c r="B531" s="149"/>
      <c r="C531" s="149" t="s">
        <v>466</v>
      </c>
      <c r="D531" s="149"/>
      <c r="E531" s="149" t="s">
        <v>470</v>
      </c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52"/>
      <c r="W531" s="152"/>
      <c r="X531" s="152"/>
      <c r="Y531" s="152"/>
      <c r="Z531" s="88" t="s">
        <v>469</v>
      </c>
      <c r="AA531" s="89">
        <f>AA532</f>
        <v>1957.383</v>
      </c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8"/>
    </row>
    <row r="532" spans="1:48" ht="74.25" customHeight="1" x14ac:dyDescent="0.25">
      <c r="A532" s="88"/>
      <c r="B532" s="149"/>
      <c r="C532" s="149" t="s">
        <v>466</v>
      </c>
      <c r="D532" s="149"/>
      <c r="E532" s="149" t="s">
        <v>683</v>
      </c>
      <c r="F532" s="148"/>
      <c r="G532" s="91" t="s">
        <v>684</v>
      </c>
      <c r="H532" s="149"/>
      <c r="I532" s="149"/>
      <c r="J532" s="102">
        <f>J533</f>
        <v>100</v>
      </c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52"/>
      <c r="W532" s="152"/>
      <c r="X532" s="152"/>
      <c r="Y532" s="152"/>
      <c r="Z532" s="91" t="s">
        <v>684</v>
      </c>
      <c r="AA532" s="89">
        <f>AA533</f>
        <v>1957.383</v>
      </c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8"/>
    </row>
    <row r="533" spans="1:48" ht="60" customHeight="1" x14ac:dyDescent="0.25">
      <c r="A533" s="88"/>
      <c r="B533" s="149"/>
      <c r="C533" s="149" t="s">
        <v>466</v>
      </c>
      <c r="D533" s="149"/>
      <c r="E533" s="149" t="s">
        <v>686</v>
      </c>
      <c r="F533" s="148"/>
      <c r="G533" s="91" t="s">
        <v>685</v>
      </c>
      <c r="H533" s="149"/>
      <c r="I533" s="149"/>
      <c r="J533" s="102">
        <f>J534</f>
        <v>100</v>
      </c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52"/>
      <c r="W533" s="152"/>
      <c r="X533" s="152"/>
      <c r="Y533" s="152"/>
      <c r="Z533" s="91" t="s">
        <v>685</v>
      </c>
      <c r="AA533" s="89">
        <f>AA534</f>
        <v>1957.383</v>
      </c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8"/>
    </row>
    <row r="534" spans="1:48" ht="72" customHeight="1" x14ac:dyDescent="0.25">
      <c r="A534" s="88"/>
      <c r="B534" s="149"/>
      <c r="C534" s="149" t="s">
        <v>466</v>
      </c>
      <c r="D534" s="149"/>
      <c r="E534" s="149" t="s">
        <v>686</v>
      </c>
      <c r="F534" s="148" t="s">
        <v>244</v>
      </c>
      <c r="G534" s="91" t="s">
        <v>243</v>
      </c>
      <c r="H534" s="149"/>
      <c r="I534" s="149"/>
      <c r="J534" s="102">
        <v>100</v>
      </c>
      <c r="K534" s="149"/>
      <c r="L534" s="149"/>
      <c r="M534" s="149"/>
      <c r="N534" s="149"/>
      <c r="O534" s="149"/>
      <c r="P534" s="149"/>
      <c r="Q534" s="149"/>
      <c r="R534" s="149"/>
      <c r="S534" s="149"/>
      <c r="T534" s="149" t="s">
        <v>244</v>
      </c>
      <c r="U534" s="149"/>
      <c r="V534" s="152"/>
      <c r="W534" s="152"/>
      <c r="X534" s="152"/>
      <c r="Y534" s="152"/>
      <c r="Z534" s="88" t="s">
        <v>243</v>
      </c>
      <c r="AA534" s="89">
        <v>1957.383</v>
      </c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8"/>
    </row>
    <row r="535" spans="1:48" ht="16.7" customHeight="1" x14ac:dyDescent="0.25">
      <c r="A535" s="88" t="s">
        <v>604</v>
      </c>
      <c r="B535" s="149"/>
      <c r="C535" s="149" t="s">
        <v>605</v>
      </c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52"/>
      <c r="W535" s="152"/>
      <c r="X535" s="152"/>
      <c r="Y535" s="152"/>
      <c r="Z535" s="88" t="s">
        <v>604</v>
      </c>
      <c r="AA535" s="89">
        <f t="shared" ref="AA535:AA539" si="0">AA536</f>
        <v>2770.1565900000001</v>
      </c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>
        <v>250</v>
      </c>
      <c r="AM535" s="89"/>
      <c r="AN535" s="89"/>
      <c r="AO535" s="89">
        <v>250</v>
      </c>
      <c r="AP535" s="89"/>
      <c r="AQ535" s="89"/>
      <c r="AR535" s="89"/>
      <c r="AS535" s="89"/>
      <c r="AT535" s="89"/>
      <c r="AU535" s="89"/>
      <c r="AV535" s="88" t="s">
        <v>604</v>
      </c>
    </row>
    <row r="536" spans="1:48" ht="66.95" customHeight="1" x14ac:dyDescent="0.25">
      <c r="A536" s="88" t="s">
        <v>467</v>
      </c>
      <c r="B536" s="149"/>
      <c r="C536" s="149" t="s">
        <v>605</v>
      </c>
      <c r="D536" s="149"/>
      <c r="E536" s="149" t="s">
        <v>468</v>
      </c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52"/>
      <c r="W536" s="152"/>
      <c r="X536" s="152"/>
      <c r="Y536" s="152"/>
      <c r="Z536" s="88" t="s">
        <v>467</v>
      </c>
      <c r="AA536" s="89">
        <f t="shared" si="0"/>
        <v>2770.1565900000001</v>
      </c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>
        <v>250</v>
      </c>
      <c r="AM536" s="89"/>
      <c r="AN536" s="89"/>
      <c r="AO536" s="89">
        <v>250</v>
      </c>
      <c r="AP536" s="89"/>
      <c r="AQ536" s="89"/>
      <c r="AR536" s="89"/>
      <c r="AS536" s="89"/>
      <c r="AT536" s="89"/>
      <c r="AU536" s="89"/>
      <c r="AV536" s="88" t="s">
        <v>467</v>
      </c>
    </row>
    <row r="537" spans="1:48" ht="50.1" customHeight="1" x14ac:dyDescent="0.25">
      <c r="A537" s="88" t="s">
        <v>469</v>
      </c>
      <c r="B537" s="149"/>
      <c r="C537" s="149" t="s">
        <v>605</v>
      </c>
      <c r="D537" s="149"/>
      <c r="E537" s="149" t="s">
        <v>470</v>
      </c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52"/>
      <c r="W537" s="152"/>
      <c r="X537" s="152"/>
      <c r="Y537" s="152"/>
      <c r="Z537" s="88" t="s">
        <v>469</v>
      </c>
      <c r="AA537" s="89">
        <f t="shared" si="0"/>
        <v>2770.1565900000001</v>
      </c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>
        <v>250</v>
      </c>
      <c r="AM537" s="89"/>
      <c r="AN537" s="89"/>
      <c r="AO537" s="89">
        <v>250</v>
      </c>
      <c r="AP537" s="89"/>
      <c r="AQ537" s="89"/>
      <c r="AR537" s="89"/>
      <c r="AS537" s="89"/>
      <c r="AT537" s="89"/>
      <c r="AU537" s="89"/>
      <c r="AV537" s="88" t="s">
        <v>469</v>
      </c>
    </row>
    <row r="538" spans="1:48" ht="100.35" customHeight="1" x14ac:dyDescent="0.25">
      <c r="A538" s="88" t="s">
        <v>480</v>
      </c>
      <c r="B538" s="149"/>
      <c r="C538" s="149" t="s">
        <v>605</v>
      </c>
      <c r="D538" s="149"/>
      <c r="E538" s="149" t="s">
        <v>481</v>
      </c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52"/>
      <c r="W538" s="152"/>
      <c r="X538" s="152"/>
      <c r="Y538" s="152"/>
      <c r="Z538" s="88" t="s">
        <v>480</v>
      </c>
      <c r="AA538" s="89">
        <f t="shared" si="0"/>
        <v>2770.1565900000001</v>
      </c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>
        <v>250</v>
      </c>
      <c r="AM538" s="89"/>
      <c r="AN538" s="89"/>
      <c r="AO538" s="89">
        <v>250</v>
      </c>
      <c r="AP538" s="89"/>
      <c r="AQ538" s="89"/>
      <c r="AR538" s="89"/>
      <c r="AS538" s="89"/>
      <c r="AT538" s="89"/>
      <c r="AU538" s="89"/>
      <c r="AV538" s="88" t="s">
        <v>480</v>
      </c>
    </row>
    <row r="539" spans="1:48" ht="83.65" customHeight="1" x14ac:dyDescent="0.25">
      <c r="A539" s="88" t="s">
        <v>606</v>
      </c>
      <c r="B539" s="149"/>
      <c r="C539" s="149" t="s">
        <v>605</v>
      </c>
      <c r="D539" s="149"/>
      <c r="E539" s="149" t="s">
        <v>607</v>
      </c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52"/>
      <c r="W539" s="152"/>
      <c r="X539" s="152"/>
      <c r="Y539" s="152"/>
      <c r="Z539" s="88" t="s">
        <v>606</v>
      </c>
      <c r="AA539" s="89">
        <f t="shared" si="0"/>
        <v>2770.1565900000001</v>
      </c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>
        <v>250</v>
      </c>
      <c r="AM539" s="89"/>
      <c r="AN539" s="89"/>
      <c r="AO539" s="89">
        <v>250</v>
      </c>
      <c r="AP539" s="89"/>
      <c r="AQ539" s="89"/>
      <c r="AR539" s="89"/>
      <c r="AS539" s="89"/>
      <c r="AT539" s="89"/>
      <c r="AU539" s="89"/>
      <c r="AV539" s="88" t="s">
        <v>606</v>
      </c>
    </row>
    <row r="540" spans="1:48" ht="66.95" customHeight="1" x14ac:dyDescent="0.25">
      <c r="A540" s="88" t="s">
        <v>243</v>
      </c>
      <c r="B540" s="149"/>
      <c r="C540" s="149" t="s">
        <v>605</v>
      </c>
      <c r="D540" s="149"/>
      <c r="E540" s="149" t="s">
        <v>607</v>
      </c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 t="s">
        <v>244</v>
      </c>
      <c r="U540" s="149"/>
      <c r="V540" s="152"/>
      <c r="W540" s="152"/>
      <c r="X540" s="152"/>
      <c r="Y540" s="152"/>
      <c r="Z540" s="88" t="s">
        <v>243</v>
      </c>
      <c r="AA540" s="89">
        <v>2770.1565900000001</v>
      </c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>
        <v>250</v>
      </c>
      <c r="AM540" s="89"/>
      <c r="AN540" s="89"/>
      <c r="AO540" s="89">
        <v>250</v>
      </c>
      <c r="AP540" s="89"/>
      <c r="AQ540" s="89"/>
      <c r="AR540" s="89"/>
      <c r="AS540" s="89"/>
      <c r="AT540" s="89"/>
      <c r="AU540" s="89"/>
      <c r="AV540" s="88" t="s">
        <v>243</v>
      </c>
    </row>
    <row r="541" spans="1:48" ht="50.1" customHeight="1" x14ac:dyDescent="0.25">
      <c r="A541" s="86" t="s">
        <v>608</v>
      </c>
      <c r="B541" s="147" t="s">
        <v>609</v>
      </c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62"/>
      <c r="W541" s="162"/>
      <c r="X541" s="162"/>
      <c r="Y541" s="162"/>
      <c r="Z541" s="86" t="s">
        <v>608</v>
      </c>
      <c r="AA541" s="87">
        <v>1628.9</v>
      </c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>
        <v>1227.3</v>
      </c>
      <c r="AM541" s="87"/>
      <c r="AN541" s="87"/>
      <c r="AO541" s="87"/>
      <c r="AP541" s="87"/>
      <c r="AQ541" s="87">
        <v>1227.3</v>
      </c>
      <c r="AR541" s="87"/>
      <c r="AS541" s="87"/>
      <c r="AT541" s="87"/>
      <c r="AU541" s="87"/>
      <c r="AV541" s="86" t="s">
        <v>608</v>
      </c>
    </row>
    <row r="542" spans="1:48" ht="21" customHeight="1" x14ac:dyDescent="0.25">
      <c r="A542" s="88" t="s">
        <v>127</v>
      </c>
      <c r="B542" s="149"/>
      <c r="C542" s="149" t="s">
        <v>128</v>
      </c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52"/>
      <c r="W542" s="152"/>
      <c r="X542" s="152"/>
      <c r="Y542" s="152"/>
      <c r="Z542" s="88" t="s">
        <v>127</v>
      </c>
      <c r="AA542" s="89">
        <v>1628.9</v>
      </c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>
        <v>1227.3</v>
      </c>
      <c r="AM542" s="89"/>
      <c r="AN542" s="89"/>
      <c r="AO542" s="89"/>
      <c r="AP542" s="89"/>
      <c r="AQ542" s="89">
        <v>1227.3</v>
      </c>
      <c r="AR542" s="89"/>
      <c r="AS542" s="89"/>
      <c r="AT542" s="89"/>
      <c r="AU542" s="89"/>
      <c r="AV542" s="88" t="s">
        <v>127</v>
      </c>
    </row>
    <row r="543" spans="1:48" ht="83.65" customHeight="1" x14ac:dyDescent="0.25">
      <c r="A543" s="88" t="s">
        <v>610</v>
      </c>
      <c r="B543" s="149"/>
      <c r="C543" s="149" t="s">
        <v>611</v>
      </c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52"/>
      <c r="W543" s="152"/>
      <c r="X543" s="152"/>
      <c r="Y543" s="152"/>
      <c r="Z543" s="88" t="s">
        <v>610</v>
      </c>
      <c r="AA543" s="89">
        <v>1628.9</v>
      </c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>
        <v>1227.3</v>
      </c>
      <c r="AM543" s="89"/>
      <c r="AN543" s="89"/>
      <c r="AO543" s="89"/>
      <c r="AP543" s="89"/>
      <c r="AQ543" s="89">
        <v>1227.3</v>
      </c>
      <c r="AR543" s="89"/>
      <c r="AS543" s="89"/>
      <c r="AT543" s="89"/>
      <c r="AU543" s="89"/>
      <c r="AV543" s="88" t="s">
        <v>610</v>
      </c>
    </row>
    <row r="544" spans="1:48" ht="66.95" customHeight="1" x14ac:dyDescent="0.25">
      <c r="A544" s="88" t="s">
        <v>131</v>
      </c>
      <c r="B544" s="149"/>
      <c r="C544" s="149" t="s">
        <v>611</v>
      </c>
      <c r="D544" s="149"/>
      <c r="E544" s="149" t="s">
        <v>132</v>
      </c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52"/>
      <c r="W544" s="152"/>
      <c r="X544" s="152"/>
      <c r="Y544" s="152"/>
      <c r="Z544" s="88" t="s">
        <v>131</v>
      </c>
      <c r="AA544" s="89">
        <v>1628.9</v>
      </c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>
        <v>1227.3</v>
      </c>
      <c r="AM544" s="89"/>
      <c r="AN544" s="89"/>
      <c r="AO544" s="89"/>
      <c r="AP544" s="89"/>
      <c r="AQ544" s="89">
        <v>1227.3</v>
      </c>
      <c r="AR544" s="89"/>
      <c r="AS544" s="89"/>
      <c r="AT544" s="89"/>
      <c r="AU544" s="89"/>
      <c r="AV544" s="88" t="s">
        <v>131</v>
      </c>
    </row>
    <row r="545" spans="1:48" ht="42.75" customHeight="1" x14ac:dyDescent="0.25">
      <c r="A545" s="88" t="s">
        <v>612</v>
      </c>
      <c r="B545" s="149"/>
      <c r="C545" s="149" t="s">
        <v>611</v>
      </c>
      <c r="D545" s="149"/>
      <c r="E545" s="149" t="s">
        <v>613</v>
      </c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52"/>
      <c r="W545" s="152"/>
      <c r="X545" s="152"/>
      <c r="Y545" s="152"/>
      <c r="Z545" s="88" t="s">
        <v>612</v>
      </c>
      <c r="AA545" s="89">
        <v>754.8</v>
      </c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>
        <v>754.8</v>
      </c>
      <c r="AM545" s="89"/>
      <c r="AN545" s="89"/>
      <c r="AO545" s="89"/>
      <c r="AP545" s="89"/>
      <c r="AQ545" s="89">
        <v>754.8</v>
      </c>
      <c r="AR545" s="89"/>
      <c r="AS545" s="89"/>
      <c r="AT545" s="89"/>
      <c r="AU545" s="89"/>
      <c r="AV545" s="88" t="s">
        <v>612</v>
      </c>
    </row>
    <row r="546" spans="1:48" ht="121.5" customHeight="1" x14ac:dyDescent="0.25">
      <c r="A546" s="88" t="s">
        <v>135</v>
      </c>
      <c r="B546" s="149"/>
      <c r="C546" s="149" t="s">
        <v>611</v>
      </c>
      <c r="D546" s="149"/>
      <c r="E546" s="149" t="s">
        <v>613</v>
      </c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 t="s">
        <v>136</v>
      </c>
      <c r="U546" s="149"/>
      <c r="V546" s="152"/>
      <c r="W546" s="152"/>
      <c r="X546" s="152"/>
      <c r="Y546" s="152"/>
      <c r="Z546" s="88" t="s">
        <v>135</v>
      </c>
      <c r="AA546" s="89">
        <v>754.8</v>
      </c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>
        <v>754.8</v>
      </c>
      <c r="AM546" s="89"/>
      <c r="AN546" s="89"/>
      <c r="AO546" s="89"/>
      <c r="AP546" s="89"/>
      <c r="AQ546" s="89">
        <v>754.8</v>
      </c>
      <c r="AR546" s="89"/>
      <c r="AS546" s="89"/>
      <c r="AT546" s="89"/>
      <c r="AU546" s="89"/>
      <c r="AV546" s="88" t="s">
        <v>135</v>
      </c>
    </row>
    <row r="547" spans="1:48" ht="35.25" customHeight="1" x14ac:dyDescent="0.25">
      <c r="A547" s="88" t="s">
        <v>137</v>
      </c>
      <c r="B547" s="149"/>
      <c r="C547" s="149" t="s">
        <v>611</v>
      </c>
      <c r="D547" s="149"/>
      <c r="E547" s="149" t="s">
        <v>138</v>
      </c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52"/>
      <c r="W547" s="152"/>
      <c r="X547" s="152"/>
      <c r="Y547" s="152"/>
      <c r="Z547" s="88" t="s">
        <v>137</v>
      </c>
      <c r="AA547" s="89">
        <v>472.5</v>
      </c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>
        <v>472.5</v>
      </c>
      <c r="AM547" s="89"/>
      <c r="AN547" s="89"/>
      <c r="AO547" s="89"/>
      <c r="AP547" s="89"/>
      <c r="AQ547" s="89">
        <v>472.5</v>
      </c>
      <c r="AR547" s="89"/>
      <c r="AS547" s="89"/>
      <c r="AT547" s="89"/>
      <c r="AU547" s="89"/>
      <c r="AV547" s="88" t="s">
        <v>137</v>
      </c>
    </row>
    <row r="548" spans="1:48" ht="116.25" customHeight="1" x14ac:dyDescent="0.25">
      <c r="A548" s="88" t="s">
        <v>135</v>
      </c>
      <c r="B548" s="149"/>
      <c r="C548" s="149" t="s">
        <v>611</v>
      </c>
      <c r="D548" s="149"/>
      <c r="E548" s="149" t="s">
        <v>138</v>
      </c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 t="s">
        <v>136</v>
      </c>
      <c r="U548" s="149"/>
      <c r="V548" s="152"/>
      <c r="W548" s="152"/>
      <c r="X548" s="152"/>
      <c r="Y548" s="152"/>
      <c r="Z548" s="88" t="s">
        <v>135</v>
      </c>
      <c r="AA548" s="89">
        <v>382.5</v>
      </c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>
        <v>382.5</v>
      </c>
      <c r="AM548" s="89"/>
      <c r="AN548" s="89"/>
      <c r="AO548" s="89"/>
      <c r="AP548" s="89"/>
      <c r="AQ548" s="89">
        <v>382.5</v>
      </c>
      <c r="AR548" s="89"/>
      <c r="AS548" s="89"/>
      <c r="AT548" s="89"/>
      <c r="AU548" s="89"/>
      <c r="AV548" s="88" t="s">
        <v>135</v>
      </c>
    </row>
    <row r="549" spans="1:48" ht="50.1" customHeight="1" x14ac:dyDescent="0.25">
      <c r="A549" s="88" t="s">
        <v>139</v>
      </c>
      <c r="B549" s="149"/>
      <c r="C549" s="149" t="s">
        <v>611</v>
      </c>
      <c r="D549" s="149"/>
      <c r="E549" s="149" t="s">
        <v>138</v>
      </c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 t="s">
        <v>140</v>
      </c>
      <c r="U549" s="149"/>
      <c r="V549" s="152"/>
      <c r="W549" s="152"/>
      <c r="X549" s="152"/>
      <c r="Y549" s="152"/>
      <c r="Z549" s="88" t="s">
        <v>139</v>
      </c>
      <c r="AA549" s="89">
        <v>90</v>
      </c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>
        <v>90</v>
      </c>
      <c r="AM549" s="89"/>
      <c r="AN549" s="89"/>
      <c r="AO549" s="89"/>
      <c r="AP549" s="89"/>
      <c r="AQ549" s="89">
        <v>90</v>
      </c>
      <c r="AR549" s="89"/>
      <c r="AS549" s="89"/>
      <c r="AT549" s="89"/>
      <c r="AU549" s="89"/>
      <c r="AV549" s="88" t="s">
        <v>139</v>
      </c>
    </row>
    <row r="550" spans="1:48" ht="33.4" customHeight="1" x14ac:dyDescent="0.25">
      <c r="A550" s="88" t="s">
        <v>614</v>
      </c>
      <c r="B550" s="149"/>
      <c r="C550" s="149" t="s">
        <v>611</v>
      </c>
      <c r="D550" s="149"/>
      <c r="E550" s="149" t="s">
        <v>615</v>
      </c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52"/>
      <c r="W550" s="152"/>
      <c r="X550" s="152"/>
      <c r="Y550" s="152"/>
      <c r="Z550" s="88" t="s">
        <v>614</v>
      </c>
      <c r="AA550" s="89">
        <v>401.6</v>
      </c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8" t="s">
        <v>614</v>
      </c>
    </row>
    <row r="551" spans="1:48" ht="133.69999999999999" customHeight="1" x14ac:dyDescent="0.25">
      <c r="A551" s="88" t="s">
        <v>135</v>
      </c>
      <c r="B551" s="149"/>
      <c r="C551" s="149" t="s">
        <v>611</v>
      </c>
      <c r="D551" s="149"/>
      <c r="E551" s="149" t="s">
        <v>615</v>
      </c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 t="s">
        <v>136</v>
      </c>
      <c r="U551" s="149"/>
      <c r="V551" s="152"/>
      <c r="W551" s="152"/>
      <c r="X551" s="152"/>
      <c r="Y551" s="152"/>
      <c r="Z551" s="88" t="s">
        <v>135</v>
      </c>
      <c r="AA551" s="89">
        <v>381.52</v>
      </c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8" t="s">
        <v>135</v>
      </c>
    </row>
    <row r="552" spans="1:48" ht="50.1" customHeight="1" x14ac:dyDescent="0.25">
      <c r="A552" s="88" t="s">
        <v>139</v>
      </c>
      <c r="B552" s="149"/>
      <c r="C552" s="149" t="s">
        <v>611</v>
      </c>
      <c r="D552" s="149"/>
      <c r="E552" s="149" t="s">
        <v>615</v>
      </c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 t="s">
        <v>140</v>
      </c>
      <c r="U552" s="149"/>
      <c r="V552" s="152"/>
      <c r="W552" s="152"/>
      <c r="X552" s="152"/>
      <c r="Y552" s="152"/>
      <c r="Z552" s="88" t="s">
        <v>139</v>
      </c>
      <c r="AA552" s="89">
        <v>20.079999999999998</v>
      </c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8" t="s">
        <v>139</v>
      </c>
    </row>
    <row r="553" spans="1:48" ht="50.1" customHeight="1" x14ac:dyDescent="0.25">
      <c r="A553" s="86" t="s">
        <v>616</v>
      </c>
      <c r="B553" s="147" t="s">
        <v>617</v>
      </c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62"/>
      <c r="W553" s="162"/>
      <c r="X553" s="162"/>
      <c r="Y553" s="162"/>
      <c r="Z553" s="86" t="s">
        <v>616</v>
      </c>
      <c r="AA553" s="87">
        <f>AA554+AA571</f>
        <v>52475.6</v>
      </c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>
        <v>45341.4</v>
      </c>
      <c r="AM553" s="87"/>
      <c r="AN553" s="87"/>
      <c r="AO553" s="87"/>
      <c r="AP553" s="87">
        <v>154</v>
      </c>
      <c r="AQ553" s="87">
        <v>43767.199999999997</v>
      </c>
      <c r="AR553" s="87"/>
      <c r="AS553" s="87"/>
      <c r="AT553" s="87"/>
      <c r="AU553" s="87">
        <v>154</v>
      </c>
      <c r="AV553" s="86" t="s">
        <v>616</v>
      </c>
    </row>
    <row r="554" spans="1:48" ht="16.7" customHeight="1" x14ac:dyDescent="0.25">
      <c r="A554" s="88" t="s">
        <v>127</v>
      </c>
      <c r="B554" s="149"/>
      <c r="C554" s="149" t="s">
        <v>128</v>
      </c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52"/>
      <c r="W554" s="152"/>
      <c r="X554" s="152"/>
      <c r="Y554" s="152"/>
      <c r="Z554" s="88" t="s">
        <v>127</v>
      </c>
      <c r="AA554" s="89">
        <f>AA555+AA565</f>
        <v>7574</v>
      </c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>
        <v>6770.3</v>
      </c>
      <c r="AM554" s="89"/>
      <c r="AN554" s="89"/>
      <c r="AO554" s="89"/>
      <c r="AP554" s="89">
        <v>154</v>
      </c>
      <c r="AQ554" s="89">
        <v>6770.3</v>
      </c>
      <c r="AR554" s="89"/>
      <c r="AS554" s="89"/>
      <c r="AT554" s="89"/>
      <c r="AU554" s="89">
        <v>154</v>
      </c>
      <c r="AV554" s="88" t="s">
        <v>127</v>
      </c>
    </row>
    <row r="555" spans="1:48" ht="83.65" customHeight="1" x14ac:dyDescent="0.25">
      <c r="A555" s="88" t="s">
        <v>610</v>
      </c>
      <c r="B555" s="149"/>
      <c r="C555" s="149" t="s">
        <v>611</v>
      </c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52"/>
      <c r="W555" s="152"/>
      <c r="X555" s="152"/>
      <c r="Y555" s="152"/>
      <c r="Z555" s="88" t="s">
        <v>610</v>
      </c>
      <c r="AA555" s="89">
        <f>AA556</f>
        <v>6874</v>
      </c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>
        <v>5970.3</v>
      </c>
      <c r="AM555" s="89"/>
      <c r="AN555" s="89"/>
      <c r="AO555" s="89"/>
      <c r="AP555" s="89">
        <v>154</v>
      </c>
      <c r="AQ555" s="89">
        <v>5970.3</v>
      </c>
      <c r="AR555" s="89"/>
      <c r="AS555" s="89"/>
      <c r="AT555" s="89"/>
      <c r="AU555" s="89">
        <v>154</v>
      </c>
      <c r="AV555" s="88" t="s">
        <v>610</v>
      </c>
    </row>
    <row r="556" spans="1:48" ht="83.65" customHeight="1" x14ac:dyDescent="0.25">
      <c r="A556" s="88" t="s">
        <v>618</v>
      </c>
      <c r="B556" s="149"/>
      <c r="C556" s="149" t="s">
        <v>611</v>
      </c>
      <c r="D556" s="149"/>
      <c r="E556" s="149" t="s">
        <v>619</v>
      </c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52"/>
      <c r="W556" s="152"/>
      <c r="X556" s="152"/>
      <c r="Y556" s="152"/>
      <c r="Z556" s="88" t="s">
        <v>618</v>
      </c>
      <c r="AA556" s="89">
        <f>AA557</f>
        <v>6874</v>
      </c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>
        <v>5970.3</v>
      </c>
      <c r="AM556" s="89"/>
      <c r="AN556" s="89"/>
      <c r="AO556" s="89"/>
      <c r="AP556" s="89">
        <v>154</v>
      </c>
      <c r="AQ556" s="89">
        <v>5970.3</v>
      </c>
      <c r="AR556" s="89"/>
      <c r="AS556" s="89"/>
      <c r="AT556" s="89"/>
      <c r="AU556" s="89">
        <v>154</v>
      </c>
      <c r="AV556" s="88" t="s">
        <v>618</v>
      </c>
    </row>
    <row r="557" spans="1:48" ht="33.4" customHeight="1" x14ac:dyDescent="0.25">
      <c r="A557" s="88" t="s">
        <v>620</v>
      </c>
      <c r="B557" s="149"/>
      <c r="C557" s="149" t="s">
        <v>611</v>
      </c>
      <c r="D557" s="149"/>
      <c r="E557" s="149" t="s">
        <v>621</v>
      </c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52"/>
      <c r="W557" s="152"/>
      <c r="X557" s="152"/>
      <c r="Y557" s="152"/>
      <c r="Z557" s="88" t="s">
        <v>620</v>
      </c>
      <c r="AA557" s="89">
        <f>AA558</f>
        <v>6874</v>
      </c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>
        <v>5970.3</v>
      </c>
      <c r="AM557" s="89"/>
      <c r="AN557" s="89"/>
      <c r="AO557" s="89"/>
      <c r="AP557" s="89">
        <v>154</v>
      </c>
      <c r="AQ557" s="89">
        <v>5970.3</v>
      </c>
      <c r="AR557" s="89"/>
      <c r="AS557" s="89"/>
      <c r="AT557" s="89"/>
      <c r="AU557" s="89">
        <v>154</v>
      </c>
      <c r="AV557" s="88" t="s">
        <v>620</v>
      </c>
    </row>
    <row r="558" spans="1:48" ht="66.95" customHeight="1" x14ac:dyDescent="0.25">
      <c r="A558" s="88" t="s">
        <v>622</v>
      </c>
      <c r="B558" s="149"/>
      <c r="C558" s="149" t="s">
        <v>611</v>
      </c>
      <c r="D558" s="149"/>
      <c r="E558" s="149" t="s">
        <v>623</v>
      </c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52"/>
      <c r="W558" s="152"/>
      <c r="X558" s="152"/>
      <c r="Y558" s="152"/>
      <c r="Z558" s="88" t="s">
        <v>622</v>
      </c>
      <c r="AA558" s="89">
        <f>AA559+AA562</f>
        <v>6874</v>
      </c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>
        <v>5970.3</v>
      </c>
      <c r="AM558" s="89"/>
      <c r="AN558" s="89"/>
      <c r="AO558" s="89"/>
      <c r="AP558" s="89">
        <v>154</v>
      </c>
      <c r="AQ558" s="89">
        <v>5970.3</v>
      </c>
      <c r="AR558" s="89"/>
      <c r="AS558" s="89"/>
      <c r="AT558" s="89"/>
      <c r="AU558" s="89">
        <v>154</v>
      </c>
      <c r="AV558" s="88" t="s">
        <v>622</v>
      </c>
    </row>
    <row r="559" spans="1:48" ht="43.5" customHeight="1" x14ac:dyDescent="0.25">
      <c r="A559" s="88" t="s">
        <v>137</v>
      </c>
      <c r="B559" s="149"/>
      <c r="C559" s="149" t="s">
        <v>611</v>
      </c>
      <c r="D559" s="149"/>
      <c r="E559" s="149" t="s">
        <v>624</v>
      </c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52"/>
      <c r="W559" s="152"/>
      <c r="X559" s="152"/>
      <c r="Y559" s="152"/>
      <c r="Z559" s="88" t="s">
        <v>137</v>
      </c>
      <c r="AA559" s="89">
        <f>AA560+AA561</f>
        <v>6720</v>
      </c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>
        <v>5816.3</v>
      </c>
      <c r="AM559" s="89"/>
      <c r="AN559" s="89"/>
      <c r="AO559" s="89"/>
      <c r="AP559" s="89"/>
      <c r="AQ559" s="89">
        <v>5816.3</v>
      </c>
      <c r="AR559" s="89"/>
      <c r="AS559" s="89"/>
      <c r="AT559" s="89"/>
      <c r="AU559" s="89"/>
      <c r="AV559" s="88" t="s">
        <v>137</v>
      </c>
    </row>
    <row r="560" spans="1:48" ht="120" customHeight="1" x14ac:dyDescent="0.25">
      <c r="A560" s="88" t="s">
        <v>135</v>
      </c>
      <c r="B560" s="149"/>
      <c r="C560" s="149" t="s">
        <v>611</v>
      </c>
      <c r="D560" s="149"/>
      <c r="E560" s="149" t="s">
        <v>624</v>
      </c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 t="s">
        <v>136</v>
      </c>
      <c r="U560" s="149"/>
      <c r="V560" s="152"/>
      <c r="W560" s="152"/>
      <c r="X560" s="152"/>
      <c r="Y560" s="152"/>
      <c r="Z560" s="88" t="s">
        <v>135</v>
      </c>
      <c r="AA560" s="89">
        <v>6320</v>
      </c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>
        <v>5416.3</v>
      </c>
      <c r="AM560" s="89"/>
      <c r="AN560" s="89"/>
      <c r="AO560" s="89"/>
      <c r="AP560" s="89"/>
      <c r="AQ560" s="89">
        <v>5416.3</v>
      </c>
      <c r="AR560" s="89"/>
      <c r="AS560" s="89"/>
      <c r="AT560" s="89"/>
      <c r="AU560" s="89"/>
      <c r="AV560" s="88" t="s">
        <v>135</v>
      </c>
    </row>
    <row r="561" spans="1:48" ht="56.25" customHeight="1" x14ac:dyDescent="0.25">
      <c r="A561" s="88" t="s">
        <v>139</v>
      </c>
      <c r="B561" s="149"/>
      <c r="C561" s="149" t="s">
        <v>611</v>
      </c>
      <c r="D561" s="149"/>
      <c r="E561" s="149" t="s">
        <v>624</v>
      </c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 t="s">
        <v>140</v>
      </c>
      <c r="U561" s="149"/>
      <c r="V561" s="152"/>
      <c r="W561" s="152"/>
      <c r="X561" s="152"/>
      <c r="Y561" s="152"/>
      <c r="Z561" s="88" t="s">
        <v>139</v>
      </c>
      <c r="AA561" s="89">
        <v>400</v>
      </c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>
        <v>400</v>
      </c>
      <c r="AM561" s="89"/>
      <c r="AN561" s="89"/>
      <c r="AO561" s="89"/>
      <c r="AP561" s="89"/>
      <c r="AQ561" s="89">
        <v>400</v>
      </c>
      <c r="AR561" s="89"/>
      <c r="AS561" s="89"/>
      <c r="AT561" s="89"/>
      <c r="AU561" s="89"/>
      <c r="AV561" s="88" t="s">
        <v>139</v>
      </c>
    </row>
    <row r="562" spans="1:48" ht="42.75" customHeight="1" x14ac:dyDescent="0.25">
      <c r="A562" s="88" t="s">
        <v>625</v>
      </c>
      <c r="B562" s="149"/>
      <c r="C562" s="149" t="s">
        <v>611</v>
      </c>
      <c r="D562" s="149"/>
      <c r="E562" s="149" t="s">
        <v>626</v>
      </c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52"/>
      <c r="W562" s="152"/>
      <c r="X562" s="152"/>
      <c r="Y562" s="152"/>
      <c r="Z562" s="88" t="s">
        <v>625</v>
      </c>
      <c r="AA562" s="89">
        <v>154</v>
      </c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>
        <v>154</v>
      </c>
      <c r="AM562" s="89"/>
      <c r="AN562" s="89"/>
      <c r="AO562" s="89"/>
      <c r="AP562" s="89">
        <v>154</v>
      </c>
      <c r="AQ562" s="89">
        <v>154</v>
      </c>
      <c r="AR562" s="89"/>
      <c r="AS562" s="89"/>
      <c r="AT562" s="89"/>
      <c r="AU562" s="89">
        <v>154</v>
      </c>
      <c r="AV562" s="88" t="s">
        <v>625</v>
      </c>
    </row>
    <row r="563" spans="1:48" ht="133.69999999999999" customHeight="1" x14ac:dyDescent="0.25">
      <c r="A563" s="88" t="s">
        <v>135</v>
      </c>
      <c r="B563" s="149"/>
      <c r="C563" s="149" t="s">
        <v>611</v>
      </c>
      <c r="D563" s="149"/>
      <c r="E563" s="149" t="s">
        <v>626</v>
      </c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 t="s">
        <v>136</v>
      </c>
      <c r="U563" s="149"/>
      <c r="V563" s="152"/>
      <c r="W563" s="152"/>
      <c r="X563" s="152"/>
      <c r="Y563" s="152"/>
      <c r="Z563" s="88" t="s">
        <v>135</v>
      </c>
      <c r="AA563" s="89">
        <v>124.3</v>
      </c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>
        <v>124.3</v>
      </c>
      <c r="AM563" s="89"/>
      <c r="AN563" s="89"/>
      <c r="AO563" s="89"/>
      <c r="AP563" s="89">
        <v>124.3</v>
      </c>
      <c r="AQ563" s="89">
        <v>124.3</v>
      </c>
      <c r="AR563" s="89"/>
      <c r="AS563" s="89"/>
      <c r="AT563" s="89"/>
      <c r="AU563" s="89">
        <v>124.3</v>
      </c>
      <c r="AV563" s="88" t="s">
        <v>135</v>
      </c>
    </row>
    <row r="564" spans="1:48" ht="50.1" customHeight="1" x14ac:dyDescent="0.25">
      <c r="A564" s="88" t="s">
        <v>139</v>
      </c>
      <c r="B564" s="149"/>
      <c r="C564" s="149" t="s">
        <v>611</v>
      </c>
      <c r="D564" s="149"/>
      <c r="E564" s="149" t="s">
        <v>626</v>
      </c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 t="s">
        <v>140</v>
      </c>
      <c r="U564" s="149"/>
      <c r="V564" s="152"/>
      <c r="W564" s="152"/>
      <c r="X564" s="152"/>
      <c r="Y564" s="152"/>
      <c r="Z564" s="88" t="s">
        <v>139</v>
      </c>
      <c r="AA564" s="89">
        <v>29.7</v>
      </c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>
        <v>29.7</v>
      </c>
      <c r="AM564" s="89"/>
      <c r="AN564" s="89"/>
      <c r="AO564" s="89"/>
      <c r="AP564" s="89">
        <v>29.7</v>
      </c>
      <c r="AQ564" s="89">
        <v>29.7</v>
      </c>
      <c r="AR564" s="89"/>
      <c r="AS564" s="89"/>
      <c r="AT564" s="89"/>
      <c r="AU564" s="89">
        <v>29.7</v>
      </c>
      <c r="AV564" s="88" t="s">
        <v>139</v>
      </c>
    </row>
    <row r="565" spans="1:48" ht="24" customHeight="1" x14ac:dyDescent="0.25">
      <c r="A565" s="114" t="s">
        <v>627</v>
      </c>
      <c r="B565" s="149"/>
      <c r="C565" s="149" t="s">
        <v>628</v>
      </c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52"/>
      <c r="W565" s="152"/>
      <c r="X565" s="152"/>
      <c r="Y565" s="152"/>
      <c r="Z565" s="88" t="s">
        <v>627</v>
      </c>
      <c r="AA565" s="89">
        <v>700</v>
      </c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>
        <v>800</v>
      </c>
      <c r="AM565" s="89"/>
      <c r="AN565" s="89"/>
      <c r="AO565" s="89"/>
      <c r="AP565" s="89"/>
      <c r="AQ565" s="89">
        <v>800</v>
      </c>
      <c r="AR565" s="89"/>
      <c r="AS565" s="89"/>
      <c r="AT565" s="89"/>
      <c r="AU565" s="89"/>
      <c r="AV565" s="88" t="s">
        <v>627</v>
      </c>
    </row>
    <row r="566" spans="1:48" ht="83.65" customHeight="1" x14ac:dyDescent="0.25">
      <c r="A566" s="114" t="s">
        <v>618</v>
      </c>
      <c r="B566" s="149"/>
      <c r="C566" s="149" t="s">
        <v>628</v>
      </c>
      <c r="D566" s="149"/>
      <c r="E566" s="149" t="s">
        <v>619</v>
      </c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52"/>
      <c r="W566" s="152"/>
      <c r="X566" s="152"/>
      <c r="Y566" s="152"/>
      <c r="Z566" s="88" t="s">
        <v>618</v>
      </c>
      <c r="AA566" s="89">
        <v>700</v>
      </c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>
        <v>800</v>
      </c>
      <c r="AM566" s="89"/>
      <c r="AN566" s="89"/>
      <c r="AO566" s="89"/>
      <c r="AP566" s="89"/>
      <c r="AQ566" s="89">
        <v>800</v>
      </c>
      <c r="AR566" s="89"/>
      <c r="AS566" s="89"/>
      <c r="AT566" s="89"/>
      <c r="AU566" s="89"/>
      <c r="AV566" s="88" t="s">
        <v>618</v>
      </c>
    </row>
    <row r="567" spans="1:48" ht="50.1" customHeight="1" x14ac:dyDescent="0.25">
      <c r="A567" s="88" t="s">
        <v>629</v>
      </c>
      <c r="B567" s="149"/>
      <c r="C567" s="149" t="s">
        <v>628</v>
      </c>
      <c r="D567" s="149"/>
      <c r="E567" s="149" t="s">
        <v>630</v>
      </c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52"/>
      <c r="W567" s="152"/>
      <c r="X567" s="152"/>
      <c r="Y567" s="152"/>
      <c r="Z567" s="88" t="s">
        <v>629</v>
      </c>
      <c r="AA567" s="89">
        <v>700</v>
      </c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>
        <v>800</v>
      </c>
      <c r="AM567" s="89"/>
      <c r="AN567" s="89"/>
      <c r="AO567" s="89"/>
      <c r="AP567" s="89"/>
      <c r="AQ567" s="89">
        <v>800</v>
      </c>
      <c r="AR567" s="89"/>
      <c r="AS567" s="89"/>
      <c r="AT567" s="89"/>
      <c r="AU567" s="89"/>
      <c r="AV567" s="88" t="s">
        <v>629</v>
      </c>
    </row>
    <row r="568" spans="1:48" ht="100.35" customHeight="1" x14ac:dyDescent="0.25">
      <c r="A568" s="88" t="s">
        <v>631</v>
      </c>
      <c r="B568" s="149"/>
      <c r="C568" s="149" t="s">
        <v>628</v>
      </c>
      <c r="D568" s="149"/>
      <c r="E568" s="149" t="s">
        <v>632</v>
      </c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52"/>
      <c r="W568" s="152"/>
      <c r="X568" s="152"/>
      <c r="Y568" s="152"/>
      <c r="Z568" s="88" t="s">
        <v>631</v>
      </c>
      <c r="AA568" s="89">
        <v>700</v>
      </c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>
        <v>800</v>
      </c>
      <c r="AM568" s="89"/>
      <c r="AN568" s="89"/>
      <c r="AO568" s="89"/>
      <c r="AP568" s="89"/>
      <c r="AQ568" s="89">
        <v>800</v>
      </c>
      <c r="AR568" s="89"/>
      <c r="AS568" s="89"/>
      <c r="AT568" s="89"/>
      <c r="AU568" s="89"/>
      <c r="AV568" s="88" t="s">
        <v>631</v>
      </c>
    </row>
    <row r="569" spans="1:48" ht="39.75" customHeight="1" x14ac:dyDescent="0.25">
      <c r="A569" s="88" t="s">
        <v>633</v>
      </c>
      <c r="B569" s="149"/>
      <c r="C569" s="149" t="s">
        <v>628</v>
      </c>
      <c r="D569" s="149"/>
      <c r="E569" s="149" t="s">
        <v>634</v>
      </c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52"/>
      <c r="W569" s="152"/>
      <c r="X569" s="152"/>
      <c r="Y569" s="152"/>
      <c r="Z569" s="88" t="s">
        <v>633</v>
      </c>
      <c r="AA569" s="89">
        <v>700</v>
      </c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>
        <v>800</v>
      </c>
      <c r="AM569" s="89"/>
      <c r="AN569" s="89"/>
      <c r="AO569" s="89"/>
      <c r="AP569" s="89"/>
      <c r="AQ569" s="89">
        <v>800</v>
      </c>
      <c r="AR569" s="89"/>
      <c r="AS569" s="89"/>
      <c r="AT569" s="89"/>
      <c r="AU569" s="89"/>
      <c r="AV569" s="88" t="s">
        <v>633</v>
      </c>
    </row>
    <row r="570" spans="1:48" ht="33.4" customHeight="1" x14ac:dyDescent="0.25">
      <c r="A570" s="88" t="s">
        <v>197</v>
      </c>
      <c r="B570" s="149"/>
      <c r="C570" s="149" t="s">
        <v>628</v>
      </c>
      <c r="D570" s="149"/>
      <c r="E570" s="149" t="s">
        <v>634</v>
      </c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 t="s">
        <v>198</v>
      </c>
      <c r="U570" s="149"/>
      <c r="V570" s="152"/>
      <c r="W570" s="152"/>
      <c r="X570" s="152"/>
      <c r="Y570" s="152"/>
      <c r="Z570" s="88" t="s">
        <v>197</v>
      </c>
      <c r="AA570" s="89">
        <v>700</v>
      </c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>
        <v>800</v>
      </c>
      <c r="AM570" s="89"/>
      <c r="AN570" s="89"/>
      <c r="AO570" s="89"/>
      <c r="AP570" s="89"/>
      <c r="AQ570" s="89">
        <v>800</v>
      </c>
      <c r="AR570" s="89"/>
      <c r="AS570" s="89"/>
      <c r="AT570" s="89"/>
      <c r="AU570" s="89"/>
      <c r="AV570" s="88" t="s">
        <v>197</v>
      </c>
    </row>
    <row r="571" spans="1:48" ht="66.95" customHeight="1" x14ac:dyDescent="0.25">
      <c r="A571" s="88" t="s">
        <v>635</v>
      </c>
      <c r="B571" s="149"/>
      <c r="C571" s="149" t="s">
        <v>636</v>
      </c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52"/>
      <c r="W571" s="152"/>
      <c r="X571" s="152"/>
      <c r="Y571" s="152"/>
      <c r="Z571" s="88" t="s">
        <v>635</v>
      </c>
      <c r="AA571" s="89">
        <v>44901.599999999999</v>
      </c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>
        <v>38571.1</v>
      </c>
      <c r="AM571" s="89"/>
      <c r="AN571" s="89"/>
      <c r="AO571" s="89"/>
      <c r="AP571" s="89"/>
      <c r="AQ571" s="89">
        <v>36996.9</v>
      </c>
      <c r="AR571" s="89"/>
      <c r="AS571" s="89"/>
      <c r="AT571" s="89"/>
      <c r="AU571" s="89"/>
      <c r="AV571" s="88" t="s">
        <v>635</v>
      </c>
    </row>
    <row r="572" spans="1:48" ht="66.95" customHeight="1" x14ac:dyDescent="0.25">
      <c r="A572" s="88" t="s">
        <v>637</v>
      </c>
      <c r="B572" s="149"/>
      <c r="C572" s="149" t="s">
        <v>638</v>
      </c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52"/>
      <c r="W572" s="152"/>
      <c r="X572" s="152"/>
      <c r="Y572" s="152"/>
      <c r="Z572" s="88" t="s">
        <v>637</v>
      </c>
      <c r="AA572" s="89">
        <v>44901.599999999999</v>
      </c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>
        <v>38571.1</v>
      </c>
      <c r="AM572" s="89"/>
      <c r="AN572" s="89"/>
      <c r="AO572" s="89"/>
      <c r="AP572" s="89"/>
      <c r="AQ572" s="89">
        <v>36996.9</v>
      </c>
      <c r="AR572" s="89"/>
      <c r="AS572" s="89"/>
      <c r="AT572" s="89"/>
      <c r="AU572" s="89"/>
      <c r="AV572" s="88" t="s">
        <v>637</v>
      </c>
    </row>
    <row r="573" spans="1:48" ht="83.65" customHeight="1" x14ac:dyDescent="0.25">
      <c r="A573" s="88" t="s">
        <v>618</v>
      </c>
      <c r="B573" s="149"/>
      <c r="C573" s="149" t="s">
        <v>638</v>
      </c>
      <c r="D573" s="149"/>
      <c r="E573" s="149" t="s">
        <v>619</v>
      </c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52"/>
      <c r="W573" s="152"/>
      <c r="X573" s="152"/>
      <c r="Y573" s="152"/>
      <c r="Z573" s="88" t="s">
        <v>618</v>
      </c>
      <c r="AA573" s="89">
        <v>44901.599999999999</v>
      </c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>
        <v>38571.1</v>
      </c>
      <c r="AM573" s="89"/>
      <c r="AN573" s="89"/>
      <c r="AO573" s="89"/>
      <c r="AP573" s="89"/>
      <c r="AQ573" s="89">
        <v>36996.9</v>
      </c>
      <c r="AR573" s="89"/>
      <c r="AS573" s="89"/>
      <c r="AT573" s="89"/>
      <c r="AU573" s="89"/>
      <c r="AV573" s="88" t="s">
        <v>618</v>
      </c>
    </row>
    <row r="574" spans="1:48" ht="50.1" customHeight="1" x14ac:dyDescent="0.25">
      <c r="A574" s="88" t="s">
        <v>639</v>
      </c>
      <c r="B574" s="149"/>
      <c r="C574" s="149" t="s">
        <v>638</v>
      </c>
      <c r="D574" s="149"/>
      <c r="E574" s="149" t="s">
        <v>640</v>
      </c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52"/>
      <c r="W574" s="152"/>
      <c r="X574" s="152"/>
      <c r="Y574" s="152"/>
      <c r="Z574" s="88" t="s">
        <v>639</v>
      </c>
      <c r="AA574" s="89">
        <v>44901.599999999999</v>
      </c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>
        <v>38571.1</v>
      </c>
      <c r="AM574" s="89"/>
      <c r="AN574" s="89"/>
      <c r="AO574" s="89"/>
      <c r="AP574" s="89"/>
      <c r="AQ574" s="89">
        <v>36996.9</v>
      </c>
      <c r="AR574" s="89"/>
      <c r="AS574" s="89"/>
      <c r="AT574" s="89"/>
      <c r="AU574" s="89"/>
      <c r="AV574" s="88" t="s">
        <v>639</v>
      </c>
    </row>
    <row r="575" spans="1:48" ht="50.1" customHeight="1" x14ac:dyDescent="0.25">
      <c r="A575" s="88" t="s">
        <v>641</v>
      </c>
      <c r="B575" s="149"/>
      <c r="C575" s="149" t="s">
        <v>638</v>
      </c>
      <c r="D575" s="149"/>
      <c r="E575" s="149" t="s">
        <v>642</v>
      </c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52"/>
      <c r="W575" s="152"/>
      <c r="X575" s="152"/>
      <c r="Y575" s="152"/>
      <c r="Z575" s="88" t="s">
        <v>641</v>
      </c>
      <c r="AA575" s="89">
        <v>44901.599999999999</v>
      </c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>
        <v>38571.1</v>
      </c>
      <c r="AM575" s="89"/>
      <c r="AN575" s="89"/>
      <c r="AO575" s="89"/>
      <c r="AP575" s="89"/>
      <c r="AQ575" s="89">
        <v>36996.9</v>
      </c>
      <c r="AR575" s="89"/>
      <c r="AS575" s="89"/>
      <c r="AT575" s="89"/>
      <c r="AU575" s="89"/>
      <c r="AV575" s="88" t="s">
        <v>641</v>
      </c>
    </row>
    <row r="576" spans="1:48" ht="56.25" customHeight="1" x14ac:dyDescent="0.25">
      <c r="A576" s="88" t="s">
        <v>643</v>
      </c>
      <c r="B576" s="149"/>
      <c r="C576" s="149" t="s">
        <v>638</v>
      </c>
      <c r="D576" s="149"/>
      <c r="E576" s="149" t="s">
        <v>644</v>
      </c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52"/>
      <c r="W576" s="152"/>
      <c r="X576" s="152"/>
      <c r="Y576" s="152"/>
      <c r="Z576" s="88" t="s">
        <v>643</v>
      </c>
      <c r="AA576" s="89">
        <v>38527.599999999999</v>
      </c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>
        <v>32197.1</v>
      </c>
      <c r="AM576" s="89"/>
      <c r="AN576" s="89"/>
      <c r="AO576" s="89"/>
      <c r="AP576" s="89"/>
      <c r="AQ576" s="89">
        <v>30622.9</v>
      </c>
      <c r="AR576" s="89"/>
      <c r="AS576" s="89"/>
      <c r="AT576" s="89"/>
      <c r="AU576" s="89"/>
      <c r="AV576" s="88" t="s">
        <v>643</v>
      </c>
    </row>
    <row r="577" spans="1:49" ht="33.4" customHeight="1" x14ac:dyDescent="0.25">
      <c r="A577" s="88" t="s">
        <v>177</v>
      </c>
      <c r="B577" s="149"/>
      <c r="C577" s="149" t="s">
        <v>638</v>
      </c>
      <c r="D577" s="149"/>
      <c r="E577" s="149" t="s">
        <v>644</v>
      </c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 t="s">
        <v>178</v>
      </c>
      <c r="U577" s="149"/>
      <c r="V577" s="152"/>
      <c r="W577" s="152"/>
      <c r="X577" s="152"/>
      <c r="Y577" s="152"/>
      <c r="Z577" s="88" t="s">
        <v>177</v>
      </c>
      <c r="AA577" s="89">
        <v>38527.599999999999</v>
      </c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>
        <v>32197.1</v>
      </c>
      <c r="AM577" s="89"/>
      <c r="AN577" s="89"/>
      <c r="AO577" s="89"/>
      <c r="AP577" s="89"/>
      <c r="AQ577" s="89">
        <v>30622.9</v>
      </c>
      <c r="AR577" s="89"/>
      <c r="AS577" s="89"/>
      <c r="AT577" s="89"/>
      <c r="AU577" s="89"/>
      <c r="AV577" s="88" t="s">
        <v>177</v>
      </c>
    </row>
    <row r="578" spans="1:49" ht="83.65" customHeight="1" x14ac:dyDescent="0.25">
      <c r="A578" s="88" t="s">
        <v>645</v>
      </c>
      <c r="B578" s="149"/>
      <c r="C578" s="149" t="s">
        <v>638</v>
      </c>
      <c r="D578" s="149"/>
      <c r="E578" s="149" t="s">
        <v>646</v>
      </c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52"/>
      <c r="W578" s="152"/>
      <c r="X578" s="152"/>
      <c r="Y578" s="152"/>
      <c r="Z578" s="88" t="s">
        <v>645</v>
      </c>
      <c r="AA578" s="89">
        <v>6374</v>
      </c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>
        <v>6374</v>
      </c>
      <c r="AM578" s="89"/>
      <c r="AN578" s="89"/>
      <c r="AO578" s="89"/>
      <c r="AP578" s="89"/>
      <c r="AQ578" s="89">
        <v>6374</v>
      </c>
      <c r="AR578" s="89"/>
      <c r="AS578" s="89"/>
      <c r="AT578" s="89"/>
      <c r="AU578" s="89"/>
      <c r="AV578" s="88" t="s">
        <v>645</v>
      </c>
    </row>
    <row r="579" spans="1:49" ht="29.25" customHeight="1" x14ac:dyDescent="0.25">
      <c r="A579" s="88" t="s">
        <v>177</v>
      </c>
      <c r="B579" s="149"/>
      <c r="C579" s="149" t="s">
        <v>638</v>
      </c>
      <c r="D579" s="149"/>
      <c r="E579" s="149" t="s">
        <v>646</v>
      </c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 t="s">
        <v>178</v>
      </c>
      <c r="U579" s="149"/>
      <c r="V579" s="152"/>
      <c r="W579" s="152"/>
      <c r="X579" s="152"/>
      <c r="Y579" s="152"/>
      <c r="Z579" s="88" t="s">
        <v>177</v>
      </c>
      <c r="AA579" s="89">
        <v>6374</v>
      </c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>
        <v>6374</v>
      </c>
      <c r="AM579" s="89"/>
      <c r="AN579" s="89"/>
      <c r="AO579" s="89"/>
      <c r="AP579" s="89"/>
      <c r="AQ579" s="89">
        <v>6374</v>
      </c>
      <c r="AR579" s="89"/>
      <c r="AS579" s="89"/>
      <c r="AT579" s="89"/>
      <c r="AU579" s="89"/>
      <c r="AV579" s="88" t="s">
        <v>177</v>
      </c>
    </row>
    <row r="580" spans="1:49" ht="23.25" customHeight="1" x14ac:dyDescent="0.25"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3" t="s">
        <v>647</v>
      </c>
      <c r="AA580" s="94">
        <f>AA16+AA30+AA74+AA396+AA541+AA553</f>
        <v>677822.58946000016</v>
      </c>
      <c r="AW580" s="76" t="s">
        <v>45</v>
      </c>
    </row>
    <row r="584" spans="1:49" ht="17.25" customHeight="1" x14ac:dyDescent="0.25">
      <c r="AA584" s="95"/>
    </row>
  </sheetData>
  <mergeCells count="39">
    <mergeCell ref="AR13:AR14"/>
    <mergeCell ref="AS13:AS14"/>
    <mergeCell ref="AT13:AT14"/>
    <mergeCell ref="AU13:AU14"/>
    <mergeCell ref="AV13:AV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Z6:AD6"/>
    <mergeCell ref="Z7:AD7"/>
    <mergeCell ref="Z8:AD8"/>
    <mergeCell ref="Z9:AD9"/>
    <mergeCell ref="B11:AV11"/>
    <mergeCell ref="A13:A14"/>
    <mergeCell ref="B13:B14"/>
    <mergeCell ref="C13:C14"/>
    <mergeCell ref="D13:D14"/>
    <mergeCell ref="E13:S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workbookViewId="0">
      <selection activeCell="B11" sqref="B11"/>
    </sheetView>
  </sheetViews>
  <sheetFormatPr defaultRowHeight="12.75" x14ac:dyDescent="0.2"/>
  <cols>
    <col min="1" max="1" width="5.7109375" style="27" customWidth="1"/>
    <col min="2" max="2" width="69.7109375" style="33" customWidth="1"/>
    <col min="3" max="3" width="14.5703125" style="27" customWidth="1"/>
    <col min="4" max="4" width="2.42578125" style="27" customWidth="1"/>
    <col min="5" max="16384" width="9.140625" style="27"/>
  </cols>
  <sheetData>
    <row r="1" spans="1:3" ht="15" x14ac:dyDescent="0.2">
      <c r="C1" s="71" t="s">
        <v>938</v>
      </c>
    </row>
    <row r="2" spans="1:3" ht="15" x14ac:dyDescent="0.2">
      <c r="C2" s="71" t="s">
        <v>96</v>
      </c>
    </row>
    <row r="3" spans="1:3" ht="15" x14ac:dyDescent="0.2">
      <c r="C3" s="71" t="s">
        <v>1</v>
      </c>
    </row>
    <row r="4" spans="1:3" ht="15" x14ac:dyDescent="0.2">
      <c r="C4" s="71" t="s">
        <v>695</v>
      </c>
    </row>
    <row r="7" spans="1:3" x14ac:dyDescent="0.2">
      <c r="B7" s="27"/>
      <c r="C7" s="116" t="s">
        <v>665</v>
      </c>
    </row>
    <row r="8" spans="1:3" x14ac:dyDescent="0.2">
      <c r="B8" s="27"/>
      <c r="C8" s="13" t="s">
        <v>0</v>
      </c>
    </row>
    <row r="9" spans="1:3" x14ac:dyDescent="0.2">
      <c r="A9" s="186" t="s">
        <v>1</v>
      </c>
      <c r="B9" s="187"/>
      <c r="C9" s="187"/>
    </row>
    <row r="10" spans="1:3" x14ac:dyDescent="0.2">
      <c r="B10" s="27"/>
      <c r="C10" s="118" t="s">
        <v>701</v>
      </c>
    </row>
    <row r="13" spans="1:3" ht="39" customHeight="1" x14ac:dyDescent="0.2">
      <c r="A13" s="188" t="s">
        <v>39</v>
      </c>
      <c r="B13" s="188"/>
      <c r="C13" s="188"/>
    </row>
    <row r="14" spans="1:3" ht="10.5" customHeight="1" x14ac:dyDescent="0.2">
      <c r="A14" s="28"/>
      <c r="B14" s="28"/>
      <c r="C14" s="28"/>
    </row>
    <row r="15" spans="1:3" ht="33.75" customHeight="1" x14ac:dyDescent="0.2">
      <c r="A15" s="2" t="s">
        <v>3</v>
      </c>
      <c r="B15" s="2" t="s">
        <v>4</v>
      </c>
      <c r="C15" s="2" t="s">
        <v>40</v>
      </c>
    </row>
    <row r="16" spans="1:3" ht="14.25" customHeight="1" x14ac:dyDescent="0.2">
      <c r="A16" s="29">
        <v>1</v>
      </c>
      <c r="B16" s="29">
        <v>2</v>
      </c>
      <c r="C16" s="29">
        <v>3</v>
      </c>
    </row>
    <row r="17" spans="1:4" ht="47.25" customHeight="1" x14ac:dyDescent="0.2">
      <c r="A17" s="4" t="s">
        <v>5</v>
      </c>
      <c r="B17" s="5" t="s">
        <v>6</v>
      </c>
      <c r="C17" s="31">
        <f>C19+C20+C21+C22+C23+C24</f>
        <v>84335.304830000008</v>
      </c>
    </row>
    <row r="18" spans="1:4" ht="18" customHeight="1" x14ac:dyDescent="0.2">
      <c r="A18" s="4"/>
      <c r="B18" s="6" t="s">
        <v>7</v>
      </c>
      <c r="C18" s="31"/>
    </row>
    <row r="19" spans="1:4" ht="18.75" customHeight="1" x14ac:dyDescent="0.2">
      <c r="A19" s="30" t="s">
        <v>8</v>
      </c>
      <c r="B19" s="7" t="s">
        <v>694</v>
      </c>
      <c r="C19" s="31">
        <f>18637.073+467.2</f>
        <v>19104.273000000001</v>
      </c>
    </row>
    <row r="20" spans="1:4" ht="37.5" customHeight="1" x14ac:dyDescent="0.2">
      <c r="A20" s="30" t="s">
        <v>9</v>
      </c>
      <c r="B20" s="9" t="s">
        <v>692</v>
      </c>
      <c r="C20" s="8">
        <f>4638.1672+27.79</f>
        <v>4665.9571999999998</v>
      </c>
    </row>
    <row r="21" spans="1:4" ht="34.5" customHeight="1" x14ac:dyDescent="0.2">
      <c r="A21" s="30" t="s">
        <v>10</v>
      </c>
      <c r="B21" s="7" t="s">
        <v>693</v>
      </c>
      <c r="C21" s="31">
        <v>1827.1230599999999</v>
      </c>
    </row>
    <row r="22" spans="1:4" ht="34.5" customHeight="1" x14ac:dyDescent="0.2">
      <c r="A22" s="30" t="s">
        <v>41</v>
      </c>
      <c r="B22" s="9" t="s">
        <v>666</v>
      </c>
      <c r="C22" s="31">
        <f>27091.757+28510.38+2430.11457</f>
        <v>58032.25157</v>
      </c>
    </row>
    <row r="23" spans="1:4" ht="63.75" customHeight="1" x14ac:dyDescent="0.2">
      <c r="A23" s="30" t="s">
        <v>677</v>
      </c>
      <c r="B23" s="7" t="s">
        <v>42</v>
      </c>
      <c r="C23" s="31">
        <v>526.6</v>
      </c>
    </row>
    <row r="24" spans="1:4" ht="25.5" customHeight="1" x14ac:dyDescent="0.2">
      <c r="A24" s="30" t="s">
        <v>678</v>
      </c>
      <c r="B24" s="115" t="s">
        <v>668</v>
      </c>
      <c r="C24" s="31">
        <v>179.1</v>
      </c>
    </row>
    <row r="25" spans="1:4" ht="21" customHeight="1" x14ac:dyDescent="0.25">
      <c r="A25" s="32"/>
      <c r="B25" s="10" t="s">
        <v>11</v>
      </c>
      <c r="C25" s="11">
        <f>C17</f>
        <v>84335.304830000008</v>
      </c>
      <c r="D25" s="76" t="s">
        <v>45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8"/>
  <sheetViews>
    <sheetView view="pageBreakPreview" zoomScaleSheetLayoutView="100" workbookViewId="0">
      <selection activeCell="B6" sqref="B6"/>
    </sheetView>
  </sheetViews>
  <sheetFormatPr defaultRowHeight="12.75" x14ac:dyDescent="0.2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ht="15" x14ac:dyDescent="0.25">
      <c r="B1" s="181" t="s">
        <v>697</v>
      </c>
      <c r="C1" s="182"/>
      <c r="D1" s="182"/>
    </row>
    <row r="2" spans="1:5" ht="15" x14ac:dyDescent="0.25">
      <c r="B2" s="181" t="s">
        <v>43</v>
      </c>
      <c r="C2" s="182"/>
      <c r="D2" s="182"/>
    </row>
    <row r="3" spans="1:5" ht="15" x14ac:dyDescent="0.25">
      <c r="B3" s="181" t="s">
        <v>12</v>
      </c>
      <c r="C3" s="182"/>
      <c r="D3" s="182"/>
    </row>
    <row r="4" spans="1:5" ht="15" x14ac:dyDescent="0.25">
      <c r="B4" s="181" t="s">
        <v>680</v>
      </c>
      <c r="C4" s="182"/>
      <c r="D4" s="182"/>
    </row>
    <row r="5" spans="1:5" ht="15" x14ac:dyDescent="0.25">
      <c r="B5" s="34"/>
      <c r="C5" s="35"/>
      <c r="D5" s="35"/>
    </row>
    <row r="6" spans="1:5" ht="15" x14ac:dyDescent="0.25">
      <c r="B6" s="34"/>
      <c r="C6" s="35"/>
      <c r="D6" s="35"/>
    </row>
    <row r="7" spans="1:5" ht="15" x14ac:dyDescent="0.25">
      <c r="A7" s="12"/>
      <c r="B7" s="192" t="s">
        <v>44</v>
      </c>
      <c r="C7" s="190"/>
    </row>
    <row r="8" spans="1:5" x14ac:dyDescent="0.2">
      <c r="A8" s="189" t="s">
        <v>0</v>
      </c>
      <c r="B8" s="190"/>
      <c r="C8" s="190"/>
    </row>
    <row r="9" spans="1:5" x14ac:dyDescent="0.2">
      <c r="A9" s="191" t="s">
        <v>12</v>
      </c>
      <c r="B9" s="190"/>
      <c r="C9" s="190"/>
    </row>
    <row r="10" spans="1:5" ht="15" x14ac:dyDescent="0.25">
      <c r="A10" s="12"/>
      <c r="B10" s="192" t="s">
        <v>2</v>
      </c>
      <c r="C10" s="190"/>
    </row>
    <row r="11" spans="1:5" ht="15" x14ac:dyDescent="0.25">
      <c r="A11" s="12"/>
      <c r="B11" s="13" t="s">
        <v>34</v>
      </c>
      <c r="C11" s="14"/>
    </row>
    <row r="12" spans="1:5" ht="94.5" customHeight="1" x14ac:dyDescent="0.25">
      <c r="A12" s="193" t="s">
        <v>681</v>
      </c>
      <c r="B12" s="194"/>
      <c r="C12" s="194"/>
    </row>
    <row r="13" spans="1:5" ht="15" customHeight="1" x14ac:dyDescent="0.2"/>
    <row r="14" spans="1:5" ht="28.5" customHeight="1" x14ac:dyDescent="0.25">
      <c r="A14" s="15" t="s">
        <v>3</v>
      </c>
      <c r="B14" s="16" t="s">
        <v>13</v>
      </c>
      <c r="C14" s="15" t="s">
        <v>35</v>
      </c>
    </row>
    <row r="15" spans="1:5" ht="12.75" customHeight="1" x14ac:dyDescent="0.2">
      <c r="A15" s="17">
        <v>1</v>
      </c>
      <c r="B15" s="18">
        <v>2</v>
      </c>
      <c r="C15" s="17">
        <v>3</v>
      </c>
    </row>
    <row r="16" spans="1:5" ht="39.75" customHeight="1" x14ac:dyDescent="0.25">
      <c r="A16" s="25">
        <v>1</v>
      </c>
      <c r="B16" s="19" t="s">
        <v>14</v>
      </c>
      <c r="C16" s="44">
        <v>212633.8</v>
      </c>
      <c r="D16" s="1">
        <v>3215</v>
      </c>
      <c r="E16" s="1">
        <v>108</v>
      </c>
    </row>
    <row r="17" spans="1:4" ht="172.5" customHeight="1" x14ac:dyDescent="0.25">
      <c r="A17" s="25">
        <f>A16+1</f>
        <v>2</v>
      </c>
      <c r="B17" s="19" t="s">
        <v>15</v>
      </c>
      <c r="C17" s="41">
        <v>5441.6</v>
      </c>
      <c r="D17" s="1">
        <v>675</v>
      </c>
    </row>
    <row r="18" spans="1:4" ht="33" customHeight="1" x14ac:dyDescent="0.25">
      <c r="A18" s="25">
        <f>A17+1</f>
        <v>3</v>
      </c>
      <c r="B18" s="19" t="s">
        <v>16</v>
      </c>
      <c r="C18" s="41">
        <v>883</v>
      </c>
    </row>
    <row r="19" spans="1:4" ht="41.25" customHeight="1" x14ac:dyDescent="0.25">
      <c r="A19" s="25">
        <f t="shared" ref="A19:A47" si="0">A18+1</f>
        <v>4</v>
      </c>
      <c r="B19" s="19" t="s">
        <v>17</v>
      </c>
      <c r="C19" s="43">
        <v>4</v>
      </c>
    </row>
    <row r="20" spans="1:4" ht="48.75" customHeight="1" x14ac:dyDescent="0.25">
      <c r="A20" s="25">
        <f t="shared" si="0"/>
        <v>5</v>
      </c>
      <c r="B20" s="19" t="s">
        <v>18</v>
      </c>
      <c r="C20" s="45">
        <v>427.5</v>
      </c>
    </row>
    <row r="21" spans="1:4" ht="45.75" customHeight="1" x14ac:dyDescent="0.25">
      <c r="A21" s="25">
        <f t="shared" si="0"/>
        <v>6</v>
      </c>
      <c r="B21" s="19" t="s">
        <v>19</v>
      </c>
      <c r="C21" s="45">
        <v>43.8</v>
      </c>
    </row>
    <row r="22" spans="1:4" ht="87.75" customHeight="1" x14ac:dyDescent="0.25">
      <c r="A22" s="25">
        <f t="shared" si="0"/>
        <v>7</v>
      </c>
      <c r="B22" s="19" t="s">
        <v>20</v>
      </c>
      <c r="C22" s="45">
        <v>7446.5</v>
      </c>
    </row>
    <row r="23" spans="1:4" ht="87.75" customHeight="1" x14ac:dyDescent="0.25">
      <c r="A23" s="25">
        <f t="shared" si="0"/>
        <v>8</v>
      </c>
      <c r="B23" s="19" t="s">
        <v>36</v>
      </c>
      <c r="C23" s="45">
        <v>286.7</v>
      </c>
    </row>
    <row r="24" spans="1:4" ht="55.5" customHeight="1" x14ac:dyDescent="0.25">
      <c r="A24" s="25">
        <f t="shared" si="0"/>
        <v>9</v>
      </c>
      <c r="B24" s="20" t="s">
        <v>21</v>
      </c>
      <c r="C24" s="45">
        <v>288.39999999999998</v>
      </c>
    </row>
    <row r="25" spans="1:4" ht="54.75" customHeight="1" x14ac:dyDescent="0.25">
      <c r="A25" s="25">
        <f t="shared" si="0"/>
        <v>10</v>
      </c>
      <c r="B25" s="21" t="s">
        <v>22</v>
      </c>
      <c r="C25" s="45">
        <v>41.210999999999999</v>
      </c>
    </row>
    <row r="26" spans="1:4" ht="53.25" customHeight="1" x14ac:dyDescent="0.25">
      <c r="A26" s="25">
        <f t="shared" si="0"/>
        <v>11</v>
      </c>
      <c r="B26" s="21" t="s">
        <v>37</v>
      </c>
      <c r="C26" s="45">
        <v>3.8940000000000001</v>
      </c>
    </row>
    <row r="27" spans="1:4" ht="62.25" customHeight="1" x14ac:dyDescent="0.25">
      <c r="A27" s="25">
        <f t="shared" si="0"/>
        <v>12</v>
      </c>
      <c r="B27" s="19" t="s">
        <v>23</v>
      </c>
      <c r="C27" s="46">
        <v>0.9</v>
      </c>
    </row>
    <row r="28" spans="1:4" ht="49.15" customHeight="1" x14ac:dyDescent="0.25">
      <c r="A28" s="25">
        <f t="shared" si="0"/>
        <v>13</v>
      </c>
      <c r="B28" s="21" t="s">
        <v>24</v>
      </c>
      <c r="C28" s="45">
        <v>6374</v>
      </c>
    </row>
    <row r="29" spans="1:4" ht="65.25" customHeight="1" x14ac:dyDescent="0.25">
      <c r="A29" s="25">
        <f t="shared" si="0"/>
        <v>14</v>
      </c>
      <c r="B29" s="19" t="s">
        <v>38</v>
      </c>
      <c r="C29" s="43">
        <v>9.4</v>
      </c>
    </row>
    <row r="30" spans="1:4" ht="36" customHeight="1" x14ac:dyDescent="0.25">
      <c r="A30" s="25">
        <f t="shared" si="0"/>
        <v>15</v>
      </c>
      <c r="B30" s="22" t="s">
        <v>25</v>
      </c>
      <c r="C30" s="45">
        <v>4077.6</v>
      </c>
    </row>
    <row r="31" spans="1:4" ht="67.150000000000006" customHeight="1" x14ac:dyDescent="0.25">
      <c r="A31" s="25">
        <f t="shared" si="0"/>
        <v>16</v>
      </c>
      <c r="B31" s="20" t="s">
        <v>26</v>
      </c>
      <c r="C31" s="45">
        <v>52.2</v>
      </c>
    </row>
    <row r="32" spans="1:4" ht="49.9" customHeight="1" x14ac:dyDescent="0.25">
      <c r="A32" s="25">
        <f t="shared" si="0"/>
        <v>17</v>
      </c>
      <c r="B32" s="21" t="s">
        <v>27</v>
      </c>
      <c r="C32" s="43">
        <v>114.51672000000001</v>
      </c>
    </row>
    <row r="33" spans="1:8" ht="102" customHeight="1" x14ac:dyDescent="0.25">
      <c r="A33" s="25">
        <f t="shared" si="0"/>
        <v>18</v>
      </c>
      <c r="B33" s="21" t="s">
        <v>28</v>
      </c>
      <c r="C33" s="44">
        <v>13175.426880000001</v>
      </c>
    </row>
    <row r="34" spans="1:8" ht="70.5" customHeight="1" x14ac:dyDescent="0.25">
      <c r="A34" s="25">
        <f t="shared" si="0"/>
        <v>19</v>
      </c>
      <c r="B34" s="21" t="s">
        <v>29</v>
      </c>
      <c r="C34" s="42">
        <f>25900.4-3836.9</f>
        <v>22063.5</v>
      </c>
    </row>
    <row r="35" spans="1:8" ht="33.75" customHeight="1" x14ac:dyDescent="0.25">
      <c r="A35" s="25">
        <f t="shared" si="0"/>
        <v>20</v>
      </c>
      <c r="B35" s="21" t="s">
        <v>30</v>
      </c>
      <c r="C35" s="43">
        <v>122</v>
      </c>
    </row>
    <row r="36" spans="1:8" ht="55.5" customHeight="1" x14ac:dyDescent="0.25">
      <c r="A36" s="25">
        <f t="shared" si="0"/>
        <v>21</v>
      </c>
      <c r="B36" s="21" t="s">
        <v>31</v>
      </c>
      <c r="C36" s="43">
        <v>3.7</v>
      </c>
    </row>
    <row r="37" spans="1:8" ht="34.15" customHeight="1" x14ac:dyDescent="0.25">
      <c r="A37" s="25">
        <f t="shared" si="0"/>
        <v>22</v>
      </c>
      <c r="B37" s="21" t="s">
        <v>32</v>
      </c>
      <c r="C37" s="43">
        <v>2023.3</v>
      </c>
    </row>
    <row r="38" spans="1:8" ht="34.15" customHeight="1" x14ac:dyDescent="0.25">
      <c r="A38" s="25">
        <f t="shared" si="0"/>
        <v>23</v>
      </c>
      <c r="B38" s="37" t="s">
        <v>46</v>
      </c>
      <c r="C38" s="38">
        <v>426.173</v>
      </c>
    </row>
    <row r="39" spans="1:8" ht="34.15" customHeight="1" x14ac:dyDescent="0.25">
      <c r="A39" s="25">
        <f t="shared" si="0"/>
        <v>24</v>
      </c>
      <c r="B39" s="37" t="s">
        <v>47</v>
      </c>
      <c r="C39" s="38">
        <v>5626.1</v>
      </c>
    </row>
    <row r="40" spans="1:8" ht="52.5" customHeight="1" x14ac:dyDescent="0.25">
      <c r="A40" s="25">
        <f t="shared" si="0"/>
        <v>25</v>
      </c>
      <c r="B40" s="37" t="s">
        <v>48</v>
      </c>
      <c r="C40" s="38">
        <f>54028.19457+4004.057</f>
        <v>58032.25157</v>
      </c>
    </row>
    <row r="41" spans="1:8" ht="25.5" customHeight="1" x14ac:dyDescent="0.25">
      <c r="A41" s="25">
        <f t="shared" si="0"/>
        <v>26</v>
      </c>
      <c r="B41" s="39" t="s">
        <v>49</v>
      </c>
      <c r="C41" s="38">
        <v>1800</v>
      </c>
    </row>
    <row r="42" spans="1:8" ht="36.75" customHeight="1" x14ac:dyDescent="0.25">
      <c r="A42" s="25">
        <f t="shared" si="0"/>
        <v>27</v>
      </c>
      <c r="B42" s="39" t="s">
        <v>50</v>
      </c>
      <c r="C42" s="38">
        <f>2077.61747+299.96</f>
        <v>2377.5774700000002</v>
      </c>
    </row>
    <row r="43" spans="1:8" ht="64.5" customHeight="1" x14ac:dyDescent="0.25">
      <c r="A43" s="25">
        <f t="shared" si="0"/>
        <v>28</v>
      </c>
      <c r="B43" s="40" t="s">
        <v>51</v>
      </c>
      <c r="C43" s="38">
        <v>849.33199999999999</v>
      </c>
    </row>
    <row r="44" spans="1:8" ht="54.75" customHeight="1" x14ac:dyDescent="0.25">
      <c r="A44" s="25">
        <f t="shared" si="0"/>
        <v>29</v>
      </c>
      <c r="B44" s="40" t="s">
        <v>52</v>
      </c>
      <c r="C44" s="38">
        <v>603.54999999999995</v>
      </c>
    </row>
    <row r="45" spans="1:8" ht="69" customHeight="1" x14ac:dyDescent="0.25">
      <c r="A45" s="25">
        <f t="shared" si="0"/>
        <v>30</v>
      </c>
      <c r="B45" s="40" t="s">
        <v>679</v>
      </c>
      <c r="C45" s="38">
        <v>36578.082190000001</v>
      </c>
    </row>
    <row r="46" spans="1:8" ht="43.5" customHeight="1" x14ac:dyDescent="0.25">
      <c r="A46" s="25">
        <f t="shared" si="0"/>
        <v>31</v>
      </c>
      <c r="B46" s="37" t="s">
        <v>702</v>
      </c>
      <c r="C46" s="120">
        <v>1857.383</v>
      </c>
    </row>
    <row r="47" spans="1:8" ht="81" customHeight="1" x14ac:dyDescent="0.25">
      <c r="A47" s="25">
        <f t="shared" si="0"/>
        <v>32</v>
      </c>
      <c r="B47" s="37" t="s">
        <v>704</v>
      </c>
      <c r="C47" s="120">
        <v>112.79300000000001</v>
      </c>
    </row>
    <row r="48" spans="1:8" ht="23.25" customHeight="1" x14ac:dyDescent="0.3">
      <c r="A48" s="26"/>
      <c r="B48" s="23" t="s">
        <v>33</v>
      </c>
      <c r="C48" s="119">
        <f>C16+C17+C18+C19+C20+C21+C22+C24+C27+C28+C29+C30+C31+C32+C34+C35+C25+C33+C23+C26+C36+C37+C38+C39+C40+C41+C42+C43+C44+C45+C46+C47</f>
        <v>383780.19082999998</v>
      </c>
      <c r="D48" s="24" t="e">
        <f>#REF!+#REF!+#REF!+#REF!+#REF!+D21+D22+#REF!+#REF!+#REF!+#REF!+#REF!+#REF!+#REF!+#REF!+D29+D30+#REF!+#REF!</f>
        <v>#REF!</v>
      </c>
      <c r="H48" s="36" t="s">
        <v>45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35"/>
  <sheetViews>
    <sheetView tabSelected="1" view="pageBreakPreview" zoomScaleSheetLayoutView="100" workbookViewId="0">
      <selection activeCell="B2" sqref="B2:D2"/>
    </sheetView>
  </sheetViews>
  <sheetFormatPr defaultRowHeight="12.75" x14ac:dyDescent="0.2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6" ht="15" x14ac:dyDescent="0.25">
      <c r="B1" s="181" t="s">
        <v>997</v>
      </c>
      <c r="C1" s="182"/>
      <c r="D1" s="182"/>
    </row>
    <row r="2" spans="2:6" ht="15" customHeight="1" x14ac:dyDescent="0.25">
      <c r="B2" s="181" t="s">
        <v>43</v>
      </c>
      <c r="C2" s="182"/>
      <c r="D2" s="182"/>
    </row>
    <row r="3" spans="2:6" ht="15" x14ac:dyDescent="0.25">
      <c r="B3" s="181" t="s">
        <v>12</v>
      </c>
      <c r="C3" s="182"/>
      <c r="D3" s="182"/>
    </row>
    <row r="4" spans="2:6" ht="15" x14ac:dyDescent="0.25">
      <c r="B4" s="181" t="s">
        <v>696</v>
      </c>
      <c r="C4" s="182"/>
      <c r="D4" s="182"/>
    </row>
    <row r="7" spans="2:6" x14ac:dyDescent="0.2">
      <c r="D7" s="13" t="s">
        <v>94</v>
      </c>
      <c r="E7" s="14"/>
    </row>
    <row r="8" spans="2:6" x14ac:dyDescent="0.2">
      <c r="D8" s="13" t="s">
        <v>0</v>
      </c>
      <c r="E8" s="14"/>
    </row>
    <row r="9" spans="2:6" x14ac:dyDescent="0.2">
      <c r="D9" s="13" t="s">
        <v>1</v>
      </c>
      <c r="E9" s="14"/>
    </row>
    <row r="10" spans="2:6" x14ac:dyDescent="0.2">
      <c r="D10" s="13" t="s">
        <v>2</v>
      </c>
      <c r="E10" s="14"/>
    </row>
    <row r="11" spans="2:6" x14ac:dyDescent="0.2">
      <c r="D11" s="13"/>
      <c r="E11" s="14"/>
    </row>
    <row r="12" spans="2:6" ht="19.5" customHeight="1" x14ac:dyDescent="0.2">
      <c r="B12" s="195" t="s">
        <v>53</v>
      </c>
      <c r="C12" s="195"/>
      <c r="D12" s="196"/>
      <c r="E12" s="14"/>
    </row>
    <row r="13" spans="2:6" x14ac:dyDescent="0.2">
      <c r="D13" s="13"/>
      <c r="E13" s="14"/>
    </row>
    <row r="14" spans="2:6" ht="30.75" customHeight="1" x14ac:dyDescent="0.2">
      <c r="B14" s="47" t="s">
        <v>54</v>
      </c>
      <c r="C14" s="48" t="s">
        <v>55</v>
      </c>
      <c r="D14" s="47" t="s">
        <v>56</v>
      </c>
      <c r="F14" s="49"/>
    </row>
    <row r="15" spans="2:6" ht="14.25" customHeight="1" x14ac:dyDescent="0.2">
      <c r="B15" s="47">
        <v>1</v>
      </c>
      <c r="C15" s="47">
        <v>2</v>
      </c>
      <c r="D15" s="47">
        <v>3</v>
      </c>
      <c r="F15" s="49"/>
    </row>
    <row r="16" spans="2:6" ht="48.6" customHeight="1" x14ac:dyDescent="0.25">
      <c r="B16" s="50" t="s">
        <v>57</v>
      </c>
      <c r="C16" s="50" t="s">
        <v>58</v>
      </c>
      <c r="D16" s="51">
        <f>D17+D26</f>
        <v>31706.54</v>
      </c>
    </row>
    <row r="17" spans="2:4" ht="31.5" customHeight="1" x14ac:dyDescent="0.25">
      <c r="B17" s="3" t="s">
        <v>59</v>
      </c>
      <c r="C17" s="52" t="s">
        <v>60</v>
      </c>
      <c r="D17" s="53">
        <f>D19+D22</f>
        <v>0</v>
      </c>
    </row>
    <row r="18" spans="2:4" ht="34.5" customHeight="1" x14ac:dyDescent="0.2">
      <c r="B18" s="54" t="s">
        <v>61</v>
      </c>
      <c r="C18" s="55" t="s">
        <v>62</v>
      </c>
      <c r="D18" s="56">
        <f>D19</f>
        <v>-3217</v>
      </c>
    </row>
    <row r="19" spans="2:4" ht="36.75" customHeight="1" x14ac:dyDescent="0.2">
      <c r="B19" s="54" t="s">
        <v>63</v>
      </c>
      <c r="C19" s="55" t="s">
        <v>64</v>
      </c>
      <c r="D19" s="56">
        <v>-3217</v>
      </c>
    </row>
    <row r="20" spans="2:4" ht="93.75" customHeight="1" x14ac:dyDescent="0.25">
      <c r="B20" s="54" t="s">
        <v>65</v>
      </c>
      <c r="C20" s="57" t="s">
        <v>66</v>
      </c>
      <c r="D20" s="58">
        <v>3217</v>
      </c>
    </row>
    <row r="21" spans="2:4" ht="81.75" customHeight="1" x14ac:dyDescent="0.25">
      <c r="B21" s="54" t="s">
        <v>67</v>
      </c>
      <c r="C21" s="55" t="s">
        <v>68</v>
      </c>
      <c r="D21" s="58">
        <v>3217</v>
      </c>
    </row>
    <row r="22" spans="2:4" ht="18" customHeight="1" x14ac:dyDescent="0.25">
      <c r="B22" s="59" t="s">
        <v>69</v>
      </c>
      <c r="C22" s="57" t="s">
        <v>70</v>
      </c>
      <c r="D22" s="58">
        <f>D23</f>
        <v>3217</v>
      </c>
    </row>
    <row r="23" spans="2:4" ht="34.5" customHeight="1" x14ac:dyDescent="0.2">
      <c r="B23" s="60" t="s">
        <v>71</v>
      </c>
      <c r="C23" s="57" t="s">
        <v>72</v>
      </c>
      <c r="D23" s="56">
        <f>D25</f>
        <v>3217</v>
      </c>
    </row>
    <row r="24" spans="2:4" ht="27" customHeight="1" x14ac:dyDescent="0.2">
      <c r="B24" s="61" t="s">
        <v>73</v>
      </c>
      <c r="C24" s="57" t="s">
        <v>74</v>
      </c>
      <c r="D24" s="56">
        <f>D25</f>
        <v>3217</v>
      </c>
    </row>
    <row r="25" spans="2:4" ht="57.75" customHeight="1" x14ac:dyDescent="0.25">
      <c r="B25" s="60" t="s">
        <v>75</v>
      </c>
      <c r="C25" s="55" t="s">
        <v>76</v>
      </c>
      <c r="D25" s="58">
        <v>3217</v>
      </c>
    </row>
    <row r="26" spans="2:4" ht="31.5" customHeight="1" x14ac:dyDescent="0.2">
      <c r="B26" s="62" t="s">
        <v>77</v>
      </c>
      <c r="C26" s="63" t="s">
        <v>78</v>
      </c>
      <c r="D26" s="64">
        <f>D31</f>
        <v>31706.54</v>
      </c>
    </row>
    <row r="27" spans="2:4" ht="18.600000000000001" customHeight="1" x14ac:dyDescent="0.2">
      <c r="B27" s="60" t="s">
        <v>79</v>
      </c>
      <c r="C27" s="65" t="s">
        <v>80</v>
      </c>
      <c r="D27" s="66">
        <v>0</v>
      </c>
    </row>
    <row r="28" spans="2:4" ht="19.899999999999999" customHeight="1" x14ac:dyDescent="0.2">
      <c r="B28" s="60" t="s">
        <v>81</v>
      </c>
      <c r="C28" s="65" t="s">
        <v>82</v>
      </c>
      <c r="D28" s="66">
        <v>0</v>
      </c>
    </row>
    <row r="29" spans="2:4" ht="16.899999999999999" customHeight="1" x14ac:dyDescent="0.2">
      <c r="B29" s="60" t="s">
        <v>83</v>
      </c>
      <c r="C29" s="65" t="s">
        <v>82</v>
      </c>
      <c r="D29" s="66">
        <v>0</v>
      </c>
    </row>
    <row r="30" spans="2:4" ht="31.5" customHeight="1" x14ac:dyDescent="0.25">
      <c r="B30" s="67" t="s">
        <v>84</v>
      </c>
      <c r="C30" s="68" t="s">
        <v>85</v>
      </c>
      <c r="D30" s="66">
        <v>0</v>
      </c>
    </row>
    <row r="31" spans="2:4" ht="15" x14ac:dyDescent="0.2">
      <c r="B31" s="60" t="s">
        <v>86</v>
      </c>
      <c r="C31" s="65" t="s">
        <v>87</v>
      </c>
      <c r="D31" s="69">
        <f>D32</f>
        <v>31706.54</v>
      </c>
    </row>
    <row r="32" spans="2:4" ht="19.899999999999999" customHeight="1" x14ac:dyDescent="0.2">
      <c r="B32" s="60" t="s">
        <v>88</v>
      </c>
      <c r="C32" s="65" t="s">
        <v>89</v>
      </c>
      <c r="D32" s="69">
        <f>D33</f>
        <v>31706.54</v>
      </c>
    </row>
    <row r="33" spans="2:5" ht="27" customHeight="1" x14ac:dyDescent="0.2">
      <c r="B33" s="60" t="s">
        <v>90</v>
      </c>
      <c r="C33" s="65" t="s">
        <v>91</v>
      </c>
      <c r="D33" s="69">
        <f>D34</f>
        <v>31706.54</v>
      </c>
    </row>
    <row r="34" spans="2:5" ht="31.5" customHeight="1" x14ac:dyDescent="0.25">
      <c r="B34" s="60" t="s">
        <v>92</v>
      </c>
      <c r="C34" s="65" t="s">
        <v>93</v>
      </c>
      <c r="D34" s="69">
        <v>31706.54</v>
      </c>
      <c r="E34" s="36" t="s">
        <v>45</v>
      </c>
    </row>
    <row r="35" spans="2:5" ht="15.75" x14ac:dyDescent="0.25">
      <c r="D35" s="70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</vt:lpstr>
      <vt:lpstr>2</vt:lpstr>
      <vt:lpstr>3.</vt:lpstr>
      <vt:lpstr>4.</vt:lpstr>
      <vt:lpstr>5.</vt:lpstr>
      <vt:lpstr>6.</vt:lpstr>
      <vt:lpstr>7.</vt:lpstr>
      <vt:lpstr>'1'!Заголовки_для_печати</vt:lpstr>
      <vt:lpstr>'2'!Заголовки_для_печати</vt:lpstr>
      <vt:lpstr>'3.'!Заголовки_для_печати</vt:lpstr>
      <vt:lpstr>'4.'!Заголовки_для_печати</vt:lpstr>
      <vt:lpstr>'6.'!Заголовки_для_печати</vt:lpstr>
      <vt:lpstr>'7.'!Заголовки_для_печати</vt:lpstr>
      <vt:lpstr>'6.'!Область_печати</vt:lpstr>
      <vt:lpstr>'7.'!Область_печати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2019-06-24T09:53:08Z</cp:lastPrinted>
  <dcterms:created xsi:type="dcterms:W3CDTF">2019-03-13T09:11:00Z</dcterms:created>
  <dcterms:modified xsi:type="dcterms:W3CDTF">2019-06-24T09:53:17Z</dcterms:modified>
</cp:coreProperties>
</file>