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30" tabRatio="905" activeTab="3"/>
  </bookViews>
  <sheets>
    <sheet name="3" sheetId="1" r:id="rId1"/>
    <sheet name="5" sheetId="2" r:id="rId2"/>
    <sheet name="7" sheetId="3" r:id="rId3"/>
    <sheet name="9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<sst xmlns="http://schemas.openxmlformats.org/spreadsheetml/2006/main" count="836" uniqueCount="445">
  <si>
    <t xml:space="preserve">                                    к Решению Думы Суксунского </t>
  </si>
  <si>
    <t xml:space="preserve">                                     городского поселения</t>
  </si>
  <si>
    <t>Сумма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</si>
  <si>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</si>
  <si>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</si>
  <si>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</si>
  <si>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</si>
  <si>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</si>
  <si>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Культура Суксунского муниципального района</t>
    </r>
    <r>
      <rPr>
        <sz val="11"/>
        <color indexed="8"/>
        <rFont val="Calibri"/>
        <family val="2"/>
      </rPr>
      <t>»</t>
    </r>
  </si>
  <si>
    <t>01 1 00 00000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</si>
  <si>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Развитие сферы культуры</t>
    </r>
    <r>
      <rPr>
        <sz val="11"/>
        <color indexed="8"/>
        <rFont val="Calibri"/>
        <family val="2"/>
      </rPr>
      <t>»</t>
    </r>
  </si>
  <si>
    <t>01 1 01 00000</t>
  </si>
  <si>
    <t>01 1 01 2К010</t>
  </si>
  <si>
    <t>Предоставление субсидий бюджетным, автономным учреждениям и иным некоммерческим организациям</t>
  </si>
  <si>
    <r>
      <t xml:space="preserve">Обеспечение реализации муниципальной услуги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проведение экскурсионных и выставочных мероприятий</t>
    </r>
    <r>
      <rPr>
        <sz val="11"/>
        <color indexed="8"/>
        <rFont val="Calibri"/>
        <family val="2"/>
      </rPr>
      <t>»</t>
    </r>
  </si>
  <si>
    <t>02 0 00 00000</t>
  </si>
  <si>
    <t>02 1 00 00000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</si>
  <si>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color indexed="8"/>
        <rFont val="Calibri"/>
        <family val="2"/>
      </rPr>
      <t>»</t>
    </r>
  </si>
  <si>
    <t>02 1 01 00000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</si>
  <si>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color indexed="8"/>
        <rFont val="Calibri"/>
        <family val="2"/>
      </rPr>
      <t>»</t>
    </r>
  </si>
  <si>
    <t>02 1 01 2Р210</t>
  </si>
  <si>
    <t>Содержание дорог</t>
  </si>
  <si>
    <t>Закупка товаров, работ и услуг для обеспечения государственных (муниципальных) нужд</t>
  </si>
  <si>
    <t>02 1 01 2Р220</t>
  </si>
  <si>
    <t>Капитальный ремонт и ремонт дорог</t>
  </si>
  <si>
    <t>02 1 02 00000</t>
  </si>
  <si>
    <t>02 1 02 2Р230</t>
  </si>
  <si>
    <t>02 1 03 00000</t>
  </si>
  <si>
    <t>02 1 03 2Р240</t>
  </si>
  <si>
    <t>Обеспечение безопасной эксплуатации ГТС</t>
  </si>
  <si>
    <t>02 1 04 00000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</si>
  <si>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Благоустройство территории Суксунского городского поселения</t>
    </r>
    <r>
      <rPr>
        <sz val="11"/>
        <color indexed="8"/>
        <rFont val="Calibri"/>
        <family val="2"/>
      </rPr>
      <t>»</t>
    </r>
  </si>
  <si>
    <t>02 1 04 2Р250</t>
  </si>
  <si>
    <t>02 1 04 2Р260</t>
  </si>
  <si>
    <t>Озеленение территории</t>
  </si>
  <si>
    <t>02 1 04 2Р270</t>
  </si>
  <si>
    <t>Организация сбора и вывоза бытовых отходов и мусора</t>
  </si>
  <si>
    <t>02 1 04 2Р280</t>
  </si>
  <si>
    <t>Прочие расходы по благоустройству</t>
  </si>
  <si>
    <t>Уличное освещение</t>
  </si>
  <si>
    <t>02 2 00 00000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</si>
  <si>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реализации муниципальной программы</t>
    </r>
    <r>
      <rPr>
        <sz val="11"/>
        <color indexed="8"/>
        <rFont val="Calibri"/>
        <family val="2"/>
      </rPr>
      <t>»</t>
    </r>
  </si>
  <si>
    <t>02 2 01 00000</t>
  </si>
  <si>
    <t>02 2 01 2Р320</t>
  </si>
  <si>
    <t>Обеспечение реализации основных мероприятий Программы и подпрограмм в соответствии с установленными сроками</t>
  </si>
  <si>
    <t>03 0 00 00000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</si>
  <si>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</si>
  <si>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t>03 1 00 00000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</si>
  <si>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Суксунского городского поселения</t>
    </r>
    <r>
      <rPr>
        <sz val="11"/>
        <color indexed="8"/>
        <rFont val="Calibri"/>
        <family val="2"/>
      </rPr>
      <t>»</t>
    </r>
  </si>
  <si>
    <t>03 1 01 00000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</si>
  <si>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Эффективный учет муниципального имущества</t>
    </r>
    <r>
      <rPr>
        <sz val="11"/>
        <color indexed="8"/>
        <rFont val="Calibri"/>
        <family val="2"/>
      </rPr>
      <t>»</t>
    </r>
  </si>
  <si>
    <t>03 1 01 2И010</t>
  </si>
  <si>
    <t>Совершенствование системы учета муниципальной собственности</t>
  </si>
  <si>
    <t>03 1 01 2И020</t>
  </si>
  <si>
    <t>Проведение технической инвентаризации объектов недвижимого имущества</t>
  </si>
  <si>
    <t>Претензионно-исковая работа с должниками</t>
  </si>
  <si>
    <t>03 1 02 00000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</si>
  <si>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муниципальным имуществом</t>
    </r>
    <r>
      <rPr>
        <sz val="11"/>
        <color indexed="8"/>
        <rFont val="Calibri"/>
        <family val="2"/>
      </rPr>
      <t>»</t>
    </r>
  </si>
  <si>
    <t>03 1 02 2И050</t>
  </si>
  <si>
    <t>Информирование о торгах по объектам муниципальной собственности</t>
  </si>
  <si>
    <t>03 1 02 2И060</t>
  </si>
  <si>
    <t>Реализация преимущественного права на предоставление жилых помещений по договорам социального найма отдельным категориям граждан;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</si>
  <si>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Иные бюджетные ассигнования</t>
  </si>
  <si>
    <t>Проведение независимой оценки рыночной стоимости объектов муниципальной собственности</t>
  </si>
  <si>
    <t>03 1 03 00000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</si>
  <si>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</si>
  <si>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>Обеспечение содержания и обслуживания нежилого муниципального фонда объектов имущества, входящих в муниципальную казну</t>
  </si>
  <si>
    <t>Осуществление взносов на капитальный ремонт жилого муниципального фонда, входящего в муниципальную казну</t>
  </si>
  <si>
    <t>03 1 03 2И100</t>
  </si>
  <si>
    <t>Обеспечение содержания и обслуживания жилого муниципального фонда объектов имущества, входящих в муниципальную казну  и свободных от прав третьих лиц</t>
  </si>
  <si>
    <t>03 2 00 00000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</si>
  <si>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</si>
  <si>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03 2 01 00000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</si>
  <si>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</si>
  <si>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Совершенствование системы учета заключенных договоров аренды земельных участков, расчета арендной платы, контроля за поступлением средств по договорам аренды</t>
  </si>
  <si>
    <t>03 2 01 2И120</t>
  </si>
  <si>
    <t>Информирование населения посредством СМИ о распоряжении земельными участками</t>
  </si>
  <si>
    <t>03 2 02 00000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</si>
  <si>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</si>
  <si>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Осуществление претензионно-исковой работы с должниками</t>
  </si>
  <si>
    <t>03 3 00 00000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</si>
  <si>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жилищного строительства на территории Суксунского городского поселения земельными участками</t>
    </r>
    <r>
      <rPr>
        <sz val="11"/>
        <color indexed="8"/>
        <rFont val="Calibri"/>
        <family val="2"/>
      </rPr>
      <t>»</t>
    </r>
  </si>
  <si>
    <t>03 3 01 00000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</si>
  <si>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жилищного строительства земельными участками</t>
    </r>
    <r>
      <rPr>
        <sz val="11"/>
        <color indexed="8"/>
        <rFont val="Calibri"/>
        <family val="2"/>
      </rPr>
      <t>»</t>
    </r>
  </si>
  <si>
    <t>Изготовление проектов планировки территории</t>
  </si>
  <si>
    <t>03 3 01 2И170</t>
  </si>
  <si>
    <t>Формирование и постановка на учет в государственном кадастре недвижимости земельных участков для предоставления многодетным семьям</t>
  </si>
  <si>
    <t>04 0 00 00000</t>
  </si>
  <si>
    <t>04 1 00 00000</t>
  </si>
  <si>
    <t>04 1 01 00000</t>
  </si>
  <si>
    <t>04 1 01 2Ф110</t>
  </si>
  <si>
    <t>05 0 00 00000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</si>
  <si>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безопасности жизнедеятельности жителей Суксунского района</t>
    </r>
    <r>
      <rPr>
        <sz val="11"/>
        <color indexed="8"/>
        <rFont val="Calibri"/>
        <family val="2"/>
      </rPr>
      <t>»</t>
    </r>
  </si>
  <si>
    <t>05 1 00 00000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</si>
  <si>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color indexed="8"/>
        <rFont val="Calibri"/>
        <family val="2"/>
      </rPr>
      <t>»</t>
    </r>
  </si>
  <si>
    <t>Обеспечение первичных мер по пожарной безопасности в границах Суксунского городского поселения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</si>
  <si>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</si>
  <si>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</si>
  <si>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</si>
  <si>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</si>
  <si>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</si>
  <si>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</si>
  <si>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Участие в Совете муниципальных образований Пермского края</t>
  </si>
  <si>
    <t>Межбюджетные трансферты</t>
  </si>
  <si>
    <t>Депутаты Думы Суксунского городского поселения</t>
  </si>
  <si>
    <t>91 0 00 51180</t>
  </si>
  <si>
    <t>Осуществление первичного воинского учета на территориях, где отсутствуют военные комиссариаты</t>
  </si>
  <si>
    <t>Составление протоколов об административных правонарушениях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</si>
  <si>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</si>
  <si>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92 0 00 00000</t>
  </si>
  <si>
    <t>Мероприятия, осуществляемые в рамках непрограммных направлений расходов</t>
  </si>
  <si>
    <t>92 0 00 2Я010</t>
  </si>
  <si>
    <t>Информирование населения</t>
  </si>
  <si>
    <t>Обеспечение жильем молодых семей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</si>
  <si>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</si>
  <si>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</si>
  <si>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</si>
  <si>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 xml:space="preserve"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 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</si>
  <si>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</si>
  <si>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Страхование граждан  Российской  Федерации, участвующих в деятельности дружин охраны общественного порядка на территории Пермского края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</si>
  <si>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</si>
  <si>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</si>
  <si>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Всего расходов</t>
  </si>
  <si>
    <t xml:space="preserve">к Решению Думы Суксунского </t>
  </si>
  <si>
    <t xml:space="preserve">  городского поселения</t>
  </si>
  <si>
    <t>Вед</t>
  </si>
  <si>
    <t>РЗ.РД</t>
  </si>
  <si>
    <t>0400</t>
  </si>
  <si>
    <t>Национальная экономика</t>
  </si>
  <si>
    <t>0409</t>
  </si>
  <si>
    <t>Дорожное хозяйство (дорожные фонды)</t>
  </si>
  <si>
    <r>
      <t xml:space="preserve">Муниципальная программа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</si>
  <si>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</si>
  <si>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</si>
  <si>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</si>
  <si>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</si>
  <si>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</si>
  <si>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</si>
  <si>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Администрация Суксунского муниципального района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</si>
  <si>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</si>
  <si>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</si>
  <si>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</si>
  <si>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</si>
  <si>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0113</t>
  </si>
  <si>
    <t>Другие общегосударственные вопросы</t>
  </si>
  <si>
    <r>
      <t xml:space="preserve">Основное мероприятие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</si>
  <si>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 xml:space="preserve">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</si>
  <si>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</si>
  <si>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</si>
  <si>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</si>
  <si>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</si>
  <si>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</si>
  <si>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</si>
  <si>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</si>
  <si>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</si>
  <si>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0800</t>
  </si>
  <si>
    <t>Культура, кинематография</t>
  </si>
  <si>
    <t>0801</t>
  </si>
  <si>
    <t>Культура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</si>
  <si>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</si>
  <si>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</si>
  <si>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</si>
  <si>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</si>
  <si>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</si>
  <si>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</si>
  <si>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</si>
  <si>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</si>
  <si>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0310</t>
  </si>
  <si>
    <t>Обеспечение пожарной безопасности</t>
  </si>
  <si>
    <r>
      <t xml:space="preserve">Муниципальная программа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</si>
  <si>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 xml:space="preserve">0505 </t>
  </si>
  <si>
    <t>Другие вопросы в области жилищно-коммунального хозяйства</t>
  </si>
  <si>
    <r>
      <t xml:space="preserve">Основное мероприятие                              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эксплуатационной надежности гидротехнических сооружений</t>
    </r>
    <r>
      <rPr>
        <sz val="11"/>
        <color indexed="8"/>
        <rFont val="Calibri"/>
        <family val="2"/>
      </rPr>
      <t>»</t>
    </r>
  </si>
  <si>
    <t>1003</t>
  </si>
  <si>
    <t>Социальное обеспечение населения</t>
  </si>
  <si>
    <t>Финансовое управление Администраци Суксунского муниципального района</t>
  </si>
  <si>
    <t>0111</t>
  </si>
  <si>
    <t>Резервные фонды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</si>
  <si>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совершенствование бюджетного процесса</t>
    </r>
    <r>
      <rPr>
        <sz val="11"/>
        <color indexed="8"/>
        <rFont val="Calibri"/>
        <family val="2"/>
      </rPr>
      <t>»</t>
    </r>
  </si>
  <si>
    <t>Дума Суксунского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</si>
  <si>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</si>
  <si>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</si>
  <si>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 1 03 2И080</t>
  </si>
  <si>
    <t>Проведение независимой оценки земельных участков</t>
  </si>
  <si>
    <t>05 1 01 00000</t>
  </si>
  <si>
    <t>05 1 01 2Б010</t>
  </si>
  <si>
    <t>92 0 00 2Я040</t>
  </si>
  <si>
    <t>Проведение выборов в представительные органы муниципального образования</t>
  </si>
  <si>
    <t>0107</t>
  </si>
  <si>
    <t>Обеспечение проведения выборов и референдумов</t>
  </si>
  <si>
    <t>Ведомственная структура расходов бюджета Суксунского городского поселения на 2018 год, тыс. рублей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</si>
  <si>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 xml:space="preserve">Обеспечение деятельности муниципального учреждения культуры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Суксунский историко-краеведческий музей</t>
    </r>
    <r>
      <rPr>
        <sz val="11"/>
        <color indexed="8"/>
        <rFont val="Calibri"/>
        <family val="2"/>
      </rPr>
      <t>»</t>
    </r>
  </si>
  <si>
    <t>Ремонт водопроводных, канализационных, тепловых и электросетей</t>
  </si>
  <si>
    <t>Разработка нормативов градостроительного проектирования</t>
  </si>
  <si>
    <t>02 1 05 2Р290</t>
  </si>
  <si>
    <t>02 1 05 00000</t>
  </si>
  <si>
    <t>05 2 00 00000</t>
  </si>
  <si>
    <t>05 2 01 00000</t>
  </si>
  <si>
    <t>05 2 01 SП020</t>
  </si>
  <si>
    <t>Выплата материального стимулирования народным дружинникам за участие в мероприятиях по охране общественного порядка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</si>
  <si>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</si>
  <si>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06 0 00 00000</t>
  </si>
  <si>
    <t>06 1 00 00000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</si>
  <si>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«Культура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</si>
  <si>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«Развитие сферы культуры»</t>
    </r>
  </si>
  <si>
    <r>
      <t xml:space="preserve">Обеспечение реализации муниципальной услуги </t>
    </r>
    <r>
      <rPr>
        <sz val="11"/>
        <color indexed="8"/>
        <rFont val="Times New Roman"/>
        <family val="1"/>
      </rPr>
      <t>«Организация и проведение экскурсионных и выставочных мероприятий»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</si>
  <si>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«Создание комфортной  среды проживания и устойчивое развитие сельских территорий в Суксунском муниципальном районе»</t>
    </r>
  </si>
  <si>
    <r>
      <t xml:space="preserve">Подпрограмма </t>
    </r>
    <r>
      <rPr>
        <sz val="11"/>
        <color indexed="8"/>
        <rFont val="Times New Roman"/>
        <family val="1"/>
      </rPr>
      <t>«Комплексное обустройство объектов общественной инфраструктуры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</si>
  <si>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состояния дорог на территории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</si>
  <si>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коммунальной инфраструктуры»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</si>
  <si>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эксплуатационной надежности гидротехнических сооружений»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</si>
  <si>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«Благоустройство территории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</si>
  <si>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«Разработка документов территориального планирования»</t>
    </r>
  </si>
  <si>
    <r>
      <t xml:space="preserve">Подпрограмма </t>
    </r>
    <r>
      <rPr>
        <sz val="11"/>
        <color indexed="8"/>
        <rFont val="Times New Roman"/>
        <family val="1"/>
      </rPr>
      <t>«Обеспечение реализации муниципальной программы»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</si>
  <si>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эффективной деятельности органов местного самоуправления в сфере территориального развития, градостроительства и инфраструктуры»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</si>
  <si>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имуществом и земельными ресурсами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</si>
  <si>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имуществом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</si>
  <si>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«Эффективный учет муниципального имущества»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</si>
  <si>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муниципальным имуществом»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</si>
  <si>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надлежащего использования и содержания муниципального имущества»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</si>
  <si>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</si>
  <si>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</si>
  <si>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распоряжение земельными ресурсами»</t>
    </r>
  </si>
  <si>
    <r>
      <t xml:space="preserve">Подпрограмма </t>
    </r>
    <r>
      <rPr>
        <sz val="11"/>
        <color indexed="8"/>
        <rFont val="Times New Roman"/>
        <family val="1"/>
      </rPr>
      <t>«Обеспечение жилищного строительства на территории Суксунского городского поселения земельными участками»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</si>
  <si>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жилищного строительства земельными участками»</t>
    </r>
  </si>
  <si>
    <r>
      <t xml:space="preserve">Подпрограмма </t>
    </r>
    <r>
      <rPr>
        <sz val="11"/>
        <color indexed="8"/>
        <rFont val="Times New Roman"/>
        <family val="1"/>
      </rPr>
      <t>«Организация и соверщенствование бюджетного процесса»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</si>
  <si>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«Обеспечение безопасности жизнедеятельности жителей Суксунского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</si>
  <si>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«Мероприятия по гражданской обороне, защите населения и территорий от чрезвычайных ситуаций природного и техногенного характера»</t>
    </r>
  </si>
  <si>
    <r>
      <t xml:space="preserve">Подпрограмма </t>
    </r>
    <r>
      <rPr>
        <sz val="11"/>
        <color indexed="8"/>
        <rFont val="Times New Roman"/>
        <family val="1"/>
      </rPr>
      <t>«Профилактика правонарушений, наркомании и алкоголизма, в том числе среди несовершеннолетних»</t>
    </r>
  </si>
  <si>
    <t>91 0 00 2П040</t>
  </si>
  <si>
    <t>91 0 00 2У100</t>
  </si>
  <si>
    <t>92 0 00 2С180</t>
  </si>
  <si>
    <t>05 2 01 2П050</t>
  </si>
  <si>
    <t>92 0 00 2У090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</si>
  <si>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муниципальными финансами и муниципальным долгом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</si>
  <si>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деятельности муниципального учреждения культуры «Суксунский историко-краеведческий музей»</t>
    </r>
  </si>
  <si>
    <t>03 1 01 2И030</t>
  </si>
  <si>
    <t>03 1 02 2И040</t>
  </si>
  <si>
    <t>06 1 01 00000</t>
  </si>
  <si>
    <t>Основное мероприятие «Благоустройство дворовых и общественных территорий»</t>
  </si>
  <si>
    <t>Подпрограмма «Формирование комфортной городской среды Суксунского городского поселения»</t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</si>
  <si>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</si>
  <si>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</si>
  <si>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распоряжение земельными ресурсами</t>
    </r>
    <r>
      <rPr>
        <sz val="11"/>
        <color indexed="8"/>
        <rFont val="Calibri"/>
        <family val="2"/>
      </rPr>
      <t>»</t>
    </r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</si>
  <si>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color indexed="8"/>
        <rFont val="Calibri"/>
        <family val="2"/>
      </rPr>
      <t>»</t>
    </r>
  </si>
  <si>
    <t>92 0 00 2Я020</t>
  </si>
  <si>
    <t>91 0 00 00040</t>
  </si>
  <si>
    <t>91 0 00 00010</t>
  </si>
  <si>
    <t>91 0 00 00020</t>
  </si>
  <si>
    <t>92 0 00 2Я030</t>
  </si>
  <si>
    <t>92 0 00 2Я050</t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</si>
  <si>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</si>
  <si>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0412</t>
  </si>
  <si>
    <t>Другие вопросы в области национальной экономики</t>
  </si>
  <si>
    <r>
      <t xml:space="preserve">Основное мероприятие </t>
    </r>
    <r>
      <rPr>
        <sz val="11"/>
        <color indexed="8"/>
        <rFont val="Times New Roman"/>
        <family val="1"/>
      </rPr>
      <t>«Финансовое обеспечение непредвиденных и чрезвычайных ситуаций за счет резервного фонда Администрации Суксунского муниципального района»</t>
    </r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</si>
  <si>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</si>
  <si>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03 1 02 2И070</t>
  </si>
  <si>
    <t>Снос многоквартирных жилых домов, признанных аварийными и подлежащими сносу</t>
  </si>
  <si>
    <t>03 1 03 2И110</t>
  </si>
  <si>
    <t>03 2 01 2И130</t>
  </si>
  <si>
    <t>03 2 02 2И140</t>
  </si>
  <si>
    <t>03 2 02 2 И150</t>
  </si>
  <si>
    <t>03 2 02 2И160</t>
  </si>
  <si>
    <t>03 3 01 2И180</t>
  </si>
  <si>
    <t>Основное мероприятие «Повышение роли населения в укреплении законности и правопорядка»</t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</si>
  <si>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защищенности населения и территории Суксунского муниципального района от чрезвычайных ситуаций и пожаров»</t>
    </r>
  </si>
  <si>
    <t>92 0 00 2Я060</t>
  </si>
  <si>
    <t>Ликвидация муниципальных учреждений</t>
  </si>
  <si>
    <t>02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</si>
  <si>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</si>
  <si>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Разработка Программы комплексного развития транспортной инфраструктуры</t>
  </si>
  <si>
    <t>Разработка Программы комплексного развития социальной инфраструктуры</t>
  </si>
  <si>
    <t>02 1 05 2Р300</t>
  </si>
  <si>
    <t>02 1 05 2Р310</t>
  </si>
  <si>
    <t>91 0 00 00030</t>
  </si>
  <si>
    <t>Осуществление полномочий по контролю за исполнением бюджетов поселений</t>
  </si>
  <si>
    <t>Поддержка муниципальных программ формирования современной городской среды</t>
  </si>
  <si>
    <t>06 1 01 L5550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</si>
  <si>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защищенности населения и территории Суксунского муниципального района от чрезвычайных ситуаций и пожаров</t>
    </r>
    <r>
      <rPr>
        <sz val="11"/>
        <color indexed="8"/>
        <rFont val="Calibri"/>
        <family val="2"/>
      </rPr>
      <t>»</t>
    </r>
  </si>
  <si>
    <t xml:space="preserve">к Решению Думы </t>
  </si>
  <si>
    <t>Суксунского городского поселения</t>
  </si>
  <si>
    <r>
      <t xml:space="preserve">                         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Приложение № 5</t>
    </r>
  </si>
  <si>
    <t>Приложение № 1</t>
  </si>
  <si>
    <r>
      <t xml:space="preserve">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7</t>
    </r>
  </si>
  <si>
    <t>Приложение № 2</t>
  </si>
  <si>
    <t>Приложение № 3</t>
  </si>
  <si>
    <t>к решению Думы Суксунского</t>
  </si>
  <si>
    <t xml:space="preserve"> городского поселения</t>
  </si>
  <si>
    <t xml:space="preserve">                                                                                                  от 21.12.2017 № 159 </t>
  </si>
  <si>
    <t>Распределение доходов бюджета поселения по кодам поступлений в бюджет (группам, подгруппам, статьям, подстатьям  классификации доходов бюджета) на 2018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</si>
  <si>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</si>
  <si>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</si>
  <si>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</si>
  <si>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</si>
  <si>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</si>
  <si>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</si>
  <si>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</si>
  <si>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</si>
  <si>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</si>
  <si>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</si>
  <si>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</si>
  <si>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</si>
  <si>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</si>
  <si>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</si>
  <si>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</si>
  <si>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</si>
  <si>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</si>
  <si>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</si>
  <si>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</si>
  <si>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</si>
  <si>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</si>
  <si>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</si>
  <si>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</si>
  <si>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</si>
  <si>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</si>
  <si>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</si>
  <si>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</si>
  <si>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</si>
  <si>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</si>
  <si>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</si>
  <si>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</si>
  <si>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</si>
  <si>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</si>
  <si>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</si>
  <si>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</si>
  <si>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</si>
  <si>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</si>
  <si>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</si>
  <si>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</si>
  <si>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</si>
  <si>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</si>
  <si>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</si>
  <si>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</si>
  <si>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</si>
  <si>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</si>
  <si>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</si>
  <si>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</si>
  <si>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</si>
  <si>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</si>
  <si>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</si>
  <si>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</si>
  <si>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</si>
  <si>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</si>
  <si>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</si>
  <si>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 xml:space="preserve">000 1 14 06013 13 0000 430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</si>
  <si>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</si>
  <si>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</si>
  <si>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</si>
  <si>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</si>
  <si>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</si>
  <si>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</si>
  <si>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</si>
  <si>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</si>
  <si>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РФ</t>
  </si>
  <si>
    <t>000 2 02 15001 13 0000 151</t>
  </si>
  <si>
    <t xml:space="preserve">Дотация бюджетам городских поселений на выравнивание бюджетной обеспеченности                                                                       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</si>
  <si>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</si>
  <si>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дотация бюджетам поселений на выравнивание бюджетной обеспеченности из краевого бюджета</t>
  </si>
  <si>
    <t>000 2 02 29999 13 0000 151</t>
  </si>
  <si>
    <t>Прочие субсидии бюджетам городских поселений</t>
  </si>
  <si>
    <t>субсидия бюджетам поселений на выплату материального стимулирования народным дружинникам за участие в охране общественного порядка</t>
  </si>
  <si>
    <t>000 2 02 30000 00 0000 151</t>
  </si>
  <si>
    <t xml:space="preserve">Субвенции бюджетам бюджетной системы Российской Федерации </t>
  </si>
  <si>
    <t>000 2 02 35118 13 0000 151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</si>
  <si>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</si>
  <si>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000 2 02 30024 13 0000 151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</si>
  <si>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</si>
  <si>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поселений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</si>
  <si>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бюджетам поселений на составление протоколов об административных правонарушениях</t>
  </si>
  <si>
    <t>субвенция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</si>
  <si>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</si>
  <si>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</si>
  <si>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 xml:space="preserve">000 2 02 40000 00 0000 000 </t>
  </si>
  <si>
    <t>Иные межбюджетные трансферты</t>
  </si>
  <si>
    <t>000 2 02 49999 13 0000 151</t>
  </si>
  <si>
    <t>Прочие межбюджетные трансферты, передаваемые бюджетам городских поселений</t>
  </si>
  <si>
    <t>предоставление социальной выплаты молодым семьям на приобретение (строительство) жилья</t>
  </si>
  <si>
    <t>000 2 02 25555 13 0000 151</t>
  </si>
  <si>
    <t>Субсидии бюджетам городских поселений на поддержку  государственных программ субъектов Российской Федерации и муниципальных программ формирования современной городской среды</t>
  </si>
  <si>
    <t>000 2 02 20000 00 0000 151</t>
  </si>
  <si>
    <t>Субсидии бюджетам бюджетной системы Российской Федерации (межбюджетные субсидии)</t>
  </si>
  <si>
    <t>к Решению Думы</t>
  </si>
  <si>
    <t xml:space="preserve">от 21.12.2017 № 159 </t>
  </si>
  <si>
    <t>Объем субвенций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бюджета, из бюджета Суксунского муниципального района в виде дотаций, субсидий, иных межбюджетных трансфертов на 2018 год, тыс. рублей</t>
  </si>
  <si>
    <t>№ п/п</t>
  </si>
  <si>
    <t>Наименование финансовой помощи</t>
  </si>
  <si>
    <t xml:space="preserve">Сумма </t>
  </si>
  <si>
    <t xml:space="preserve">Дотация бюджетам поселений на выравнивание бюджетной обеспеченности из районного фонда финансовой поддержки                                                                          </t>
  </si>
  <si>
    <t>2</t>
  </si>
  <si>
    <t>Дотация бюджетам поселений на выравнивание бюджетной обеспеченности из краевого бюджета</t>
  </si>
  <si>
    <t>3</t>
  </si>
  <si>
    <t xml:space="preserve">Субвенции на составление протоколов об административных правонарушениях </t>
  </si>
  <si>
    <t>4</t>
  </si>
  <si>
    <t>Субвенция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</si>
  <si>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5</t>
  </si>
  <si>
    <t>Субвенция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</si>
  <si>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6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</si>
  <si>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</si>
  <si>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7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</si>
  <si>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</si>
  <si>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8</t>
  </si>
  <si>
    <t>Субвенция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</si>
  <si>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</t>
  </si>
  <si>
    <t>Субсидия на выплату материального стимулирования народным дружинникам за участие в охране общественного порядка</t>
  </si>
  <si>
    <t>Итого</t>
  </si>
  <si>
    <t>»</t>
  </si>
  <si>
    <r>
      <t>от 21.12.2017 № 159</t>
    </r>
    <r>
      <rPr>
        <sz val="12"/>
        <color indexed="8"/>
        <rFont val="Times New Roman"/>
        <family val="1"/>
      </rPr>
      <t xml:space="preserve">     </t>
    </r>
  </si>
  <si>
    <t xml:space="preserve">» </t>
  </si>
  <si>
    <r>
      <t xml:space="preserve"> от 21.12.2017 № 159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</t>
    </r>
  </si>
  <si>
    <t>02 1 04 2Р330</t>
  </si>
  <si>
    <t>Реализация проектов  инициативного бюджетирования</t>
  </si>
  <si>
    <t>92 0 00 2С020</t>
  </si>
  <si>
    <t>92 0 00 L4970</t>
  </si>
  <si>
    <t>Прочие межбюджетные трансферты, передаваемые бюджетам городских поселений на предоставление социальной выплаты молодым семьям на приобретение (строительство) жилья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</si>
  <si>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</si>
  <si>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«Приложение № 11</t>
  </si>
  <si>
    <t>Субсидия бюджетам городских поселений на поддержку 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</si>
  <si>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проектов инициативного бюджетирования</t>
  </si>
  <si>
    <t>Приложение № 4</t>
  </si>
  <si>
    <t>06 1 01 SЖ090</t>
  </si>
  <si>
    <t>Организация ритуальных услуг и содержание мест захоронения</t>
  </si>
  <si>
    <t>92 0 00 2Я070</t>
  </si>
  <si>
    <t>06 1 01 2Д010</t>
  </si>
  <si>
    <t>финансовое обеспечение дорожной деятельности в отношении автомобильных дорог местного значения за счет средств бюджета муниципального района</t>
  </si>
  <si>
    <t>финансовое обеспечение части полномочий по организации ритуальных услуг и содержанию мест захоронения за счет средств бюджета муниципального района</t>
  </si>
  <si>
    <t>финансовое обеспечение мероприятий по ремонту дворовых и общественных территорий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</si>
  <si>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местного значения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</si>
  <si>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мероприятий по ремонту дворовых и общественных территорий за счет средств бюджета муниципального района</t>
  </si>
  <si>
    <t>Прочие межбюджетные трансферты, передаваемые бюджетам городских поселений на финансовое обеспечение части полномочий по организации ритуальных услуг и содержанию мест захоронения за счет средств бюджета муниципального района</t>
  </si>
  <si>
    <t xml:space="preserve">Распределение средств муниципального дорожного фонда Суксунского городского поселения на 2018 год </t>
  </si>
  <si>
    <t xml:space="preserve">Сумма, тыс. рублей </t>
  </si>
  <si>
    <t>1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</si>
  <si>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Создание комфортной среды проживания и устойчивое развитие сельских территорий в Суксунском муниципальном районе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</si>
  <si>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</rPr>
      <t>»</t>
    </r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</si>
  <si>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rFont val="Calibri"/>
        <family val="2"/>
      </rPr>
      <t>»</t>
    </r>
  </si>
  <si>
    <t>Ремонт автомобильных дорог общего пользования местного значения на условиях софинансирования</t>
  </si>
  <si>
    <t>ВСЕГО</t>
  </si>
  <si>
    <t>Приложение № 5</t>
  </si>
  <si>
    <t>02 1 05 2Р340</t>
  </si>
  <si>
    <t>Внесение изменений в генеральный план Суксунского городского поселения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</si>
  <si>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 рублей</t>
  </si>
  <si>
    <r>
      <t xml:space="preserve">                                              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Приложение № 9</t>
    </r>
  </si>
  <si>
    <t>Благоустройство дворовых территорий и территорий общего пользования</t>
  </si>
  <si>
    <t xml:space="preserve">  от 17.07.2018 № 176     </t>
  </si>
  <si>
    <t xml:space="preserve">  от 17.07.2018 № 176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</si>
</sst>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000000"/>
    <numFmt numFmtId="180" formatCode="0.000"/>
    <numFmt numFmtId="181" formatCode="#,##0.000"/>
    <numFmt numFmtId="182" formatCode="#,##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3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176" fontId="57" fillId="0" borderId="10" xfId="0" applyNumberFormat="1" applyFont="1" applyFill="1" applyBorder="1" applyAlignment="1">
      <alignment horizontal="center"/>
    </xf>
    <xf numFmtId="176" fontId="57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6" fontId="5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/>
    </xf>
    <xf numFmtId="176" fontId="57" fillId="0" borderId="11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76" fontId="57" fillId="0" borderId="11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57" fillId="0" borderId="13" xfId="0" applyNumberFormat="1" applyFont="1" applyBorder="1" applyAlignment="1">
      <alignment horizontal="center"/>
    </xf>
    <xf numFmtId="176" fontId="57" fillId="0" borderId="13" xfId="0" applyNumberFormat="1" applyFont="1" applyFill="1" applyBorder="1" applyAlignment="1">
      <alignment horizontal="center"/>
    </xf>
    <xf numFmtId="176" fontId="6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/>
    </xf>
    <xf numFmtId="177" fontId="57" fillId="0" borderId="13" xfId="0" applyNumberFormat="1" applyFont="1" applyFill="1" applyBorder="1" applyAlignment="1">
      <alignment horizontal="center"/>
    </xf>
    <xf numFmtId="177" fontId="57" fillId="0" borderId="10" xfId="0" applyNumberFormat="1" applyFont="1" applyFill="1" applyBorder="1" applyAlignment="1">
      <alignment horizontal="center"/>
    </xf>
    <xf numFmtId="177" fontId="57" fillId="0" borderId="10" xfId="0" applyNumberFormat="1" applyFont="1" applyBorder="1" applyAlignment="1">
      <alignment horizontal="center"/>
    </xf>
    <xf numFmtId="177" fontId="57" fillId="0" borderId="11" xfId="0" applyNumberFormat="1" applyFont="1" applyBorder="1" applyAlignment="1">
      <alignment horizontal="center"/>
    </xf>
    <xf numFmtId="176" fontId="57" fillId="0" borderId="10" xfId="0" applyNumberFormat="1" applyFont="1" applyBorder="1" applyAlignment="1">
      <alignment horizontal="center" wrapText="1"/>
    </xf>
    <xf numFmtId="177" fontId="57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57" fillId="0" borderId="11" xfId="0" applyNumberFormat="1" applyFont="1" applyFill="1" applyBorder="1" applyAlignment="1">
      <alignment horizontal="center"/>
    </xf>
    <xf numFmtId="176" fontId="57" fillId="0" borderId="13" xfId="0" applyNumberFormat="1" applyFont="1" applyFill="1" applyBorder="1" applyAlignment="1">
      <alignment horizontal="center" wrapText="1"/>
    </xf>
    <xf numFmtId="0" fontId="57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7" fontId="60" fillId="0" borderId="13" xfId="0" applyNumberFormat="1" applyFont="1" applyBorder="1" applyAlignment="1">
      <alignment horizontal="center"/>
    </xf>
    <xf numFmtId="176" fontId="60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76" fontId="57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4" fontId="10" fillId="0" borderId="0" xfId="0" applyNumberFormat="1" applyFont="1" applyFill="1" applyAlignment="1">
      <alignment horizontal="center" vertical="center"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55" applyFont="1" applyBorder="1" applyAlignment="1">
      <alignment horizontal="justify" vertical="center" wrapText="1"/>
      <protection/>
    </xf>
    <xf numFmtId="0" fontId="12" fillId="0" borderId="10" xfId="55" applyFont="1" applyBorder="1" applyAlignment="1">
      <alignment horizontal="justify" vertical="center" wrapText="1"/>
      <protection/>
    </xf>
    <xf numFmtId="0" fontId="5" fillId="0" borderId="10" xfId="57" applyFont="1" applyBorder="1" applyAlignment="1">
      <alignment horizontal="justify" vertical="center" wrapText="1"/>
      <protection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justify" vertical="center" wrapText="1"/>
      <protection/>
    </xf>
    <xf numFmtId="49" fontId="14" fillId="0" borderId="10" xfId="55" applyNumberFormat="1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justify" vertical="center" wrapText="1"/>
      <protection/>
    </xf>
    <xf numFmtId="0" fontId="62" fillId="0" borderId="10" xfId="58" applyFont="1" applyFill="1" applyBorder="1" applyAlignment="1">
      <alignment horizontal="center" vertical="center"/>
      <protection/>
    </xf>
    <xf numFmtId="1" fontId="62" fillId="0" borderId="10" xfId="58" applyNumberFormat="1" applyFont="1" applyFill="1" applyBorder="1" applyAlignment="1">
      <alignment horizontal="justify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justify" wrapText="1"/>
    </xf>
    <xf numFmtId="0" fontId="14" fillId="0" borderId="10" xfId="55" applyNumberFormat="1" applyFont="1" applyBorder="1" applyAlignment="1">
      <alignment horizontal="justify" vertical="center" wrapText="1"/>
      <protection/>
    </xf>
    <xf numFmtId="0" fontId="5" fillId="0" borderId="10" xfId="58" applyFont="1" applyBorder="1" applyAlignment="1">
      <alignment horizontal="justify" vertical="center"/>
      <protection/>
    </xf>
    <xf numFmtId="0" fontId="62" fillId="0" borderId="0" xfId="0" applyFont="1" applyAlignment="1">
      <alignment horizontal="justify" wrapText="1"/>
    </xf>
    <xf numFmtId="49" fontId="14" fillId="0" borderId="10" xfId="56" applyNumberFormat="1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justify" vertical="center" wrapText="1"/>
      <protection/>
    </xf>
    <xf numFmtId="181" fontId="1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justify" vertic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4" fillId="0" borderId="0" xfId="0" applyFont="1" applyAlignment="1">
      <alignment/>
    </xf>
    <xf numFmtId="0" fontId="62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/>
    </xf>
    <xf numFmtId="176" fontId="62" fillId="0" borderId="12" xfId="0" applyNumberFormat="1" applyFont="1" applyBorder="1" applyAlignment="1">
      <alignment horizontal="center" vertical="center" wrapText="1"/>
    </xf>
    <xf numFmtId="176" fontId="62" fillId="0" borderId="13" xfId="0" applyNumberFormat="1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right" vertical="top" wrapText="1"/>
    </xf>
    <xf numFmtId="176" fontId="65" fillId="0" borderId="10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justify"/>
    </xf>
    <xf numFmtId="0" fontId="57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wrapText="1"/>
    </xf>
    <xf numFmtId="177" fontId="6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57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justify" vertical="top" wrapText="1"/>
    </xf>
    <xf numFmtId="181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horizontal="justify" vertical="center" wrapText="1"/>
      <protection/>
    </xf>
    <xf numFmtId="0" fontId="57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59" applyNumberFormat="1" applyFont="1" applyFill="1" applyBorder="1" applyAlignment="1">
      <alignment horizontal="right" vertical="center" wrapText="1"/>
      <protection/>
    </xf>
    <xf numFmtId="177" fontId="3" fillId="0" borderId="10" xfId="59" applyNumberFormat="1" applyFont="1" applyFill="1" applyBorder="1" applyAlignment="1">
      <alignment horizontal="center" vertical="center" wrapText="1"/>
      <protection/>
    </xf>
    <xf numFmtId="177" fontId="57" fillId="0" borderId="10" xfId="0" applyNumberFormat="1" applyFont="1" applyFill="1" applyBorder="1" applyAlignment="1">
      <alignment horizontal="center" vertical="center" wrapText="1"/>
    </xf>
    <xf numFmtId="177" fontId="8" fillId="0" borderId="10" xfId="59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justify" vertical="center" wrapText="1"/>
    </xf>
    <xf numFmtId="4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justify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7" fillId="0" borderId="15" xfId="0" applyFont="1" applyFill="1" applyBorder="1" applyAlignment="1">
      <alignment horizontal="justify" vertical="top" wrapText="1"/>
    </xf>
    <xf numFmtId="0" fontId="57" fillId="0" borderId="16" xfId="0" applyFont="1" applyFill="1" applyBorder="1" applyAlignment="1">
      <alignment horizontal="justify" vertical="top" wrapText="1"/>
    </xf>
    <xf numFmtId="0" fontId="57" fillId="0" borderId="17" xfId="0" applyFont="1" applyFill="1" applyBorder="1" applyAlignment="1">
      <alignment horizontal="justify" vertical="top" wrapText="1"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57" fillId="0" borderId="17" xfId="0" applyFont="1" applyBorder="1" applyAlignment="1">
      <alignment horizontal="justify" vertical="top" wrapText="1"/>
    </xf>
    <xf numFmtId="177" fontId="57" fillId="0" borderId="15" xfId="0" applyNumberFormat="1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59" fillId="0" borderId="16" xfId="0" applyFont="1" applyFill="1" applyBorder="1" applyAlignment="1">
      <alignment horizontal="justify" vertical="top" wrapText="1"/>
    </xf>
    <xf numFmtId="0" fontId="59" fillId="0" borderId="17" xfId="0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justify" vertical="top" wrapText="1"/>
    </xf>
    <xf numFmtId="177" fontId="57" fillId="0" borderId="16" xfId="0" applyNumberFormat="1" applyFont="1" applyFill="1" applyBorder="1" applyAlignment="1">
      <alignment horizontal="justify" vertical="top" wrapText="1"/>
    </xf>
    <xf numFmtId="177" fontId="57" fillId="0" borderId="17" xfId="0" applyNumberFormat="1" applyFont="1" applyFill="1" applyBorder="1" applyAlignment="1">
      <alignment horizontal="justify" vertical="top" wrapText="1"/>
    </xf>
    <xf numFmtId="0" fontId="57" fillId="0" borderId="18" xfId="0" applyFont="1" applyBorder="1" applyAlignment="1">
      <alignment horizontal="justify" vertical="top" wrapText="1"/>
    </xf>
    <xf numFmtId="0" fontId="57" fillId="0" borderId="19" xfId="0" applyFont="1" applyBorder="1" applyAlignment="1">
      <alignment horizontal="justify" vertical="top" wrapText="1"/>
    </xf>
    <xf numFmtId="0" fontId="57" fillId="0" borderId="14" xfId="0" applyFont="1" applyBorder="1" applyAlignment="1">
      <alignment horizontal="justify" vertical="top" wrapText="1"/>
    </xf>
    <xf numFmtId="177" fontId="57" fillId="0" borderId="15" xfId="0" applyNumberFormat="1" applyFont="1" applyBorder="1" applyAlignment="1">
      <alignment horizontal="justify" vertical="top" wrapText="1"/>
    </xf>
    <xf numFmtId="0" fontId="57" fillId="0" borderId="10" xfId="0" applyFont="1" applyFill="1" applyBorder="1" applyAlignment="1">
      <alignment horizontal="left" vertical="top" wrapText="1"/>
    </xf>
    <xf numFmtId="0" fontId="60" fillId="0" borderId="15" xfId="0" applyFont="1" applyBorder="1" applyAlignment="1">
      <alignment horizontal="justify" vertical="top" wrapText="1"/>
    </xf>
    <xf numFmtId="0" fontId="47" fillId="0" borderId="16" xfId="0" applyFont="1" applyBorder="1" applyAlignment="1">
      <alignment horizontal="justify" vertical="top" wrapText="1"/>
    </xf>
    <xf numFmtId="0" fontId="47" fillId="0" borderId="17" xfId="0" applyFont="1" applyBorder="1" applyAlignment="1">
      <alignment horizontal="justify" vertical="top" wrapText="1"/>
    </xf>
    <xf numFmtId="177" fontId="57" fillId="0" borderId="15" xfId="0" applyNumberFormat="1" applyFont="1" applyFill="1" applyBorder="1" applyAlignment="1">
      <alignment horizontal="left" vertical="top" wrapText="1"/>
    </xf>
    <xf numFmtId="177" fontId="57" fillId="0" borderId="16" xfId="0" applyNumberFormat="1" applyFont="1" applyFill="1" applyBorder="1" applyAlignment="1">
      <alignment horizontal="left" vertical="top" wrapText="1"/>
    </xf>
    <xf numFmtId="177" fontId="57" fillId="0" borderId="17" xfId="0" applyNumberFormat="1" applyFont="1" applyFill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justify" vertical="top" wrapText="1" readingOrder="1"/>
    </xf>
    <xf numFmtId="0" fontId="57" fillId="0" borderId="16" xfId="0" applyFont="1" applyFill="1" applyBorder="1" applyAlignment="1">
      <alignment horizontal="justify" vertical="top" wrapText="1" readingOrder="1"/>
    </xf>
    <xf numFmtId="0" fontId="57" fillId="0" borderId="17" xfId="0" applyFont="1" applyFill="1" applyBorder="1" applyAlignment="1">
      <alignment horizontal="justify" vertical="top" wrapText="1" readingOrder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top" wrapText="1" readingOrder="1"/>
    </xf>
    <xf numFmtId="0" fontId="0" fillId="0" borderId="17" xfId="0" applyFont="1" applyFill="1" applyBorder="1" applyAlignment="1">
      <alignment horizontal="justify" vertical="top" wrapText="1" readingOrder="1"/>
    </xf>
    <xf numFmtId="177" fontId="57" fillId="0" borderId="16" xfId="0" applyNumberFormat="1" applyFont="1" applyBorder="1" applyAlignment="1">
      <alignment horizontal="justify" vertical="top" wrapText="1"/>
    </xf>
    <xf numFmtId="177" fontId="57" fillId="0" borderId="17" xfId="0" applyNumberFormat="1" applyFont="1" applyBorder="1" applyAlignment="1">
      <alignment horizontal="justify" vertical="top" wrapText="1"/>
    </xf>
    <xf numFmtId="0" fontId="0" fillId="0" borderId="16" xfId="0" applyFill="1" applyBorder="1" applyAlignment="1">
      <alignment horizontal="justify" vertical="top" wrapText="1" readingOrder="1"/>
    </xf>
    <xf numFmtId="0" fontId="0" fillId="0" borderId="17" xfId="0" applyFill="1" applyBorder="1" applyAlignment="1">
      <alignment horizontal="justify" vertical="top" wrapText="1" readingOrder="1"/>
    </xf>
    <xf numFmtId="0" fontId="57" fillId="0" borderId="15" xfId="0" applyFont="1" applyBorder="1" applyAlignment="1">
      <alignment horizontal="justify" vertical="top" wrapText="1" readingOrder="1"/>
    </xf>
    <xf numFmtId="0" fontId="0" fillId="0" borderId="16" xfId="0" applyBorder="1" applyAlignment="1">
      <alignment horizontal="justify" vertical="top" wrapText="1" readingOrder="1"/>
    </xf>
    <xf numFmtId="0" fontId="0" fillId="0" borderId="17" xfId="0" applyBorder="1" applyAlignment="1">
      <alignment horizontal="justify" vertical="top" wrapText="1" readingOrder="1"/>
    </xf>
    <xf numFmtId="0" fontId="57" fillId="0" borderId="15" xfId="0" applyFont="1" applyFill="1" applyBorder="1" applyAlignment="1">
      <alignment horizontal="left" vertical="top" wrapText="1" readingOrder="1"/>
    </xf>
    <xf numFmtId="0" fontId="57" fillId="0" borderId="16" xfId="0" applyFont="1" applyFill="1" applyBorder="1" applyAlignment="1">
      <alignment horizontal="left" vertical="top" wrapText="1" readingOrder="1"/>
    </xf>
    <xf numFmtId="0" fontId="57" fillId="0" borderId="17" xfId="0" applyFont="1" applyFill="1" applyBorder="1" applyAlignment="1">
      <alignment horizontal="left" vertical="top" wrapText="1" readingOrder="1"/>
    </xf>
    <xf numFmtId="0" fontId="57" fillId="0" borderId="15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0" fillId="0" borderId="17" xfId="0" applyFont="1" applyBorder="1" applyAlignment="1">
      <alignment horizontal="left" vertical="top" wrapText="1" readingOrder="1"/>
    </xf>
    <xf numFmtId="0" fontId="3" fillId="0" borderId="15" xfId="0" applyFont="1" applyFill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 readingOrder="1"/>
    </xf>
    <xf numFmtId="0" fontId="57" fillId="0" borderId="17" xfId="0" applyFont="1" applyBorder="1" applyAlignment="1">
      <alignment horizontal="justify" vertical="top" wrapText="1" readingOrder="1"/>
    </xf>
    <xf numFmtId="2" fontId="57" fillId="0" borderId="15" xfId="0" applyNumberFormat="1" applyFont="1" applyBorder="1" applyAlignment="1">
      <alignment horizontal="justify" vertical="top" wrapText="1" readingOrder="1"/>
    </xf>
    <xf numFmtId="2" fontId="57" fillId="0" borderId="16" xfId="0" applyNumberFormat="1" applyFont="1" applyBorder="1" applyAlignment="1">
      <alignment horizontal="justify" vertical="top" wrapText="1" readingOrder="1"/>
    </xf>
    <xf numFmtId="2" fontId="57" fillId="0" borderId="17" xfId="0" applyNumberFormat="1" applyFont="1" applyBorder="1" applyAlignment="1">
      <alignment horizontal="justify" vertical="top" wrapText="1" readingOrder="1"/>
    </xf>
    <xf numFmtId="0" fontId="0" fillId="0" borderId="16" xfId="0" applyFont="1" applyBorder="1" applyAlignment="1">
      <alignment horizontal="justify" vertical="top" wrapText="1" readingOrder="1"/>
    </xf>
    <xf numFmtId="0" fontId="0" fillId="0" borderId="17" xfId="0" applyFont="1" applyBorder="1" applyAlignment="1">
      <alignment horizontal="justify" vertical="top" wrapText="1" readingOrder="1"/>
    </xf>
    <xf numFmtId="0" fontId="3" fillId="0" borderId="15" xfId="0" applyFont="1" applyBorder="1" applyAlignment="1">
      <alignment horizontal="justify" vertical="top" wrapText="1" readingOrder="1"/>
    </xf>
    <xf numFmtId="0" fontId="3" fillId="0" borderId="16" xfId="0" applyFont="1" applyBorder="1" applyAlignment="1">
      <alignment horizontal="justify" vertical="top" wrapText="1" readingOrder="1"/>
    </xf>
    <xf numFmtId="0" fontId="3" fillId="0" borderId="17" xfId="0" applyFont="1" applyBorder="1" applyAlignment="1">
      <alignment horizontal="justify" vertical="top" wrapText="1" readingOrder="1"/>
    </xf>
    <xf numFmtId="0" fontId="0" fillId="0" borderId="16" xfId="0" applyFont="1" applyBorder="1" applyAlignment="1">
      <alignment horizontal="justify" vertical="top" wrapText="1" readingOrder="1"/>
    </xf>
    <xf numFmtId="0" fontId="0" fillId="0" borderId="17" xfId="0" applyFont="1" applyBorder="1" applyAlignment="1">
      <alignment horizontal="justify" vertical="top" wrapText="1" readingOrder="1"/>
    </xf>
    <xf numFmtId="177" fontId="57" fillId="0" borderId="15" xfId="0" applyNumberFormat="1" applyFont="1" applyBorder="1" applyAlignment="1">
      <alignment horizontal="justify" vertical="top" wrapText="1" readingOrder="1"/>
    </xf>
    <xf numFmtId="177" fontId="57" fillId="0" borderId="16" xfId="0" applyNumberFormat="1" applyFont="1" applyBorder="1" applyAlignment="1">
      <alignment horizontal="justify" vertical="top" wrapText="1" readingOrder="1"/>
    </xf>
    <xf numFmtId="177" fontId="57" fillId="0" borderId="17" xfId="0" applyNumberFormat="1" applyFont="1" applyBorder="1" applyAlignment="1">
      <alignment horizontal="justify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0" borderId="17" xfId="0" applyBorder="1" applyAlignment="1">
      <alignment horizontal="left" vertical="top" wrapText="1" readingOrder="1"/>
    </xf>
    <xf numFmtId="0" fontId="55" fillId="0" borderId="16" xfId="0" applyFont="1" applyBorder="1" applyAlignment="1">
      <alignment horizontal="justify" vertical="top" wrapText="1" readingOrder="1"/>
    </xf>
    <xf numFmtId="0" fontId="55" fillId="0" borderId="17" xfId="0" applyFont="1" applyBorder="1" applyAlignment="1">
      <alignment horizontal="justify" vertical="top" wrapText="1" readingOrder="1"/>
    </xf>
    <xf numFmtId="0" fontId="0" fillId="0" borderId="16" xfId="0" applyFont="1" applyFill="1" applyBorder="1" applyAlignment="1">
      <alignment horizontal="justify" vertical="top" wrapText="1" readingOrder="1"/>
    </xf>
    <xf numFmtId="0" fontId="0" fillId="0" borderId="17" xfId="0" applyFont="1" applyFill="1" applyBorder="1" applyAlignment="1">
      <alignment horizontal="justify" vertical="top" wrapText="1" readingOrder="1"/>
    </xf>
    <xf numFmtId="177" fontId="57" fillId="0" borderId="15" xfId="0" applyNumberFormat="1" applyFont="1" applyFill="1" applyBorder="1" applyAlignment="1">
      <alignment horizontal="justify" vertical="top" wrapText="1" readingOrder="1"/>
    </xf>
    <xf numFmtId="0" fontId="57" fillId="0" borderId="15" xfId="0" applyFont="1" applyFill="1" applyBorder="1" applyAlignment="1">
      <alignment horizontal="justify" vertical="center" wrapText="1"/>
    </xf>
    <xf numFmtId="0" fontId="57" fillId="0" borderId="16" xfId="0" applyFont="1" applyFill="1" applyBorder="1" applyAlignment="1">
      <alignment horizontal="justify" vertical="center" wrapText="1"/>
    </xf>
    <xf numFmtId="0" fontId="57" fillId="0" borderId="17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 readingOrder="1"/>
    </xf>
    <xf numFmtId="0" fontId="60" fillId="0" borderId="16" xfId="0" applyFont="1" applyBorder="1" applyAlignment="1">
      <alignment horizontal="center" vertical="top" wrapText="1" readingOrder="1"/>
    </xf>
    <xf numFmtId="0" fontId="60" fillId="0" borderId="17" xfId="0" applyFont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0" fillId="0" borderId="17" xfId="0" applyFill="1" applyBorder="1" applyAlignment="1">
      <alignment horizontal="left" vertical="top" wrapText="1" readingOrder="1"/>
    </xf>
    <xf numFmtId="0" fontId="8" fillId="0" borderId="0" xfId="59" applyFont="1" applyAlignment="1">
      <alignment horizontal="center" vertical="center" wrapText="1"/>
      <protection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top" wrapText="1"/>
    </xf>
    <xf numFmtId="176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5" fillId="0" borderId="0" xfId="0" applyFont="1" applyAlignment="1">
      <alignment horizontal="center" wrapText="1"/>
    </xf>
    <xf numFmtId="176" fontId="62" fillId="0" borderId="12" xfId="0" applyNumberFormat="1" applyFont="1" applyBorder="1" applyAlignment="1">
      <alignment horizontal="center" vertical="center" wrapText="1"/>
    </xf>
    <xf numFmtId="176" fontId="62" fillId="0" borderId="13" xfId="0" applyNumberFormat="1" applyFont="1" applyBorder="1" applyAlignment="1">
      <alignment horizontal="center" vertical="center" wrapText="1"/>
    </xf>
    <xf numFmtId="176" fontId="6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4" xfId="54"/>
    <cellStyle name="Обычный 2" xfId="55"/>
    <cellStyle name="Обычный 2 2" xfId="56"/>
    <cellStyle name="Обычный 2 2 2 2" xfId="57"/>
    <cellStyle name="Обычный 3" xfId="58"/>
    <cellStyle name="Обычный 6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30.8515625" style="0" customWidth="1"/>
    <col min="2" max="2" width="47.57421875" style="0" customWidth="1"/>
    <col min="3" max="3" width="13.421875" style="0" customWidth="1"/>
  </cols>
  <sheetData>
    <row r="1" spans="2:3" ht="15">
      <c r="B1" s="144" t="s">
        <v>282</v>
      </c>
      <c r="C1" s="144"/>
    </row>
    <row r="2" spans="2:3" ht="15">
      <c r="B2" s="144" t="s">
        <v>279</v>
      </c>
      <c r="C2" s="144"/>
    </row>
    <row r="3" spans="2:3" ht="15">
      <c r="B3" s="144" t="s">
        <v>280</v>
      </c>
      <c r="C3" s="144"/>
    </row>
    <row r="4" spans="2:3" ht="15">
      <c r="B4" s="144" t="s">
        <v>443</v>
      </c>
      <c r="C4" s="144"/>
    </row>
    <row r="6" spans="1:3" ht="15.75">
      <c r="A6" s="61"/>
      <c r="B6" s="140" t="s">
        <v>146</v>
      </c>
      <c r="C6" s="141"/>
    </row>
    <row r="7" spans="1:3" ht="15.75">
      <c r="A7" s="61"/>
      <c r="B7" s="140" t="s">
        <v>286</v>
      </c>
      <c r="C7" s="141"/>
    </row>
    <row r="8" spans="1:3" ht="15.75">
      <c r="A8" s="61"/>
      <c r="B8" s="140" t="s">
        <v>287</v>
      </c>
      <c r="C8" s="141"/>
    </row>
    <row r="9" spans="1:3" ht="15.75">
      <c r="A9" s="61"/>
      <c r="B9" s="140" t="s">
        <v>288</v>
      </c>
      <c r="C9" s="141"/>
    </row>
    <row r="10" spans="1:3" ht="15.75">
      <c r="A10" s="61"/>
      <c r="B10" s="62"/>
      <c r="C10" s="63"/>
    </row>
    <row r="11" spans="1:3" ht="51" customHeight="1">
      <c r="A11" s="142" t="s">
        <v>289</v>
      </c>
      <c r="B11" s="143"/>
      <c r="C11" s="143"/>
    </row>
    <row r="12" spans="1:3" ht="15">
      <c r="A12" s="64"/>
      <c r="B12" s="65"/>
      <c r="C12" s="66"/>
    </row>
    <row r="13" spans="1:3" ht="30">
      <c r="A13" s="67" t="s">
        <v>290</v>
      </c>
      <c r="B13" s="68" t="s">
        <v>291</v>
      </c>
      <c r="C13" s="69" t="s">
        <v>2</v>
      </c>
    </row>
    <row r="14" spans="1:3" ht="15.75">
      <c r="A14" s="70">
        <v>1</v>
      </c>
      <c r="B14" s="71">
        <v>2</v>
      </c>
      <c r="C14" s="71">
        <v>3</v>
      </c>
    </row>
    <row r="15" spans="1:3" ht="15.75">
      <c r="A15" s="72" t="s">
        <v>292</v>
      </c>
      <c r="B15" s="73" t="s">
        <v>293</v>
      </c>
      <c r="C15" s="74">
        <f>C16+C44</f>
        <v>39230.708</v>
      </c>
    </row>
    <row r="16" spans="1:3" ht="31.5">
      <c r="A16" s="75" t="s">
        <v>294</v>
      </c>
      <c r="B16" s="76" t="s">
        <v>295</v>
      </c>
      <c r="C16" s="77">
        <f>C17+C27+C37+C40+C22</f>
        <v>20519.9</v>
      </c>
    </row>
    <row r="17" spans="1:3" ht="15.75">
      <c r="A17" s="75" t="s">
        <v>296</v>
      </c>
      <c r="B17" s="76" t="s">
        <v>297</v>
      </c>
      <c r="C17" s="77">
        <f>C18</f>
        <v>7950</v>
      </c>
    </row>
    <row r="18" spans="1:3" ht="15.75">
      <c r="A18" s="70" t="s">
        <v>298</v>
      </c>
      <c r="B18" s="78" t="s">
        <v>299</v>
      </c>
      <c r="C18" s="79">
        <f>C19+C20+C21</f>
        <v>7950</v>
      </c>
    </row>
    <row r="19" spans="1:3" ht="98.25" customHeight="1">
      <c r="A19" s="70" t="s">
        <v>300</v>
      </c>
      <c r="B19" s="78" t="s">
        <v>301</v>
      </c>
      <c r="C19" s="79">
        <v>7895</v>
      </c>
    </row>
    <row r="20" spans="1:3" ht="144" customHeight="1">
      <c r="A20" s="70" t="s">
        <v>302</v>
      </c>
      <c r="B20" s="80" t="s">
        <v>303</v>
      </c>
      <c r="C20" s="79">
        <v>45</v>
      </c>
    </row>
    <row r="21" spans="1:3" ht="63">
      <c r="A21" s="70" t="s">
        <v>304</v>
      </c>
      <c r="B21" s="80" t="s">
        <v>305</v>
      </c>
      <c r="C21" s="79">
        <v>10</v>
      </c>
    </row>
    <row r="22" spans="1:3" ht="47.25">
      <c r="A22" s="75" t="s">
        <v>306</v>
      </c>
      <c r="B22" s="81" t="s">
        <v>307</v>
      </c>
      <c r="C22" s="77">
        <f>C23+C24+C25+C26</f>
        <v>1383.4</v>
      </c>
    </row>
    <row r="23" spans="1:3" ht="94.5">
      <c r="A23" s="70" t="s">
        <v>308</v>
      </c>
      <c r="B23" s="82" t="s">
        <v>309</v>
      </c>
      <c r="C23" s="79">
        <v>553.1</v>
      </c>
    </row>
    <row r="24" spans="1:3" ht="126">
      <c r="A24" s="70" t="s">
        <v>310</v>
      </c>
      <c r="B24" s="82" t="s">
        <v>311</v>
      </c>
      <c r="C24" s="79">
        <v>5.5</v>
      </c>
    </row>
    <row r="25" spans="1:3" ht="94.5">
      <c r="A25" s="70" t="s">
        <v>312</v>
      </c>
      <c r="B25" s="82" t="s">
        <v>313</v>
      </c>
      <c r="C25" s="79">
        <v>921.4</v>
      </c>
    </row>
    <row r="26" spans="1:3" ht="94.5">
      <c r="A26" s="83" t="s">
        <v>314</v>
      </c>
      <c r="B26" s="84" t="s">
        <v>315</v>
      </c>
      <c r="C26" s="79">
        <v>-96.6</v>
      </c>
    </row>
    <row r="27" spans="1:3" ht="15.75">
      <c r="A27" s="75" t="s">
        <v>316</v>
      </c>
      <c r="B27" s="76" t="s">
        <v>317</v>
      </c>
      <c r="C27" s="77">
        <f>C28+C32+C29</f>
        <v>8980</v>
      </c>
    </row>
    <row r="28" spans="1:3" ht="63">
      <c r="A28" s="70" t="s">
        <v>318</v>
      </c>
      <c r="B28" s="78" t="s">
        <v>319</v>
      </c>
      <c r="C28" s="79">
        <v>960</v>
      </c>
    </row>
    <row r="29" spans="1:3" ht="15.75">
      <c r="A29" s="85" t="s">
        <v>320</v>
      </c>
      <c r="B29" s="86" t="s">
        <v>321</v>
      </c>
      <c r="C29" s="79">
        <f>C30+C31</f>
        <v>4100</v>
      </c>
    </row>
    <row r="30" spans="1:3" ht="15.75">
      <c r="A30" s="85" t="s">
        <v>322</v>
      </c>
      <c r="B30" s="86" t="s">
        <v>323</v>
      </c>
      <c r="C30" s="79">
        <v>250</v>
      </c>
    </row>
    <row r="31" spans="1:3" ht="15.75">
      <c r="A31" s="85" t="s">
        <v>324</v>
      </c>
      <c r="B31" s="86" t="s">
        <v>325</v>
      </c>
      <c r="C31" s="79">
        <v>3850</v>
      </c>
    </row>
    <row r="32" spans="1:3" ht="15.75">
      <c r="A32" s="70" t="s">
        <v>326</v>
      </c>
      <c r="B32" s="78" t="s">
        <v>327</v>
      </c>
      <c r="C32" s="79">
        <f>C33+C35</f>
        <v>3920</v>
      </c>
    </row>
    <row r="33" spans="1:3" ht="15.75">
      <c r="A33" s="70" t="s">
        <v>328</v>
      </c>
      <c r="B33" s="78" t="s">
        <v>329</v>
      </c>
      <c r="C33" s="79">
        <f>C34</f>
        <v>2300</v>
      </c>
    </row>
    <row r="34" spans="1:3" ht="47.25">
      <c r="A34" s="70" t="s">
        <v>330</v>
      </c>
      <c r="B34" s="78" t="s">
        <v>331</v>
      </c>
      <c r="C34" s="79">
        <v>2300</v>
      </c>
    </row>
    <row r="35" spans="1:3" ht="15.75">
      <c r="A35" s="70" t="s">
        <v>332</v>
      </c>
      <c r="B35" s="78" t="s">
        <v>333</v>
      </c>
      <c r="C35" s="79">
        <f>C36</f>
        <v>1620</v>
      </c>
    </row>
    <row r="36" spans="1:3" ht="63">
      <c r="A36" s="70" t="s">
        <v>334</v>
      </c>
      <c r="B36" s="78" t="s">
        <v>335</v>
      </c>
      <c r="C36" s="79">
        <v>1620</v>
      </c>
    </row>
    <row r="37" spans="1:3" ht="47.25">
      <c r="A37" s="75" t="s">
        <v>336</v>
      </c>
      <c r="B37" s="76" t="s">
        <v>337</v>
      </c>
      <c r="C37" s="77">
        <f>C38+C39</f>
        <v>700</v>
      </c>
    </row>
    <row r="38" spans="1:3" ht="110.25">
      <c r="A38" s="70" t="s">
        <v>338</v>
      </c>
      <c r="B38" s="78" t="s">
        <v>339</v>
      </c>
      <c r="C38" s="79">
        <v>610</v>
      </c>
    </row>
    <row r="39" spans="1:3" ht="110.25">
      <c r="A39" s="70" t="s">
        <v>340</v>
      </c>
      <c r="B39" s="78" t="s">
        <v>341</v>
      </c>
      <c r="C39" s="79">
        <v>90</v>
      </c>
    </row>
    <row r="40" spans="1:3" ht="31.5">
      <c r="A40" s="75" t="s">
        <v>342</v>
      </c>
      <c r="B40" s="76" t="s">
        <v>343</v>
      </c>
      <c r="C40" s="77">
        <f>C41+C43+C42</f>
        <v>1506.5</v>
      </c>
    </row>
    <row r="41" spans="1:3" ht="63">
      <c r="A41" s="70" t="s">
        <v>344</v>
      </c>
      <c r="B41" s="78" t="s">
        <v>345</v>
      </c>
      <c r="C41" s="79">
        <v>476.5</v>
      </c>
    </row>
    <row r="42" spans="1:3" ht="78.75">
      <c r="A42" s="70" t="s">
        <v>346</v>
      </c>
      <c r="B42" s="78" t="s">
        <v>347</v>
      </c>
      <c r="C42" s="79">
        <v>1000</v>
      </c>
    </row>
    <row r="43" spans="1:3" ht="126">
      <c r="A43" s="87" t="s">
        <v>348</v>
      </c>
      <c r="B43" s="88" t="s">
        <v>349</v>
      </c>
      <c r="C43" s="79">
        <v>30</v>
      </c>
    </row>
    <row r="44" spans="1:3" ht="15.75">
      <c r="A44" s="75" t="s">
        <v>350</v>
      </c>
      <c r="B44" s="76" t="s">
        <v>351</v>
      </c>
      <c r="C44" s="77">
        <f>C45</f>
        <v>18710.807999999997</v>
      </c>
    </row>
    <row r="45" spans="1:3" ht="47.25">
      <c r="A45" s="70" t="s">
        <v>352</v>
      </c>
      <c r="B45" s="78" t="s">
        <v>353</v>
      </c>
      <c r="C45" s="79">
        <f>C46+C53+C61+C49</f>
        <v>18710.807999999997</v>
      </c>
    </row>
    <row r="46" spans="1:3" ht="31.5">
      <c r="A46" s="70" t="s">
        <v>354</v>
      </c>
      <c r="B46" s="78" t="s">
        <v>355</v>
      </c>
      <c r="C46" s="79">
        <f>C47+C48</f>
        <v>8350.5</v>
      </c>
    </row>
    <row r="47" spans="1:3" ht="47.25">
      <c r="A47" s="70"/>
      <c r="B47" s="78" t="s">
        <v>356</v>
      </c>
      <c r="C47" s="89">
        <v>5789.9</v>
      </c>
    </row>
    <row r="48" spans="1:3" ht="47.25">
      <c r="A48" s="70"/>
      <c r="B48" s="78" t="s">
        <v>357</v>
      </c>
      <c r="C48" s="79">
        <v>2560.6</v>
      </c>
    </row>
    <row r="49" spans="1:3" ht="47.25">
      <c r="A49" s="70" t="s">
        <v>379</v>
      </c>
      <c r="B49" s="78" t="s">
        <v>380</v>
      </c>
      <c r="C49" s="79">
        <f>C50+C51</f>
        <v>5485</v>
      </c>
    </row>
    <row r="50" spans="1:3" ht="78.75">
      <c r="A50" s="90" t="s">
        <v>377</v>
      </c>
      <c r="B50" s="91" t="s">
        <v>378</v>
      </c>
      <c r="C50" s="79">
        <f>3080.7971+1139.4729+1150.43</f>
        <v>5370.7</v>
      </c>
    </row>
    <row r="51" spans="1:3" ht="31.5">
      <c r="A51" s="90" t="s">
        <v>358</v>
      </c>
      <c r="B51" s="91" t="s">
        <v>359</v>
      </c>
      <c r="C51" s="79">
        <f>C52</f>
        <v>114.3</v>
      </c>
    </row>
    <row r="52" spans="1:3" ht="63">
      <c r="A52" s="92"/>
      <c r="B52" s="93" t="s">
        <v>360</v>
      </c>
      <c r="C52" s="79">
        <v>114.3</v>
      </c>
    </row>
    <row r="53" spans="1:3" ht="31.5">
      <c r="A53" s="70" t="s">
        <v>361</v>
      </c>
      <c r="B53" s="94" t="s">
        <v>362</v>
      </c>
      <c r="C53" s="79">
        <f>C55+C54</f>
        <v>650.8</v>
      </c>
    </row>
    <row r="54" spans="1:3" ht="63">
      <c r="A54" s="70" t="s">
        <v>363</v>
      </c>
      <c r="B54" s="94" t="s">
        <v>364</v>
      </c>
      <c r="C54" s="79">
        <v>395.5</v>
      </c>
    </row>
    <row r="55" spans="1:3" ht="47.25">
      <c r="A55" s="70" t="s">
        <v>365</v>
      </c>
      <c r="B55" s="78" t="s">
        <v>366</v>
      </c>
      <c r="C55" s="79">
        <f>C56+C57+C60+C58+C59</f>
        <v>255.29999999999998</v>
      </c>
    </row>
    <row r="56" spans="1:3" ht="128.25" customHeight="1">
      <c r="A56" s="70"/>
      <c r="B56" s="78" t="s">
        <v>367</v>
      </c>
      <c r="C56" s="79">
        <v>66.1</v>
      </c>
    </row>
    <row r="57" spans="1:3" ht="47.25">
      <c r="A57" s="70"/>
      <c r="B57" s="78" t="s">
        <v>368</v>
      </c>
      <c r="C57" s="79">
        <v>4</v>
      </c>
    </row>
    <row r="58" spans="1:3" ht="94.5">
      <c r="A58" s="70"/>
      <c r="B58" s="95" t="s">
        <v>369</v>
      </c>
      <c r="C58" s="79">
        <v>173.5</v>
      </c>
    </row>
    <row r="59" spans="1:3" ht="108.75" customHeight="1">
      <c r="A59" s="70"/>
      <c r="B59" s="96" t="s">
        <v>370</v>
      </c>
      <c r="C59" s="79">
        <v>9.7</v>
      </c>
    </row>
    <row r="60" spans="1:3" ht="76.5" customHeight="1">
      <c r="A60" s="70"/>
      <c r="B60" s="93" t="s">
        <v>371</v>
      </c>
      <c r="C60" s="79">
        <v>2</v>
      </c>
    </row>
    <row r="61" spans="1:3" ht="15.75">
      <c r="A61" s="97" t="s">
        <v>372</v>
      </c>
      <c r="B61" s="98" t="s">
        <v>373</v>
      </c>
      <c r="C61" s="99">
        <f>C62</f>
        <v>4224.508</v>
      </c>
    </row>
    <row r="62" spans="1:3" ht="32.25" customHeight="1">
      <c r="A62" s="100" t="s">
        <v>374</v>
      </c>
      <c r="B62" s="91" t="s">
        <v>375</v>
      </c>
      <c r="C62" s="99">
        <f>C63+C64+C65+C66</f>
        <v>4224.508</v>
      </c>
    </row>
    <row r="63" spans="1:3" ht="38.25" customHeight="1">
      <c r="A63" s="101"/>
      <c r="B63" s="122" t="s">
        <v>376</v>
      </c>
      <c r="C63" s="123">
        <v>1315.008</v>
      </c>
    </row>
    <row r="64" spans="1:3" ht="65.25" customHeight="1">
      <c r="A64" s="136"/>
      <c r="B64" s="137" t="s">
        <v>423</v>
      </c>
      <c r="C64" s="138">
        <v>2400</v>
      </c>
    </row>
    <row r="65" spans="1:3" ht="68.25" customHeight="1">
      <c r="A65" s="136"/>
      <c r="B65" s="137" t="s">
        <v>425</v>
      </c>
      <c r="C65" s="138">
        <v>129.5</v>
      </c>
    </row>
    <row r="66" spans="1:4" ht="64.5" customHeight="1">
      <c r="A66" s="136"/>
      <c r="B66" s="137" t="s">
        <v>424</v>
      </c>
      <c r="C66" s="138">
        <v>380</v>
      </c>
      <c r="D66" s="2" t="s">
        <v>405</v>
      </c>
    </row>
  </sheetData>
  <sheetProtection/>
  <mergeCells count="9">
    <mergeCell ref="B8:C8"/>
    <mergeCell ref="B9:C9"/>
    <mergeCell ref="A11:C11"/>
    <mergeCell ref="B1:C1"/>
    <mergeCell ref="B2:C2"/>
    <mergeCell ref="B3:C3"/>
    <mergeCell ref="B4:C4"/>
    <mergeCell ref="B6:C6"/>
    <mergeCell ref="B7:C7"/>
  </mergeCells>
  <printOptions/>
  <pageMargins left="0.31" right="0.17" top="0.17" bottom="0.22" header="0.17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13.8515625" style="0" customWidth="1"/>
    <col min="2" max="2" width="5.8515625" style="0" customWidth="1"/>
    <col min="5" max="5" width="34.140625" style="0" customWidth="1"/>
    <col min="6" max="6" width="10.28125" style="0" customWidth="1"/>
    <col min="7" max="7" width="2.57421875" style="0" customWidth="1"/>
  </cols>
  <sheetData>
    <row r="1" spans="5:6" ht="15">
      <c r="E1" s="144" t="s">
        <v>284</v>
      </c>
      <c r="F1" s="144"/>
    </row>
    <row r="2" spans="5:6" ht="15">
      <c r="E2" s="144" t="s">
        <v>279</v>
      </c>
      <c r="F2" s="144"/>
    </row>
    <row r="3" spans="5:6" ht="15">
      <c r="E3" s="144" t="s">
        <v>280</v>
      </c>
      <c r="F3" s="144"/>
    </row>
    <row r="4" spans="5:6" ht="15">
      <c r="E4" s="144" t="s">
        <v>443</v>
      </c>
      <c r="F4" s="144"/>
    </row>
    <row r="6" spans="1:6" ht="14.25" customHeight="1">
      <c r="A6" s="1"/>
      <c r="E6" s="148" t="s">
        <v>281</v>
      </c>
      <c r="F6" s="148"/>
    </row>
    <row r="7" spans="1:6" ht="15.75" customHeight="1">
      <c r="A7" s="1"/>
      <c r="E7" s="148" t="s">
        <v>0</v>
      </c>
      <c r="F7" s="148"/>
    </row>
    <row r="8" spans="1:6" ht="14.25" customHeight="1">
      <c r="A8" s="1"/>
      <c r="E8" s="148" t="s">
        <v>1</v>
      </c>
      <c r="F8" s="148"/>
    </row>
    <row r="9" spans="1:6" ht="14.25" customHeight="1">
      <c r="A9" s="1"/>
      <c r="E9" s="148" t="s">
        <v>406</v>
      </c>
      <c r="F9" s="148"/>
    </row>
    <row r="10" ht="15.75" customHeight="1">
      <c r="A10" s="1"/>
    </row>
    <row r="11" spans="1:6" ht="54.75" customHeight="1">
      <c r="A11" s="149" t="s">
        <v>440</v>
      </c>
      <c r="B11" s="149"/>
      <c r="C11" s="149"/>
      <c r="D11" s="149"/>
      <c r="E11" s="149"/>
      <c r="F11" s="149"/>
    </row>
    <row r="12" spans="1:6" ht="15">
      <c r="A12" s="2"/>
      <c r="F12" s="3"/>
    </row>
    <row r="13" spans="1:6" ht="15">
      <c r="A13" s="4" t="s">
        <v>3</v>
      </c>
      <c r="B13" s="4" t="s">
        <v>4</v>
      </c>
      <c r="C13" s="150" t="s">
        <v>5</v>
      </c>
      <c r="D13" s="151"/>
      <c r="E13" s="152"/>
      <c r="F13" s="5" t="s">
        <v>6</v>
      </c>
    </row>
    <row r="14" spans="1:6" ht="15">
      <c r="A14" s="6">
        <v>1</v>
      </c>
      <c r="B14" s="6">
        <v>2</v>
      </c>
      <c r="C14" s="153">
        <v>3</v>
      </c>
      <c r="D14" s="154"/>
      <c r="E14" s="155"/>
      <c r="F14" s="7">
        <v>4</v>
      </c>
    </row>
    <row r="15" spans="1:6" ht="29.25" customHeight="1">
      <c r="A15" s="8" t="s">
        <v>7</v>
      </c>
      <c r="B15" s="8"/>
      <c r="C15" s="156" t="s">
        <v>203</v>
      </c>
      <c r="D15" s="157"/>
      <c r="E15" s="158"/>
      <c r="F15" s="9">
        <f>F16</f>
        <v>2385.6</v>
      </c>
    </row>
    <row r="16" spans="1:6" ht="15" customHeight="1">
      <c r="A16" s="8" t="s">
        <v>9</v>
      </c>
      <c r="B16" s="8"/>
      <c r="C16" s="156" t="s">
        <v>204</v>
      </c>
      <c r="D16" s="157"/>
      <c r="E16" s="158"/>
      <c r="F16" s="10">
        <f>F17</f>
        <v>2385.6</v>
      </c>
    </row>
    <row r="17" spans="1:6" ht="45.75" customHeight="1">
      <c r="A17" s="11" t="s">
        <v>11</v>
      </c>
      <c r="B17" s="12"/>
      <c r="C17" s="145" t="s">
        <v>235</v>
      </c>
      <c r="D17" s="146"/>
      <c r="E17" s="147"/>
      <c r="F17" s="9">
        <f>F18</f>
        <v>2385.6</v>
      </c>
    </row>
    <row r="18" spans="1:6" ht="47.25" customHeight="1">
      <c r="A18" s="11" t="s">
        <v>12</v>
      </c>
      <c r="B18" s="12"/>
      <c r="C18" s="145" t="s">
        <v>205</v>
      </c>
      <c r="D18" s="146"/>
      <c r="E18" s="147"/>
      <c r="F18" s="10">
        <f>F19</f>
        <v>2385.6</v>
      </c>
    </row>
    <row r="19" spans="1:6" ht="31.5" customHeight="1">
      <c r="A19" s="11"/>
      <c r="B19" s="12">
        <v>600</v>
      </c>
      <c r="C19" s="145" t="s">
        <v>13</v>
      </c>
      <c r="D19" s="146"/>
      <c r="E19" s="147"/>
      <c r="F19" s="10">
        <v>2385.6</v>
      </c>
    </row>
    <row r="20" spans="1:6" ht="48.75" customHeight="1">
      <c r="A20" s="11" t="s">
        <v>15</v>
      </c>
      <c r="B20" s="12"/>
      <c r="C20" s="145" t="s">
        <v>206</v>
      </c>
      <c r="D20" s="146"/>
      <c r="E20" s="147"/>
      <c r="F20" s="9">
        <f>F21+F55</f>
        <v>18519.57305</v>
      </c>
    </row>
    <row r="21" spans="1:6" ht="45" customHeight="1">
      <c r="A21" s="11" t="s">
        <v>16</v>
      </c>
      <c r="B21" s="12"/>
      <c r="C21" s="145" t="s">
        <v>207</v>
      </c>
      <c r="D21" s="146"/>
      <c r="E21" s="147"/>
      <c r="F21" s="9">
        <f>F22+F29+F32+F35+F46</f>
        <v>16095.473049999999</v>
      </c>
    </row>
    <row r="22" spans="1:6" ht="32.25" customHeight="1">
      <c r="A22" s="13" t="s">
        <v>18</v>
      </c>
      <c r="B22" s="12"/>
      <c r="C22" s="145" t="s">
        <v>208</v>
      </c>
      <c r="D22" s="146"/>
      <c r="E22" s="147"/>
      <c r="F22" s="9">
        <f>F23+F25+F27</f>
        <v>10828.073049999999</v>
      </c>
    </row>
    <row r="23" spans="1:6" ht="18.75" customHeight="1">
      <c r="A23" s="11" t="s">
        <v>20</v>
      </c>
      <c r="B23" s="12"/>
      <c r="C23" s="145" t="s">
        <v>21</v>
      </c>
      <c r="D23" s="146"/>
      <c r="E23" s="147"/>
      <c r="F23" s="9">
        <f>F24</f>
        <v>6425</v>
      </c>
    </row>
    <row r="24" spans="1:6" ht="30.75" customHeight="1">
      <c r="A24" s="11"/>
      <c r="B24" s="12">
        <v>200</v>
      </c>
      <c r="C24" s="145" t="s">
        <v>22</v>
      </c>
      <c r="D24" s="146"/>
      <c r="E24" s="147"/>
      <c r="F24" s="9">
        <v>6425</v>
      </c>
    </row>
    <row r="25" spans="1:6" ht="18.75" customHeight="1">
      <c r="A25" s="11" t="s">
        <v>23</v>
      </c>
      <c r="B25" s="12"/>
      <c r="C25" s="145" t="s">
        <v>24</v>
      </c>
      <c r="D25" s="146"/>
      <c r="E25" s="147"/>
      <c r="F25" s="9">
        <f>F26</f>
        <v>4106.8</v>
      </c>
    </row>
    <row r="26" spans="1:6" ht="30" customHeight="1">
      <c r="A26" s="11"/>
      <c r="B26" s="12">
        <v>200</v>
      </c>
      <c r="C26" s="145" t="s">
        <v>22</v>
      </c>
      <c r="D26" s="146"/>
      <c r="E26" s="147"/>
      <c r="F26" s="9">
        <f>1765+2400-58.2</f>
        <v>4106.8</v>
      </c>
    </row>
    <row r="27" spans="1:6" ht="64.5" customHeight="1">
      <c r="A27" s="11" t="s">
        <v>268</v>
      </c>
      <c r="B27" s="12"/>
      <c r="C27" s="145" t="s">
        <v>269</v>
      </c>
      <c r="D27" s="146"/>
      <c r="E27" s="147"/>
      <c r="F27" s="9">
        <f>F28</f>
        <v>296.27305</v>
      </c>
    </row>
    <row r="28" spans="1:6" ht="18.75" customHeight="1">
      <c r="A28" s="11"/>
      <c r="B28" s="12">
        <v>500</v>
      </c>
      <c r="C28" s="159" t="s">
        <v>103</v>
      </c>
      <c r="D28" s="146"/>
      <c r="E28" s="147"/>
      <c r="F28" s="9">
        <f>208.85028+87.42277</f>
        <v>296.27305</v>
      </c>
    </row>
    <row r="29" spans="1:6" ht="30" customHeight="1">
      <c r="A29" s="11" t="s">
        <v>25</v>
      </c>
      <c r="B29" s="12"/>
      <c r="C29" s="145" t="s">
        <v>209</v>
      </c>
      <c r="D29" s="146"/>
      <c r="E29" s="147"/>
      <c r="F29" s="9">
        <f>F30</f>
        <v>100</v>
      </c>
    </row>
    <row r="30" spans="1:6" ht="31.5" customHeight="1">
      <c r="A30" s="11" t="s">
        <v>26</v>
      </c>
      <c r="B30" s="12"/>
      <c r="C30" s="145" t="s">
        <v>192</v>
      </c>
      <c r="D30" s="146"/>
      <c r="E30" s="147"/>
      <c r="F30" s="9">
        <f>F31</f>
        <v>100</v>
      </c>
    </row>
    <row r="31" spans="1:6" ht="31.5" customHeight="1">
      <c r="A31" s="11"/>
      <c r="B31" s="12">
        <v>200</v>
      </c>
      <c r="C31" s="145" t="s">
        <v>22</v>
      </c>
      <c r="D31" s="146"/>
      <c r="E31" s="147"/>
      <c r="F31" s="14">
        <v>100</v>
      </c>
    </row>
    <row r="32" spans="1:6" ht="32.25" customHeight="1">
      <c r="A32" s="11" t="s">
        <v>27</v>
      </c>
      <c r="B32" s="12"/>
      <c r="C32" s="145" t="s">
        <v>210</v>
      </c>
      <c r="D32" s="146"/>
      <c r="E32" s="147"/>
      <c r="F32" s="9">
        <f>F33</f>
        <v>120</v>
      </c>
    </row>
    <row r="33" spans="1:6" ht="18" customHeight="1">
      <c r="A33" s="11" t="s">
        <v>28</v>
      </c>
      <c r="B33" s="12"/>
      <c r="C33" s="145" t="s">
        <v>29</v>
      </c>
      <c r="D33" s="146"/>
      <c r="E33" s="147"/>
      <c r="F33" s="9">
        <f>F34</f>
        <v>120</v>
      </c>
    </row>
    <row r="34" spans="1:6" ht="32.25" customHeight="1">
      <c r="A34" s="13"/>
      <c r="B34" s="12">
        <v>600</v>
      </c>
      <c r="C34" s="145" t="s">
        <v>13</v>
      </c>
      <c r="D34" s="146"/>
      <c r="E34" s="147"/>
      <c r="F34" s="9">
        <v>120</v>
      </c>
    </row>
    <row r="35" spans="1:6" ht="30" customHeight="1">
      <c r="A35" s="13" t="s">
        <v>30</v>
      </c>
      <c r="B35" s="12"/>
      <c r="C35" s="145" t="s">
        <v>211</v>
      </c>
      <c r="D35" s="146"/>
      <c r="E35" s="147"/>
      <c r="F35" s="9">
        <f>F36+F38+F40+F42+F44</f>
        <v>4350</v>
      </c>
    </row>
    <row r="36" spans="1:6" ht="17.25" customHeight="1">
      <c r="A36" s="13" t="s">
        <v>32</v>
      </c>
      <c r="B36" s="12"/>
      <c r="C36" s="145" t="s">
        <v>34</v>
      </c>
      <c r="D36" s="146"/>
      <c r="E36" s="147"/>
      <c r="F36" s="9">
        <f>F37</f>
        <v>80</v>
      </c>
    </row>
    <row r="37" spans="1:6" ht="33" customHeight="1">
      <c r="A37" s="16"/>
      <c r="B37" s="12">
        <v>600</v>
      </c>
      <c r="C37" s="145" t="s">
        <v>13</v>
      </c>
      <c r="D37" s="146"/>
      <c r="E37" s="147"/>
      <c r="F37" s="9">
        <v>80</v>
      </c>
    </row>
    <row r="38" spans="1:6" ht="16.5" customHeight="1">
      <c r="A38" s="13" t="s">
        <v>33</v>
      </c>
      <c r="B38" s="12"/>
      <c r="C38" s="145" t="s">
        <v>36</v>
      </c>
      <c r="D38" s="146"/>
      <c r="E38" s="147"/>
      <c r="F38" s="9">
        <f>F39</f>
        <v>700</v>
      </c>
    </row>
    <row r="39" spans="1:6" ht="30.75" customHeight="1">
      <c r="A39" s="16"/>
      <c r="B39" s="12">
        <v>600</v>
      </c>
      <c r="C39" s="145" t="s">
        <v>13</v>
      </c>
      <c r="D39" s="146"/>
      <c r="E39" s="147"/>
      <c r="F39" s="9">
        <v>700</v>
      </c>
    </row>
    <row r="40" spans="1:6" ht="15.75" customHeight="1">
      <c r="A40" s="13" t="s">
        <v>35</v>
      </c>
      <c r="B40" s="12"/>
      <c r="C40" s="160" t="s">
        <v>38</v>
      </c>
      <c r="D40" s="161"/>
      <c r="E40" s="162"/>
      <c r="F40" s="9">
        <f>F41</f>
        <v>250</v>
      </c>
    </row>
    <row r="41" spans="1:6" ht="30.75" customHeight="1">
      <c r="A41" s="16"/>
      <c r="B41" s="12">
        <v>600</v>
      </c>
      <c r="C41" s="145" t="s">
        <v>13</v>
      </c>
      <c r="D41" s="146"/>
      <c r="E41" s="147"/>
      <c r="F41" s="9">
        <v>250</v>
      </c>
    </row>
    <row r="42" spans="1:6" ht="14.25" customHeight="1">
      <c r="A42" s="11" t="s">
        <v>37</v>
      </c>
      <c r="B42" s="12"/>
      <c r="C42" s="145" t="s">
        <v>39</v>
      </c>
      <c r="D42" s="146"/>
      <c r="E42" s="147"/>
      <c r="F42" s="9">
        <f>F43</f>
        <v>3200</v>
      </c>
    </row>
    <row r="43" spans="1:6" ht="33.75" customHeight="1">
      <c r="A43" s="11"/>
      <c r="B43" s="12">
        <v>200</v>
      </c>
      <c r="C43" s="145" t="s">
        <v>22</v>
      </c>
      <c r="D43" s="146"/>
      <c r="E43" s="147"/>
      <c r="F43" s="9">
        <v>3200</v>
      </c>
    </row>
    <row r="44" spans="1:6" ht="21.75" customHeight="1">
      <c r="A44" s="11" t="s">
        <v>409</v>
      </c>
      <c r="B44" s="12"/>
      <c r="C44" s="180" t="s">
        <v>410</v>
      </c>
      <c r="D44" s="181"/>
      <c r="E44" s="182"/>
      <c r="F44" s="9">
        <f>F45</f>
        <v>120</v>
      </c>
    </row>
    <row r="45" spans="1:6" ht="33" customHeight="1">
      <c r="A45" s="11"/>
      <c r="B45" s="12">
        <v>600</v>
      </c>
      <c r="C45" s="145" t="s">
        <v>13</v>
      </c>
      <c r="D45" s="146"/>
      <c r="E45" s="147"/>
      <c r="F45" s="9">
        <v>120</v>
      </c>
    </row>
    <row r="46" spans="1:6" ht="31.5" customHeight="1">
      <c r="A46" s="11" t="s">
        <v>195</v>
      </c>
      <c r="B46" s="12"/>
      <c r="C46" s="145" t="s">
        <v>212</v>
      </c>
      <c r="D46" s="146"/>
      <c r="E46" s="147"/>
      <c r="F46" s="9">
        <f>F47+F49+F51+F53</f>
        <v>697.4</v>
      </c>
    </row>
    <row r="47" spans="1:6" ht="33" customHeight="1">
      <c r="A47" s="11" t="s">
        <v>194</v>
      </c>
      <c r="B47" s="12"/>
      <c r="C47" s="145" t="s">
        <v>193</v>
      </c>
      <c r="D47" s="146"/>
      <c r="E47" s="147"/>
      <c r="F47" s="9">
        <f>F48</f>
        <v>19.799999999999997</v>
      </c>
    </row>
    <row r="48" spans="1:6" ht="32.25" customHeight="1">
      <c r="A48" s="11"/>
      <c r="B48" s="12">
        <v>200</v>
      </c>
      <c r="C48" s="145" t="s">
        <v>22</v>
      </c>
      <c r="D48" s="146"/>
      <c r="E48" s="147"/>
      <c r="F48" s="9">
        <f>100-80.2</f>
        <v>19.799999999999997</v>
      </c>
    </row>
    <row r="49" spans="1:6" ht="32.25" customHeight="1">
      <c r="A49" s="11" t="s">
        <v>272</v>
      </c>
      <c r="B49" s="12"/>
      <c r="C49" s="145" t="s">
        <v>270</v>
      </c>
      <c r="D49" s="146"/>
      <c r="E49" s="147"/>
      <c r="F49" s="9">
        <f>F50</f>
        <v>100</v>
      </c>
    </row>
    <row r="50" spans="1:6" ht="32.25" customHeight="1">
      <c r="A50" s="11"/>
      <c r="B50" s="12">
        <v>200</v>
      </c>
      <c r="C50" s="145" t="s">
        <v>22</v>
      </c>
      <c r="D50" s="146"/>
      <c r="E50" s="147"/>
      <c r="F50" s="9">
        <v>100</v>
      </c>
    </row>
    <row r="51" spans="1:6" ht="32.25" customHeight="1">
      <c r="A51" s="11" t="s">
        <v>273</v>
      </c>
      <c r="B51" s="12"/>
      <c r="C51" s="145" t="s">
        <v>271</v>
      </c>
      <c r="D51" s="146"/>
      <c r="E51" s="147"/>
      <c r="F51" s="9">
        <f>F52</f>
        <v>84.6</v>
      </c>
    </row>
    <row r="52" spans="1:6" ht="32.25" customHeight="1">
      <c r="A52" s="11"/>
      <c r="B52" s="12">
        <v>200</v>
      </c>
      <c r="C52" s="145" t="s">
        <v>22</v>
      </c>
      <c r="D52" s="146"/>
      <c r="E52" s="147"/>
      <c r="F52" s="9">
        <f>100-15.4</f>
        <v>84.6</v>
      </c>
    </row>
    <row r="53" spans="1:6" ht="32.25" customHeight="1">
      <c r="A53" s="11" t="s">
        <v>438</v>
      </c>
      <c r="B53" s="12"/>
      <c r="C53" s="180" t="s">
        <v>439</v>
      </c>
      <c r="D53" s="181"/>
      <c r="E53" s="182"/>
      <c r="F53" s="9">
        <f>F54</f>
        <v>493</v>
      </c>
    </row>
    <row r="54" spans="1:6" ht="32.25" customHeight="1">
      <c r="A54" s="11"/>
      <c r="B54" s="12">
        <v>200</v>
      </c>
      <c r="C54" s="145" t="s">
        <v>22</v>
      </c>
      <c r="D54" s="146"/>
      <c r="E54" s="147"/>
      <c r="F54" s="9">
        <v>493</v>
      </c>
    </row>
    <row r="55" spans="1:6" ht="30.75" customHeight="1">
      <c r="A55" s="11" t="s">
        <v>40</v>
      </c>
      <c r="B55" s="12"/>
      <c r="C55" s="145" t="s">
        <v>213</v>
      </c>
      <c r="D55" s="146"/>
      <c r="E55" s="147"/>
      <c r="F55" s="9">
        <f>F56</f>
        <v>2424.1</v>
      </c>
    </row>
    <row r="56" spans="1:6" ht="60.75" customHeight="1">
      <c r="A56" s="11" t="s">
        <v>42</v>
      </c>
      <c r="B56" s="12"/>
      <c r="C56" s="145" t="s">
        <v>214</v>
      </c>
      <c r="D56" s="146"/>
      <c r="E56" s="147"/>
      <c r="F56" s="9">
        <f>F57</f>
        <v>2424.1</v>
      </c>
    </row>
    <row r="57" spans="1:6" ht="47.25" customHeight="1">
      <c r="A57" s="11" t="s">
        <v>43</v>
      </c>
      <c r="B57" s="12"/>
      <c r="C57" s="145" t="s">
        <v>44</v>
      </c>
      <c r="D57" s="146"/>
      <c r="E57" s="147"/>
      <c r="F57" s="9">
        <f>F58</f>
        <v>2424.1</v>
      </c>
    </row>
    <row r="58" spans="1:6" ht="32.25" customHeight="1">
      <c r="A58" s="11"/>
      <c r="B58" s="12">
        <v>600</v>
      </c>
      <c r="C58" s="145" t="s">
        <v>13</v>
      </c>
      <c r="D58" s="146"/>
      <c r="E58" s="147"/>
      <c r="F58" s="9">
        <f>2264.1+160</f>
        <v>2424.1</v>
      </c>
    </row>
    <row r="59" spans="1:6" ht="46.5" customHeight="1">
      <c r="A59" s="11" t="s">
        <v>45</v>
      </c>
      <c r="B59" s="12"/>
      <c r="C59" s="145" t="s">
        <v>215</v>
      </c>
      <c r="D59" s="146"/>
      <c r="E59" s="147"/>
      <c r="F59" s="9">
        <f>F60+F84+F97</f>
        <v>4116.422170000001</v>
      </c>
    </row>
    <row r="60" spans="1:6" ht="30.75" customHeight="1">
      <c r="A60" s="11" t="s">
        <v>47</v>
      </c>
      <c r="B60" s="12"/>
      <c r="C60" s="145" t="s">
        <v>216</v>
      </c>
      <c r="D60" s="146"/>
      <c r="E60" s="147"/>
      <c r="F60" s="9">
        <f>F61+F68+F77</f>
        <v>3715.89467</v>
      </c>
    </row>
    <row r="61" spans="1:6" ht="33" customHeight="1">
      <c r="A61" s="11" t="s">
        <v>49</v>
      </c>
      <c r="B61" s="12"/>
      <c r="C61" s="145" t="s">
        <v>217</v>
      </c>
      <c r="D61" s="146"/>
      <c r="E61" s="147"/>
      <c r="F61" s="9">
        <f>F66+F64+F62</f>
        <v>300.57466999999997</v>
      </c>
    </row>
    <row r="62" spans="1:6" ht="33" customHeight="1">
      <c r="A62" s="11" t="s">
        <v>51</v>
      </c>
      <c r="B62" s="12"/>
      <c r="C62" s="145" t="s">
        <v>52</v>
      </c>
      <c r="D62" s="146"/>
      <c r="E62" s="147"/>
      <c r="F62" s="9">
        <f>F63</f>
        <v>27</v>
      </c>
    </row>
    <row r="63" spans="1:6" ht="33" customHeight="1">
      <c r="A63" s="11"/>
      <c r="B63" s="12">
        <v>200</v>
      </c>
      <c r="C63" s="145" t="s">
        <v>22</v>
      </c>
      <c r="D63" s="146"/>
      <c r="E63" s="147"/>
      <c r="F63" s="9">
        <v>27</v>
      </c>
    </row>
    <row r="64" spans="1:6" ht="33" customHeight="1">
      <c r="A64" s="11" t="s">
        <v>53</v>
      </c>
      <c r="B64" s="12"/>
      <c r="C64" s="145" t="s">
        <v>54</v>
      </c>
      <c r="D64" s="146"/>
      <c r="E64" s="147"/>
      <c r="F64" s="9">
        <f>F65</f>
        <v>270.17467</v>
      </c>
    </row>
    <row r="65" spans="1:6" ht="33" customHeight="1">
      <c r="A65" s="11"/>
      <c r="B65" s="12">
        <v>200</v>
      </c>
      <c r="C65" s="145" t="s">
        <v>22</v>
      </c>
      <c r="D65" s="146"/>
      <c r="E65" s="147"/>
      <c r="F65" s="9">
        <f>150+120.17467</f>
        <v>270.17467</v>
      </c>
    </row>
    <row r="66" spans="1:6" ht="16.5" customHeight="1">
      <c r="A66" s="11" t="s">
        <v>236</v>
      </c>
      <c r="B66" s="12"/>
      <c r="C66" s="145" t="s">
        <v>55</v>
      </c>
      <c r="D66" s="146"/>
      <c r="E66" s="147"/>
      <c r="F66" s="9">
        <f>F67</f>
        <v>3.4</v>
      </c>
    </row>
    <row r="67" spans="1:6" ht="30.75" customHeight="1">
      <c r="A67" s="11"/>
      <c r="B67" s="12">
        <v>200</v>
      </c>
      <c r="C67" s="145" t="s">
        <v>22</v>
      </c>
      <c r="D67" s="146"/>
      <c r="E67" s="147"/>
      <c r="F67" s="9">
        <v>3.4</v>
      </c>
    </row>
    <row r="68" spans="1:6" ht="30.75" customHeight="1">
      <c r="A68" s="11" t="s">
        <v>56</v>
      </c>
      <c r="B68" s="12"/>
      <c r="C68" s="145" t="s">
        <v>218</v>
      </c>
      <c r="D68" s="146"/>
      <c r="E68" s="147"/>
      <c r="F68" s="9">
        <f>F71+F73+F69+F75</f>
        <v>3102.32</v>
      </c>
    </row>
    <row r="69" spans="1:6" ht="30.75" customHeight="1">
      <c r="A69" s="11" t="s">
        <v>237</v>
      </c>
      <c r="B69" s="12"/>
      <c r="C69" s="145" t="s">
        <v>63</v>
      </c>
      <c r="D69" s="146"/>
      <c r="E69" s="147"/>
      <c r="F69" s="9">
        <f>F70</f>
        <v>20</v>
      </c>
    </row>
    <row r="70" spans="1:6" ht="30.75" customHeight="1">
      <c r="A70" s="11"/>
      <c r="B70" s="12">
        <v>200</v>
      </c>
      <c r="C70" s="145" t="s">
        <v>22</v>
      </c>
      <c r="D70" s="146"/>
      <c r="E70" s="147"/>
      <c r="F70" s="9">
        <v>20</v>
      </c>
    </row>
    <row r="71" spans="1:6" ht="30" customHeight="1">
      <c r="A71" s="11" t="s">
        <v>58</v>
      </c>
      <c r="B71" s="12"/>
      <c r="C71" s="145" t="s">
        <v>59</v>
      </c>
      <c r="D71" s="146"/>
      <c r="E71" s="147"/>
      <c r="F71" s="9">
        <f>F72</f>
        <v>15</v>
      </c>
    </row>
    <row r="72" spans="1:6" ht="31.5" customHeight="1">
      <c r="A72" s="11"/>
      <c r="B72" s="12">
        <v>200</v>
      </c>
      <c r="C72" s="145" t="s">
        <v>22</v>
      </c>
      <c r="D72" s="146"/>
      <c r="E72" s="147"/>
      <c r="F72" s="9">
        <v>15</v>
      </c>
    </row>
    <row r="73" spans="1:6" ht="120.75" customHeight="1">
      <c r="A73" s="11" t="s">
        <v>60</v>
      </c>
      <c r="B73" s="12"/>
      <c r="C73" s="145" t="s">
        <v>61</v>
      </c>
      <c r="D73" s="146"/>
      <c r="E73" s="147"/>
      <c r="F73" s="9">
        <f>F74</f>
        <v>2574.688</v>
      </c>
    </row>
    <row r="74" spans="1:6" ht="15" customHeight="1">
      <c r="A74" s="11"/>
      <c r="B74" s="12">
        <v>800</v>
      </c>
      <c r="C74" s="156" t="s">
        <v>62</v>
      </c>
      <c r="D74" s="157"/>
      <c r="E74" s="158"/>
      <c r="F74" s="9">
        <f>1300+831.32+443.368</f>
        <v>2574.688</v>
      </c>
    </row>
    <row r="75" spans="1:6" ht="31.5" customHeight="1">
      <c r="A75" s="11" t="s">
        <v>256</v>
      </c>
      <c r="B75" s="12"/>
      <c r="C75" s="145" t="s">
        <v>257</v>
      </c>
      <c r="D75" s="146"/>
      <c r="E75" s="147"/>
      <c r="F75" s="9">
        <f>F76</f>
        <v>492.632</v>
      </c>
    </row>
    <row r="76" spans="1:6" ht="31.5" customHeight="1">
      <c r="A76" s="11"/>
      <c r="B76" s="12">
        <v>200</v>
      </c>
      <c r="C76" s="145" t="s">
        <v>22</v>
      </c>
      <c r="D76" s="146"/>
      <c r="E76" s="147"/>
      <c r="F76" s="9">
        <f>500-443.368+436</f>
        <v>492.632</v>
      </c>
    </row>
    <row r="77" spans="1:6" ht="33.75" customHeight="1">
      <c r="A77" s="11" t="s">
        <v>64</v>
      </c>
      <c r="B77" s="12"/>
      <c r="C77" s="145" t="s">
        <v>219</v>
      </c>
      <c r="D77" s="146"/>
      <c r="E77" s="147"/>
      <c r="F77" s="9">
        <f>F78+F80+F82</f>
        <v>313</v>
      </c>
    </row>
    <row r="78" spans="1:6" ht="48" customHeight="1">
      <c r="A78" s="11" t="s">
        <v>182</v>
      </c>
      <c r="B78" s="12"/>
      <c r="C78" s="145" t="s">
        <v>66</v>
      </c>
      <c r="D78" s="146"/>
      <c r="E78" s="147"/>
      <c r="F78" s="9">
        <f>F79</f>
        <v>62.4</v>
      </c>
    </row>
    <row r="79" spans="1:6" ht="30.75" customHeight="1">
      <c r="A79" s="11"/>
      <c r="B79" s="12">
        <v>200</v>
      </c>
      <c r="C79" s="145" t="s">
        <v>22</v>
      </c>
      <c r="D79" s="146"/>
      <c r="E79" s="147"/>
      <c r="F79" s="9">
        <v>62.4</v>
      </c>
    </row>
    <row r="80" spans="1:6" ht="48" customHeight="1">
      <c r="A80" s="11" t="s">
        <v>68</v>
      </c>
      <c r="B80" s="12"/>
      <c r="C80" s="145" t="s">
        <v>67</v>
      </c>
      <c r="D80" s="146"/>
      <c r="E80" s="147"/>
      <c r="F80" s="9">
        <f>F81</f>
        <v>100.6</v>
      </c>
    </row>
    <row r="81" spans="1:6" ht="30" customHeight="1">
      <c r="A81" s="11"/>
      <c r="B81" s="12">
        <v>200</v>
      </c>
      <c r="C81" s="145" t="s">
        <v>22</v>
      </c>
      <c r="D81" s="146"/>
      <c r="E81" s="147"/>
      <c r="F81" s="9">
        <v>100.6</v>
      </c>
    </row>
    <row r="82" spans="1:6" ht="48" customHeight="1">
      <c r="A82" s="11" t="s">
        <v>258</v>
      </c>
      <c r="B82" s="12"/>
      <c r="C82" s="145" t="s">
        <v>69</v>
      </c>
      <c r="D82" s="146"/>
      <c r="E82" s="147"/>
      <c r="F82" s="9">
        <f>F83</f>
        <v>150</v>
      </c>
    </row>
    <row r="83" spans="1:6" ht="30.75" customHeight="1">
      <c r="A83" s="11"/>
      <c r="B83" s="12">
        <v>200</v>
      </c>
      <c r="C83" s="145" t="s">
        <v>22</v>
      </c>
      <c r="D83" s="146"/>
      <c r="E83" s="147"/>
      <c r="F83" s="9">
        <f>100+50</f>
        <v>150</v>
      </c>
    </row>
    <row r="84" spans="1:6" ht="30.75" customHeight="1">
      <c r="A84" s="11" t="s">
        <v>70</v>
      </c>
      <c r="B84" s="12"/>
      <c r="C84" s="145" t="s">
        <v>220</v>
      </c>
      <c r="D84" s="146"/>
      <c r="E84" s="147"/>
      <c r="F84" s="9">
        <f>F85+F90</f>
        <v>229.9275</v>
      </c>
    </row>
    <row r="85" spans="1:6" ht="45" customHeight="1">
      <c r="A85" s="11" t="s">
        <v>72</v>
      </c>
      <c r="B85" s="12"/>
      <c r="C85" s="145" t="s">
        <v>221</v>
      </c>
      <c r="D85" s="146"/>
      <c r="E85" s="147"/>
      <c r="F85" s="9">
        <f>F86+F88</f>
        <v>52.4</v>
      </c>
    </row>
    <row r="86" spans="1:6" ht="63" customHeight="1">
      <c r="A86" s="11" t="s">
        <v>75</v>
      </c>
      <c r="B86" s="12"/>
      <c r="C86" s="145" t="s">
        <v>74</v>
      </c>
      <c r="D86" s="146"/>
      <c r="E86" s="147"/>
      <c r="F86" s="9">
        <f>F87</f>
        <v>36</v>
      </c>
    </row>
    <row r="87" spans="1:6" ht="32.25" customHeight="1">
      <c r="A87" s="11"/>
      <c r="B87" s="12">
        <v>200</v>
      </c>
      <c r="C87" s="145" t="s">
        <v>22</v>
      </c>
      <c r="D87" s="146"/>
      <c r="E87" s="147"/>
      <c r="F87" s="18">
        <v>36</v>
      </c>
    </row>
    <row r="88" spans="1:6" ht="31.5" customHeight="1">
      <c r="A88" s="11" t="s">
        <v>259</v>
      </c>
      <c r="B88" s="12"/>
      <c r="C88" s="145" t="s">
        <v>76</v>
      </c>
      <c r="D88" s="146"/>
      <c r="E88" s="147"/>
      <c r="F88" s="9">
        <f>F89</f>
        <v>16.4</v>
      </c>
    </row>
    <row r="89" spans="1:6" ht="30.75" customHeight="1">
      <c r="A89" s="11"/>
      <c r="B89" s="12">
        <v>200</v>
      </c>
      <c r="C89" s="145" t="s">
        <v>22</v>
      </c>
      <c r="D89" s="146"/>
      <c r="E89" s="147"/>
      <c r="F89" s="18">
        <v>16.4</v>
      </c>
    </row>
    <row r="90" spans="1:6" ht="30" customHeight="1">
      <c r="A90" s="11" t="s">
        <v>77</v>
      </c>
      <c r="B90" s="12"/>
      <c r="C90" s="145" t="s">
        <v>222</v>
      </c>
      <c r="D90" s="146"/>
      <c r="E90" s="147"/>
      <c r="F90" s="9">
        <f>F91+F93+F95</f>
        <v>177.5275</v>
      </c>
    </row>
    <row r="91" spans="1:6" ht="59.25" customHeight="1">
      <c r="A91" s="11" t="s">
        <v>260</v>
      </c>
      <c r="B91" s="12"/>
      <c r="C91" s="145" t="s">
        <v>78</v>
      </c>
      <c r="D91" s="146"/>
      <c r="E91" s="147"/>
      <c r="F91" s="9">
        <f>F92</f>
        <v>118.5275</v>
      </c>
    </row>
    <row r="92" spans="1:6" ht="32.25" customHeight="1">
      <c r="A92" s="11"/>
      <c r="B92" s="12">
        <v>200</v>
      </c>
      <c r="C92" s="145" t="s">
        <v>22</v>
      </c>
      <c r="D92" s="146"/>
      <c r="E92" s="147"/>
      <c r="F92" s="9">
        <f>70+48.5275</f>
        <v>118.5275</v>
      </c>
    </row>
    <row r="93" spans="1:6" ht="18" customHeight="1">
      <c r="A93" s="11" t="s">
        <v>261</v>
      </c>
      <c r="B93" s="12"/>
      <c r="C93" s="145" t="s">
        <v>183</v>
      </c>
      <c r="D93" s="146"/>
      <c r="E93" s="147"/>
      <c r="F93" s="9">
        <f>F94</f>
        <v>50</v>
      </c>
    </row>
    <row r="94" spans="1:6" ht="32.25" customHeight="1">
      <c r="A94" s="11"/>
      <c r="B94" s="12">
        <v>200</v>
      </c>
      <c r="C94" s="145" t="s">
        <v>22</v>
      </c>
      <c r="D94" s="146"/>
      <c r="E94" s="147"/>
      <c r="F94" s="9">
        <v>50</v>
      </c>
    </row>
    <row r="95" spans="1:6" ht="32.25" customHeight="1">
      <c r="A95" s="11" t="s">
        <v>262</v>
      </c>
      <c r="B95" s="12"/>
      <c r="C95" s="145" t="s">
        <v>79</v>
      </c>
      <c r="D95" s="146"/>
      <c r="E95" s="147"/>
      <c r="F95" s="9">
        <f>F96</f>
        <v>9</v>
      </c>
    </row>
    <row r="96" spans="1:6" ht="33" customHeight="1">
      <c r="A96" s="11"/>
      <c r="B96" s="12">
        <v>200</v>
      </c>
      <c r="C96" s="145" t="s">
        <v>22</v>
      </c>
      <c r="D96" s="146"/>
      <c r="E96" s="147"/>
      <c r="F96" s="9">
        <f>4+5</f>
        <v>9</v>
      </c>
    </row>
    <row r="97" spans="1:6" ht="47.25" customHeight="1">
      <c r="A97" s="11" t="s">
        <v>80</v>
      </c>
      <c r="B97" s="12"/>
      <c r="C97" s="145" t="s">
        <v>223</v>
      </c>
      <c r="D97" s="146"/>
      <c r="E97" s="147"/>
      <c r="F97" s="18">
        <f>F98</f>
        <v>170.60000000000002</v>
      </c>
    </row>
    <row r="98" spans="1:6" ht="31.5" customHeight="1">
      <c r="A98" s="11" t="s">
        <v>82</v>
      </c>
      <c r="B98" s="12"/>
      <c r="C98" s="145" t="s">
        <v>224</v>
      </c>
      <c r="D98" s="146"/>
      <c r="E98" s="147"/>
      <c r="F98" s="9">
        <f>F101+F99</f>
        <v>170.60000000000002</v>
      </c>
    </row>
    <row r="99" spans="1:6" ht="18" customHeight="1">
      <c r="A99" s="11" t="s">
        <v>85</v>
      </c>
      <c r="B99" s="12"/>
      <c r="C99" s="145" t="s">
        <v>84</v>
      </c>
      <c r="D99" s="146"/>
      <c r="E99" s="147"/>
      <c r="F99" s="9">
        <f>F100</f>
        <v>152.60000000000002</v>
      </c>
    </row>
    <row r="100" spans="1:6" ht="31.5" customHeight="1">
      <c r="A100" s="11"/>
      <c r="B100" s="12">
        <v>200</v>
      </c>
      <c r="C100" s="145" t="s">
        <v>22</v>
      </c>
      <c r="D100" s="146"/>
      <c r="E100" s="147"/>
      <c r="F100" s="9">
        <f>550-397.4</f>
        <v>152.60000000000002</v>
      </c>
    </row>
    <row r="101" spans="1:6" ht="48" customHeight="1">
      <c r="A101" s="11" t="s">
        <v>263</v>
      </c>
      <c r="B101" s="12"/>
      <c r="C101" s="145" t="s">
        <v>86</v>
      </c>
      <c r="D101" s="146"/>
      <c r="E101" s="147"/>
      <c r="F101" s="9">
        <f>F102</f>
        <v>18</v>
      </c>
    </row>
    <row r="102" spans="1:6" ht="30" customHeight="1">
      <c r="A102" s="11"/>
      <c r="B102" s="12">
        <v>200</v>
      </c>
      <c r="C102" s="145" t="s">
        <v>22</v>
      </c>
      <c r="D102" s="146"/>
      <c r="E102" s="147"/>
      <c r="F102" s="9">
        <v>18</v>
      </c>
    </row>
    <row r="103" spans="1:6" ht="45.75" customHeight="1">
      <c r="A103" s="11" t="s">
        <v>87</v>
      </c>
      <c r="B103" s="12"/>
      <c r="C103" s="145" t="s">
        <v>234</v>
      </c>
      <c r="D103" s="146"/>
      <c r="E103" s="147"/>
      <c r="F103" s="9">
        <f>F104</f>
        <v>100</v>
      </c>
    </row>
    <row r="104" spans="1:6" ht="31.5" customHeight="1">
      <c r="A104" s="11" t="s">
        <v>88</v>
      </c>
      <c r="B104" s="12"/>
      <c r="C104" s="145" t="s">
        <v>225</v>
      </c>
      <c r="D104" s="146"/>
      <c r="E104" s="147"/>
      <c r="F104" s="18">
        <f>F106</f>
        <v>100</v>
      </c>
    </row>
    <row r="105" spans="1:6" ht="63.75" customHeight="1">
      <c r="A105" s="11" t="s">
        <v>89</v>
      </c>
      <c r="B105" s="12"/>
      <c r="C105" s="145" t="s">
        <v>254</v>
      </c>
      <c r="D105" s="146"/>
      <c r="E105" s="147"/>
      <c r="F105" s="9">
        <f>F106</f>
        <v>100</v>
      </c>
    </row>
    <row r="106" spans="1:6" ht="50.25" customHeight="1">
      <c r="A106" s="11" t="s">
        <v>90</v>
      </c>
      <c r="B106" s="12"/>
      <c r="C106" s="145" t="s">
        <v>255</v>
      </c>
      <c r="D106" s="146"/>
      <c r="E106" s="147"/>
      <c r="F106" s="9">
        <f>F107</f>
        <v>100</v>
      </c>
    </row>
    <row r="107" spans="1:6" ht="15" customHeight="1">
      <c r="A107" s="11"/>
      <c r="B107" s="12">
        <v>800</v>
      </c>
      <c r="C107" s="145" t="s">
        <v>62</v>
      </c>
      <c r="D107" s="146"/>
      <c r="E107" s="147"/>
      <c r="F107" s="18">
        <v>100</v>
      </c>
    </row>
    <row r="108" spans="1:6" ht="32.25" customHeight="1">
      <c r="A108" s="11" t="s">
        <v>91</v>
      </c>
      <c r="B108" s="12"/>
      <c r="C108" s="145" t="s">
        <v>226</v>
      </c>
      <c r="D108" s="146"/>
      <c r="E108" s="147"/>
      <c r="F108" s="9">
        <f>F109+F113</f>
        <v>364.9</v>
      </c>
    </row>
    <row r="109" spans="1:6" ht="46.5" customHeight="1">
      <c r="A109" s="11" t="s">
        <v>93</v>
      </c>
      <c r="B109" s="19"/>
      <c r="C109" s="145" t="s">
        <v>227</v>
      </c>
      <c r="D109" s="146"/>
      <c r="E109" s="147"/>
      <c r="F109" s="18">
        <f>F110</f>
        <v>180</v>
      </c>
    </row>
    <row r="110" spans="1:6" ht="45" customHeight="1">
      <c r="A110" s="11" t="s">
        <v>184</v>
      </c>
      <c r="B110" s="12"/>
      <c r="C110" s="145" t="s">
        <v>265</v>
      </c>
      <c r="D110" s="146"/>
      <c r="E110" s="147"/>
      <c r="F110" s="9">
        <f>F111</f>
        <v>180</v>
      </c>
    </row>
    <row r="111" spans="1:6" ht="33" customHeight="1">
      <c r="A111" s="11" t="s">
        <v>185</v>
      </c>
      <c r="B111" s="12"/>
      <c r="C111" s="145" t="s">
        <v>95</v>
      </c>
      <c r="D111" s="146"/>
      <c r="E111" s="147"/>
      <c r="F111" s="9">
        <f>F112</f>
        <v>180</v>
      </c>
    </row>
    <row r="112" spans="1:6" ht="31.5" customHeight="1">
      <c r="A112" s="11"/>
      <c r="B112" s="15">
        <v>600</v>
      </c>
      <c r="C112" s="145" t="s">
        <v>13</v>
      </c>
      <c r="D112" s="146"/>
      <c r="E112" s="147"/>
      <c r="F112" s="9">
        <v>180</v>
      </c>
    </row>
    <row r="113" spans="1:6" ht="44.25" customHeight="1">
      <c r="A113" s="11" t="s">
        <v>196</v>
      </c>
      <c r="B113" s="15"/>
      <c r="C113" s="156" t="s">
        <v>228</v>
      </c>
      <c r="D113" s="157"/>
      <c r="E113" s="158"/>
      <c r="F113" s="9">
        <f>F114</f>
        <v>184.89999999999998</v>
      </c>
    </row>
    <row r="114" spans="1:6" ht="32.25" customHeight="1">
      <c r="A114" s="11" t="s">
        <v>197</v>
      </c>
      <c r="B114" s="15"/>
      <c r="C114" s="145" t="s">
        <v>264</v>
      </c>
      <c r="D114" s="146"/>
      <c r="E114" s="147"/>
      <c r="F114" s="9">
        <f>F115+F117</f>
        <v>184.89999999999998</v>
      </c>
    </row>
    <row r="115" spans="1:6" ht="45.75" customHeight="1">
      <c r="A115" s="11" t="s">
        <v>198</v>
      </c>
      <c r="B115" s="15"/>
      <c r="C115" s="145" t="s">
        <v>199</v>
      </c>
      <c r="D115" s="146"/>
      <c r="E115" s="147"/>
      <c r="F115" s="9">
        <f>F116</f>
        <v>182.89999999999998</v>
      </c>
    </row>
    <row r="116" spans="1:6" ht="18" customHeight="1">
      <c r="A116" s="11"/>
      <c r="B116" s="23">
        <v>300</v>
      </c>
      <c r="C116" s="163" t="s">
        <v>116</v>
      </c>
      <c r="D116" s="157"/>
      <c r="E116" s="158"/>
      <c r="F116" s="25">
        <f>68.6+114.3</f>
        <v>182.89999999999998</v>
      </c>
    </row>
    <row r="117" spans="1:6" ht="45" customHeight="1">
      <c r="A117" s="11" t="s">
        <v>232</v>
      </c>
      <c r="B117" s="15"/>
      <c r="C117" s="145" t="s">
        <v>119</v>
      </c>
      <c r="D117" s="146"/>
      <c r="E117" s="147"/>
      <c r="F117" s="25">
        <f>F118</f>
        <v>2</v>
      </c>
    </row>
    <row r="118" spans="1:6" ht="31.5" customHeight="1">
      <c r="A118" s="11"/>
      <c r="B118" s="15">
        <v>200</v>
      </c>
      <c r="C118" s="145" t="s">
        <v>22</v>
      </c>
      <c r="D118" s="146"/>
      <c r="E118" s="147"/>
      <c r="F118" s="25">
        <v>2</v>
      </c>
    </row>
    <row r="119" spans="1:6" ht="45.75" customHeight="1">
      <c r="A119" s="11" t="s">
        <v>201</v>
      </c>
      <c r="B119" s="12"/>
      <c r="C119" s="145" t="s">
        <v>200</v>
      </c>
      <c r="D119" s="146"/>
      <c r="E119" s="147"/>
      <c r="F119" s="17">
        <f>F121</f>
        <v>6235.099999999999</v>
      </c>
    </row>
    <row r="120" spans="1:6" ht="31.5" customHeight="1">
      <c r="A120" s="11" t="s">
        <v>202</v>
      </c>
      <c r="B120" s="12"/>
      <c r="C120" s="145" t="s">
        <v>240</v>
      </c>
      <c r="D120" s="146"/>
      <c r="E120" s="147"/>
      <c r="F120" s="17">
        <f>F121</f>
        <v>6235.099999999999</v>
      </c>
    </row>
    <row r="121" spans="1:6" ht="31.5" customHeight="1">
      <c r="A121" s="11" t="s">
        <v>238</v>
      </c>
      <c r="B121" s="12"/>
      <c r="C121" s="145" t="s">
        <v>239</v>
      </c>
      <c r="D121" s="146"/>
      <c r="E121" s="147"/>
      <c r="F121" s="17">
        <f>F122+F124+F126</f>
        <v>6235.099999999999</v>
      </c>
    </row>
    <row r="122" spans="1:6" ht="34.5" customHeight="1">
      <c r="A122" s="11" t="s">
        <v>277</v>
      </c>
      <c r="B122" s="12"/>
      <c r="C122" s="145" t="s">
        <v>276</v>
      </c>
      <c r="D122" s="146"/>
      <c r="E122" s="147"/>
      <c r="F122" s="17">
        <f>F123</f>
        <v>4752.02086</v>
      </c>
    </row>
    <row r="123" spans="1:6" ht="31.5" customHeight="1">
      <c r="A123" s="11"/>
      <c r="B123" s="12">
        <v>200</v>
      </c>
      <c r="C123" s="145" t="s">
        <v>22</v>
      </c>
      <c r="D123" s="146"/>
      <c r="E123" s="147"/>
      <c r="F123" s="17">
        <f>531.75086+1139.4729+3080.7971</f>
        <v>4752.02086</v>
      </c>
    </row>
    <row r="124" spans="1:6" ht="31.5" customHeight="1">
      <c r="A124" s="11" t="s">
        <v>419</v>
      </c>
      <c r="B124" s="12"/>
      <c r="C124" s="145" t="s">
        <v>276</v>
      </c>
      <c r="D124" s="146"/>
      <c r="E124" s="147"/>
      <c r="F124" s="17">
        <f>F125</f>
        <v>1295.37914</v>
      </c>
    </row>
    <row r="125" spans="1:6" ht="31.5" customHeight="1">
      <c r="A125" s="11"/>
      <c r="B125" s="12">
        <v>200</v>
      </c>
      <c r="C125" s="145" t="s">
        <v>22</v>
      </c>
      <c r="D125" s="146"/>
      <c r="E125" s="147"/>
      <c r="F125" s="17">
        <f>144.94914+1150.43</f>
        <v>1295.37914</v>
      </c>
    </row>
    <row r="126" spans="1:6" ht="33.75" customHeight="1">
      <c r="A126" s="11" t="s">
        <v>422</v>
      </c>
      <c r="B126" s="12"/>
      <c r="C126" s="180" t="s">
        <v>442</v>
      </c>
      <c r="D126" s="181"/>
      <c r="E126" s="182"/>
      <c r="F126" s="17">
        <f>F127</f>
        <v>187.7</v>
      </c>
    </row>
    <row r="127" spans="1:6" ht="31.5" customHeight="1">
      <c r="A127" s="11"/>
      <c r="B127" s="12">
        <v>200</v>
      </c>
      <c r="C127" s="145" t="s">
        <v>22</v>
      </c>
      <c r="D127" s="146"/>
      <c r="E127" s="147"/>
      <c r="F127" s="17">
        <f>129.5+58.2</f>
        <v>187.7</v>
      </c>
    </row>
    <row r="128" spans="1:6" ht="18" customHeight="1">
      <c r="A128" s="11" t="s">
        <v>96</v>
      </c>
      <c r="B128" s="12"/>
      <c r="C128" s="145" t="s">
        <v>97</v>
      </c>
      <c r="D128" s="146"/>
      <c r="E128" s="147"/>
      <c r="F128" s="9">
        <f>F129+F146</f>
        <v>9446.307999999999</v>
      </c>
    </row>
    <row r="129" spans="1:6" ht="31.5" customHeight="1">
      <c r="A129" s="11" t="s">
        <v>98</v>
      </c>
      <c r="B129" s="12"/>
      <c r="C129" s="145" t="s">
        <v>99</v>
      </c>
      <c r="D129" s="146"/>
      <c r="E129" s="147"/>
      <c r="F129" s="18">
        <f>F130+F132+F135+F139+F142+F144+F137</f>
        <v>914.9</v>
      </c>
    </row>
    <row r="130" spans="1:6" ht="19.5" customHeight="1">
      <c r="A130" s="11" t="s">
        <v>247</v>
      </c>
      <c r="B130" s="20"/>
      <c r="C130" s="156" t="s">
        <v>104</v>
      </c>
      <c r="D130" s="157"/>
      <c r="E130" s="158"/>
      <c r="F130" s="10">
        <f>F131</f>
        <v>84.4</v>
      </c>
    </row>
    <row r="131" spans="1:6" ht="76.5" customHeight="1">
      <c r="A131" s="22"/>
      <c r="B131" s="20">
        <v>100</v>
      </c>
      <c r="C131" s="156" t="s">
        <v>101</v>
      </c>
      <c r="D131" s="157"/>
      <c r="E131" s="158"/>
      <c r="F131" s="21">
        <v>84.4</v>
      </c>
    </row>
    <row r="132" spans="1:6" ht="32.25" customHeight="1">
      <c r="A132" s="11" t="s">
        <v>248</v>
      </c>
      <c r="B132" s="12"/>
      <c r="C132" s="145" t="s">
        <v>100</v>
      </c>
      <c r="D132" s="146"/>
      <c r="E132" s="147"/>
      <c r="F132" s="9">
        <f>F133+F134</f>
        <v>271</v>
      </c>
    </row>
    <row r="133" spans="1:6" ht="62.25" customHeight="1">
      <c r="A133" s="11"/>
      <c r="B133" s="12">
        <v>100</v>
      </c>
      <c r="C133" s="145" t="s">
        <v>101</v>
      </c>
      <c r="D133" s="146"/>
      <c r="E133" s="147"/>
      <c r="F133" s="9">
        <v>210.2</v>
      </c>
    </row>
    <row r="134" spans="1:6" ht="31.5" customHeight="1">
      <c r="A134" s="8"/>
      <c r="B134" s="20">
        <v>200</v>
      </c>
      <c r="C134" s="156" t="s">
        <v>22</v>
      </c>
      <c r="D134" s="157"/>
      <c r="E134" s="158"/>
      <c r="F134" s="21">
        <v>60.8</v>
      </c>
    </row>
    <row r="135" spans="1:6" ht="30" customHeight="1">
      <c r="A135" s="11" t="s">
        <v>274</v>
      </c>
      <c r="B135" s="12"/>
      <c r="C135" s="145" t="s">
        <v>102</v>
      </c>
      <c r="D135" s="146"/>
      <c r="E135" s="147"/>
      <c r="F135" s="9">
        <f>F136</f>
        <v>37</v>
      </c>
    </row>
    <row r="136" spans="1:6" ht="15.75" customHeight="1">
      <c r="A136" s="22"/>
      <c r="B136" s="20">
        <v>800</v>
      </c>
      <c r="C136" s="156" t="s">
        <v>62</v>
      </c>
      <c r="D136" s="157"/>
      <c r="E136" s="158"/>
      <c r="F136" s="10">
        <v>37</v>
      </c>
    </row>
    <row r="137" spans="1:6" ht="33" customHeight="1">
      <c r="A137" s="22" t="s">
        <v>246</v>
      </c>
      <c r="B137" s="20"/>
      <c r="C137" s="177" t="s">
        <v>275</v>
      </c>
      <c r="D137" s="178"/>
      <c r="E137" s="179"/>
      <c r="F137" s="10">
        <f>F138</f>
        <v>113.3</v>
      </c>
    </row>
    <row r="138" spans="1:6" ht="15.75" customHeight="1">
      <c r="A138" s="22"/>
      <c r="B138" s="20">
        <v>500</v>
      </c>
      <c r="C138" s="177" t="s">
        <v>103</v>
      </c>
      <c r="D138" s="178"/>
      <c r="E138" s="179"/>
      <c r="F138" s="10">
        <v>113.3</v>
      </c>
    </row>
    <row r="139" spans="1:6" ht="30" customHeight="1">
      <c r="A139" s="11" t="s">
        <v>105</v>
      </c>
      <c r="B139" s="12"/>
      <c r="C139" s="159" t="s">
        <v>106</v>
      </c>
      <c r="D139" s="164"/>
      <c r="E139" s="165"/>
      <c r="F139" s="9">
        <f>F140+F141</f>
        <v>395.5</v>
      </c>
    </row>
    <row r="140" spans="1:6" ht="60.75" customHeight="1">
      <c r="A140" s="11"/>
      <c r="B140" s="12">
        <v>100</v>
      </c>
      <c r="C140" s="145" t="s">
        <v>101</v>
      </c>
      <c r="D140" s="146"/>
      <c r="E140" s="147"/>
      <c r="F140" s="9">
        <v>375.5</v>
      </c>
    </row>
    <row r="141" spans="1:6" ht="31.5" customHeight="1">
      <c r="A141" s="11"/>
      <c r="B141" s="12">
        <v>200</v>
      </c>
      <c r="C141" s="145" t="s">
        <v>22</v>
      </c>
      <c r="D141" s="146"/>
      <c r="E141" s="147"/>
      <c r="F141" s="9">
        <v>20</v>
      </c>
    </row>
    <row r="142" spans="1:6" ht="32.25" customHeight="1">
      <c r="A142" s="8" t="s">
        <v>229</v>
      </c>
      <c r="B142" s="20"/>
      <c r="C142" s="156" t="s">
        <v>107</v>
      </c>
      <c r="D142" s="157"/>
      <c r="E142" s="158"/>
      <c r="F142" s="10">
        <f>F143</f>
        <v>4</v>
      </c>
    </row>
    <row r="143" spans="1:6" ht="30.75" customHeight="1">
      <c r="A143" s="8"/>
      <c r="B143" s="20">
        <v>200</v>
      </c>
      <c r="C143" s="156" t="s">
        <v>22</v>
      </c>
      <c r="D143" s="157"/>
      <c r="E143" s="158"/>
      <c r="F143" s="10">
        <v>4</v>
      </c>
    </row>
    <row r="144" spans="1:6" ht="76.5" customHeight="1">
      <c r="A144" s="8" t="s">
        <v>230</v>
      </c>
      <c r="B144" s="23"/>
      <c r="C144" s="145" t="s">
        <v>108</v>
      </c>
      <c r="D144" s="146"/>
      <c r="E144" s="147"/>
      <c r="F144" s="24">
        <f>F145</f>
        <v>9.7</v>
      </c>
    </row>
    <row r="145" spans="1:6" ht="32.25" customHeight="1">
      <c r="A145" s="8"/>
      <c r="B145" s="23">
        <v>200</v>
      </c>
      <c r="C145" s="156" t="s">
        <v>22</v>
      </c>
      <c r="D145" s="157"/>
      <c r="E145" s="158"/>
      <c r="F145" s="24">
        <v>9.7</v>
      </c>
    </row>
    <row r="146" spans="1:6" ht="29.25" customHeight="1">
      <c r="A146" s="8" t="s">
        <v>109</v>
      </c>
      <c r="B146" s="20"/>
      <c r="C146" s="156" t="s">
        <v>110</v>
      </c>
      <c r="D146" s="157"/>
      <c r="E146" s="158"/>
      <c r="F146" s="10">
        <f>F147+F149+F151+F161+F163+F165+F153+F155+F158+F167+F169+F159</f>
        <v>8531.408</v>
      </c>
    </row>
    <row r="147" spans="1:6" ht="17.25" customHeight="1">
      <c r="A147" s="8" t="s">
        <v>111</v>
      </c>
      <c r="B147" s="20"/>
      <c r="C147" s="156" t="s">
        <v>112</v>
      </c>
      <c r="D147" s="157"/>
      <c r="E147" s="158"/>
      <c r="F147" s="21">
        <f>F148</f>
        <v>43.5</v>
      </c>
    </row>
    <row r="148" spans="1:6" ht="31.5" customHeight="1">
      <c r="A148" s="8"/>
      <c r="B148" s="20">
        <v>200</v>
      </c>
      <c r="C148" s="156" t="s">
        <v>22</v>
      </c>
      <c r="D148" s="157"/>
      <c r="E148" s="158"/>
      <c r="F148" s="10">
        <v>43.5</v>
      </c>
    </row>
    <row r="149" spans="1:6" ht="30.75" customHeight="1">
      <c r="A149" s="8" t="s">
        <v>245</v>
      </c>
      <c r="B149" s="59"/>
      <c r="C149" s="160" t="s">
        <v>187</v>
      </c>
      <c r="D149" s="157"/>
      <c r="E149" s="158"/>
      <c r="F149" s="60">
        <f>F150</f>
        <v>410.3</v>
      </c>
    </row>
    <row r="150" spans="1:6" ht="17.25" customHeight="1">
      <c r="A150" s="8"/>
      <c r="B150" s="59">
        <v>800</v>
      </c>
      <c r="C150" s="156" t="s">
        <v>62</v>
      </c>
      <c r="D150" s="157"/>
      <c r="E150" s="158"/>
      <c r="F150" s="10">
        <v>410.3</v>
      </c>
    </row>
    <row r="151" spans="1:6" ht="15.75" customHeight="1">
      <c r="A151" s="11" t="s">
        <v>249</v>
      </c>
      <c r="B151" s="23"/>
      <c r="C151" s="156" t="s">
        <v>113</v>
      </c>
      <c r="D151" s="157"/>
      <c r="E151" s="158"/>
      <c r="F151" s="24">
        <f>F152</f>
        <v>160</v>
      </c>
    </row>
    <row r="152" spans="1:6" ht="17.25" customHeight="1">
      <c r="A152" s="8"/>
      <c r="B152" s="20">
        <v>500</v>
      </c>
      <c r="C152" s="169" t="s">
        <v>103</v>
      </c>
      <c r="D152" s="157"/>
      <c r="E152" s="158"/>
      <c r="F152" s="24">
        <v>160</v>
      </c>
    </row>
    <row r="153" spans="1:6" ht="48" customHeight="1">
      <c r="A153" s="11" t="s">
        <v>186</v>
      </c>
      <c r="B153" s="15"/>
      <c r="C153" s="145" t="s">
        <v>120</v>
      </c>
      <c r="D153" s="146"/>
      <c r="E153" s="147"/>
      <c r="F153" s="25">
        <f>F154</f>
        <v>3440</v>
      </c>
    </row>
    <row r="154" spans="1:6" ht="17.25" customHeight="1">
      <c r="A154" s="11"/>
      <c r="B154" s="12">
        <v>500</v>
      </c>
      <c r="C154" s="159" t="s">
        <v>103</v>
      </c>
      <c r="D154" s="146"/>
      <c r="E154" s="147"/>
      <c r="F154" s="9">
        <v>3440</v>
      </c>
    </row>
    <row r="155" spans="1:6" ht="32.25" customHeight="1">
      <c r="A155" s="11" t="s">
        <v>250</v>
      </c>
      <c r="B155" s="12"/>
      <c r="C155" s="145" t="s">
        <v>121</v>
      </c>
      <c r="D155" s="146"/>
      <c r="E155" s="147"/>
      <c r="F155" s="10">
        <f>F156</f>
        <v>2431</v>
      </c>
    </row>
    <row r="156" spans="1:6" ht="17.25" customHeight="1">
      <c r="A156" s="11"/>
      <c r="B156" s="12">
        <v>500</v>
      </c>
      <c r="C156" s="159" t="s">
        <v>103</v>
      </c>
      <c r="D156" s="146"/>
      <c r="E156" s="147"/>
      <c r="F156" s="9">
        <v>2431</v>
      </c>
    </row>
    <row r="157" spans="1:6" ht="17.25" customHeight="1">
      <c r="A157" s="11" t="s">
        <v>266</v>
      </c>
      <c r="B157" s="12"/>
      <c r="C157" s="174" t="s">
        <v>267</v>
      </c>
      <c r="D157" s="175"/>
      <c r="E157" s="176"/>
      <c r="F157" s="9">
        <f>F158</f>
        <v>200</v>
      </c>
    </row>
    <row r="158" spans="1:6" ht="34.5" customHeight="1">
      <c r="A158" s="11"/>
      <c r="B158" s="12">
        <v>600</v>
      </c>
      <c r="C158" s="145" t="s">
        <v>13</v>
      </c>
      <c r="D158" s="146"/>
      <c r="E158" s="147"/>
      <c r="F158" s="9">
        <v>200</v>
      </c>
    </row>
    <row r="159" spans="1:6" ht="34.5" customHeight="1">
      <c r="A159" s="11" t="s">
        <v>421</v>
      </c>
      <c r="B159" s="12"/>
      <c r="C159" s="170" t="s">
        <v>420</v>
      </c>
      <c r="D159" s="170"/>
      <c r="E159" s="170"/>
      <c r="F159" s="9">
        <f>F160</f>
        <v>220</v>
      </c>
    </row>
    <row r="160" spans="1:6" ht="34.5" customHeight="1">
      <c r="A160" s="11"/>
      <c r="B160" s="12">
        <v>600</v>
      </c>
      <c r="C160" s="145" t="s">
        <v>13</v>
      </c>
      <c r="D160" s="146"/>
      <c r="E160" s="147"/>
      <c r="F160" s="9">
        <v>220</v>
      </c>
    </row>
    <row r="161" spans="1:6" ht="44.25" customHeight="1">
      <c r="A161" s="119" t="s">
        <v>114</v>
      </c>
      <c r="B161" s="120"/>
      <c r="C161" s="166" t="s">
        <v>115</v>
      </c>
      <c r="D161" s="167"/>
      <c r="E161" s="168"/>
      <c r="F161" s="21">
        <f>F162</f>
        <v>72</v>
      </c>
    </row>
    <row r="162" spans="1:6" ht="15" customHeight="1">
      <c r="A162" s="8"/>
      <c r="B162" s="20">
        <v>300</v>
      </c>
      <c r="C162" s="156" t="s">
        <v>116</v>
      </c>
      <c r="D162" s="157"/>
      <c r="E162" s="158"/>
      <c r="F162" s="10">
        <v>72</v>
      </c>
    </row>
    <row r="163" spans="1:6" ht="76.5" customHeight="1">
      <c r="A163" s="8" t="s">
        <v>231</v>
      </c>
      <c r="B163" s="20"/>
      <c r="C163" s="169" t="s">
        <v>117</v>
      </c>
      <c r="D163" s="157"/>
      <c r="E163" s="158"/>
      <c r="F163" s="24">
        <f>F164</f>
        <v>66.1</v>
      </c>
    </row>
    <row r="164" spans="1:6" ht="31.5" customHeight="1">
      <c r="A164" s="8"/>
      <c r="B164" s="23">
        <v>600</v>
      </c>
      <c r="C164" s="145" t="s">
        <v>13</v>
      </c>
      <c r="D164" s="146"/>
      <c r="E164" s="147"/>
      <c r="F164" s="24">
        <v>66.1</v>
      </c>
    </row>
    <row r="165" spans="1:6" ht="48.75" customHeight="1">
      <c r="A165" s="8" t="s">
        <v>233</v>
      </c>
      <c r="B165" s="23"/>
      <c r="C165" s="145" t="s">
        <v>118</v>
      </c>
      <c r="D165" s="146"/>
      <c r="E165" s="147"/>
      <c r="F165" s="24">
        <f>F166</f>
        <v>173.5</v>
      </c>
    </row>
    <row r="166" spans="1:6" ht="30" customHeight="1">
      <c r="A166" s="8"/>
      <c r="B166" s="23">
        <v>200</v>
      </c>
      <c r="C166" s="156" t="s">
        <v>22</v>
      </c>
      <c r="D166" s="157"/>
      <c r="E166" s="158"/>
      <c r="F166" s="24">
        <v>173.5</v>
      </c>
    </row>
    <row r="167" spans="1:6" ht="20.25" customHeight="1">
      <c r="A167" s="11" t="s">
        <v>411</v>
      </c>
      <c r="B167" s="15"/>
      <c r="C167" s="183" t="s">
        <v>113</v>
      </c>
      <c r="D167" s="184"/>
      <c r="E167" s="185"/>
      <c r="F167" s="25">
        <f>F168</f>
        <v>443.896</v>
      </c>
    </row>
    <row r="168" spans="1:6" ht="16.5" customHeight="1">
      <c r="A168" s="11"/>
      <c r="B168" s="12">
        <v>500</v>
      </c>
      <c r="C168" s="159" t="s">
        <v>103</v>
      </c>
      <c r="D168" s="146"/>
      <c r="E168" s="147"/>
      <c r="F168" s="25">
        <v>443.896</v>
      </c>
    </row>
    <row r="169" spans="1:6" ht="80.25" customHeight="1">
      <c r="A169" s="11" t="s">
        <v>412</v>
      </c>
      <c r="B169" s="15"/>
      <c r="C169" s="145" t="s">
        <v>414</v>
      </c>
      <c r="D169" s="146"/>
      <c r="E169" s="147"/>
      <c r="F169" s="25">
        <f>F170</f>
        <v>871.112</v>
      </c>
    </row>
    <row r="170" spans="1:6" ht="18.75" customHeight="1">
      <c r="A170" s="11"/>
      <c r="B170" s="12">
        <v>500</v>
      </c>
      <c r="C170" s="159" t="s">
        <v>103</v>
      </c>
      <c r="D170" s="146"/>
      <c r="E170" s="147"/>
      <c r="F170" s="25">
        <v>871.112</v>
      </c>
    </row>
    <row r="171" spans="1:8" ht="18.75" customHeight="1">
      <c r="A171" s="8"/>
      <c r="B171" s="20"/>
      <c r="C171" s="171" t="s">
        <v>122</v>
      </c>
      <c r="D171" s="172"/>
      <c r="E171" s="173"/>
      <c r="F171" s="26">
        <f>F15+F20+F59+F103+F108+F119+F128</f>
        <v>41167.90322</v>
      </c>
      <c r="G171" s="27" t="s">
        <v>407</v>
      </c>
      <c r="H171" s="28"/>
    </row>
  </sheetData>
  <sheetProtection/>
  <mergeCells count="168">
    <mergeCell ref="C53:E53"/>
    <mergeCell ref="C126:E126"/>
    <mergeCell ref="C44:E44"/>
    <mergeCell ref="C45:E45"/>
    <mergeCell ref="C168:E168"/>
    <mergeCell ref="C170:E170"/>
    <mergeCell ref="C167:E167"/>
    <mergeCell ref="C169:E169"/>
    <mergeCell ref="C49:E49"/>
    <mergeCell ref="C50:E50"/>
    <mergeCell ref="C54:E54"/>
    <mergeCell ref="C51:E51"/>
    <mergeCell ref="C52:E52"/>
    <mergeCell ref="C137:E137"/>
    <mergeCell ref="C138:E138"/>
    <mergeCell ref="C134:E134"/>
    <mergeCell ref="C110:E110"/>
    <mergeCell ref="C111:E111"/>
    <mergeCell ref="C112:E112"/>
    <mergeCell ref="C128:E128"/>
    <mergeCell ref="C129:E129"/>
    <mergeCell ref="C113:E113"/>
    <mergeCell ref="C149:E149"/>
    <mergeCell ref="C150:E150"/>
    <mergeCell ref="C155:E155"/>
    <mergeCell ref="C143:E143"/>
    <mergeCell ref="C144:E144"/>
    <mergeCell ref="C153:E153"/>
    <mergeCell ref="C145:E145"/>
    <mergeCell ref="C146:E146"/>
    <mergeCell ref="C127:E127"/>
    <mergeCell ref="C171:E171"/>
    <mergeCell ref="C154:E154"/>
    <mergeCell ref="C158:E158"/>
    <mergeCell ref="C157:E157"/>
    <mergeCell ref="C164:E164"/>
    <mergeCell ref="C165:E165"/>
    <mergeCell ref="C166:E166"/>
    <mergeCell ref="C151:E151"/>
    <mergeCell ref="C152:E152"/>
    <mergeCell ref="C46:E46"/>
    <mergeCell ref="C47:E47"/>
    <mergeCell ref="C48:E48"/>
    <mergeCell ref="C94:E94"/>
    <mergeCell ref="C120:E120"/>
    <mergeCell ref="C133:E133"/>
    <mergeCell ref="C130:E130"/>
    <mergeCell ref="C131:E131"/>
    <mergeCell ref="C104:E104"/>
    <mergeCell ref="C105:E105"/>
    <mergeCell ref="C161:E161"/>
    <mergeCell ref="C162:E162"/>
    <mergeCell ref="C163:E163"/>
    <mergeCell ref="C156:E156"/>
    <mergeCell ref="C159:E159"/>
    <mergeCell ref="C160:E160"/>
    <mergeCell ref="C141:E141"/>
    <mergeCell ref="C142:E142"/>
    <mergeCell ref="C139:E139"/>
    <mergeCell ref="C140:E140"/>
    <mergeCell ref="C147:E147"/>
    <mergeCell ref="C148:E148"/>
    <mergeCell ref="C135:E135"/>
    <mergeCell ref="C136:E136"/>
    <mergeCell ref="C132:E132"/>
    <mergeCell ref="C114:E114"/>
    <mergeCell ref="C122:E122"/>
    <mergeCell ref="C121:E121"/>
    <mergeCell ref="C119:E119"/>
    <mergeCell ref="C117:E117"/>
    <mergeCell ref="C124:E124"/>
    <mergeCell ref="C125:E12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0:E90"/>
    <mergeCell ref="C91:E91"/>
    <mergeCell ref="C92:E92"/>
    <mergeCell ref="C95:E95"/>
    <mergeCell ref="C96:E96"/>
    <mergeCell ref="C97:E97"/>
    <mergeCell ref="C93:E93"/>
    <mergeCell ref="C84:E84"/>
    <mergeCell ref="C85:E85"/>
    <mergeCell ref="C86:E86"/>
    <mergeCell ref="C87:E87"/>
    <mergeCell ref="C88:E88"/>
    <mergeCell ref="C89:E89"/>
    <mergeCell ref="C82:E82"/>
    <mergeCell ref="C83:E83"/>
    <mergeCell ref="C70:E70"/>
    <mergeCell ref="C77:E77"/>
    <mergeCell ref="C78:E78"/>
    <mergeCell ref="C79:E79"/>
    <mergeCell ref="C66:E66"/>
    <mergeCell ref="C67:E67"/>
    <mergeCell ref="C68:E68"/>
    <mergeCell ref="C80:E80"/>
    <mergeCell ref="C81:E81"/>
    <mergeCell ref="C76:E76"/>
    <mergeCell ref="C75:E75"/>
    <mergeCell ref="C72:E72"/>
    <mergeCell ref="C73:E73"/>
    <mergeCell ref="C59:E5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116:E116"/>
    <mergeCell ref="C115:E115"/>
    <mergeCell ref="C71:E71"/>
    <mergeCell ref="C74:E74"/>
    <mergeCell ref="C69:E69"/>
    <mergeCell ref="C65:E65"/>
    <mergeCell ref="C38:E38"/>
    <mergeCell ref="C39:E39"/>
    <mergeCell ref="C40:E40"/>
    <mergeCell ref="C41:E41"/>
    <mergeCell ref="C42:E42"/>
    <mergeCell ref="C43:E43"/>
    <mergeCell ref="C28:E28"/>
    <mergeCell ref="C27:E27"/>
    <mergeCell ref="C34:E34"/>
    <mergeCell ref="C35:E35"/>
    <mergeCell ref="C36:E36"/>
    <mergeCell ref="C37:E37"/>
    <mergeCell ref="C32:E32"/>
    <mergeCell ref="C33:E33"/>
    <mergeCell ref="C25:E25"/>
    <mergeCell ref="C26:E26"/>
    <mergeCell ref="C29:E29"/>
    <mergeCell ref="C30:E30"/>
    <mergeCell ref="C31:E31"/>
    <mergeCell ref="C20:E20"/>
    <mergeCell ref="C21:E21"/>
    <mergeCell ref="C22:E22"/>
    <mergeCell ref="C23:E23"/>
    <mergeCell ref="C24:E24"/>
    <mergeCell ref="A11:F11"/>
    <mergeCell ref="C13:E13"/>
    <mergeCell ref="C17:E17"/>
    <mergeCell ref="C18:E18"/>
    <mergeCell ref="C19:E19"/>
    <mergeCell ref="C14:E14"/>
    <mergeCell ref="C15:E15"/>
    <mergeCell ref="C16:E16"/>
    <mergeCell ref="E1:F1"/>
    <mergeCell ref="E2:F2"/>
    <mergeCell ref="E3:F3"/>
    <mergeCell ref="E4:F4"/>
    <mergeCell ref="C118:E118"/>
    <mergeCell ref="C123:E123"/>
    <mergeCell ref="E6:F6"/>
    <mergeCell ref="E7:F7"/>
    <mergeCell ref="E8:F8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5.00390625" style="0" customWidth="1"/>
    <col min="2" max="2" width="7.8515625" style="0" customWidth="1"/>
    <col min="3" max="3" width="13.28125" style="0" customWidth="1"/>
    <col min="4" max="4" width="5.140625" style="0" customWidth="1"/>
    <col min="7" max="7" width="25.28125" style="0" customWidth="1"/>
    <col min="8" max="8" width="9.57421875" style="0" customWidth="1"/>
    <col min="9" max="9" width="2.7109375" style="0" customWidth="1"/>
  </cols>
  <sheetData>
    <row r="1" spans="7:8" ht="15">
      <c r="G1" s="144" t="s">
        <v>285</v>
      </c>
      <c r="H1" s="144"/>
    </row>
    <row r="2" spans="7:8" ht="15">
      <c r="G2" s="144" t="s">
        <v>279</v>
      </c>
      <c r="H2" s="144"/>
    </row>
    <row r="3" spans="7:8" ht="15">
      <c r="G3" s="144" t="s">
        <v>280</v>
      </c>
      <c r="H3" s="144"/>
    </row>
    <row r="4" spans="7:8" ht="15">
      <c r="G4" s="144" t="s">
        <v>443</v>
      </c>
      <c r="H4" s="144"/>
    </row>
    <row r="6" spans="7:8" ht="15.75">
      <c r="G6" s="148" t="s">
        <v>283</v>
      </c>
      <c r="H6" s="148"/>
    </row>
    <row r="7" spans="7:8" ht="15.75">
      <c r="G7" s="148" t="s">
        <v>123</v>
      </c>
      <c r="H7" s="148"/>
    </row>
    <row r="8" spans="7:8" ht="15.75">
      <c r="G8" s="148" t="s">
        <v>124</v>
      </c>
      <c r="H8" s="148"/>
    </row>
    <row r="9" spans="7:8" ht="15.75">
      <c r="G9" s="148" t="s">
        <v>408</v>
      </c>
      <c r="H9" s="148"/>
    </row>
    <row r="11" spans="1:8" ht="37.5" customHeight="1">
      <c r="A11" s="149" t="s">
        <v>190</v>
      </c>
      <c r="B11" s="192"/>
      <c r="C11" s="192"/>
      <c r="D11" s="192"/>
      <c r="E11" s="192"/>
      <c r="F11" s="192"/>
      <c r="G11" s="192"/>
      <c r="H11" s="192"/>
    </row>
    <row r="13" spans="1:8" ht="21" customHeight="1">
      <c r="A13" s="8" t="s">
        <v>125</v>
      </c>
      <c r="B13" s="8" t="s">
        <v>126</v>
      </c>
      <c r="C13" s="4" t="s">
        <v>3</v>
      </c>
      <c r="D13" s="4" t="s">
        <v>4</v>
      </c>
      <c r="E13" s="150" t="s">
        <v>5</v>
      </c>
      <c r="F13" s="193"/>
      <c r="G13" s="194"/>
      <c r="H13" s="20" t="s">
        <v>2</v>
      </c>
    </row>
    <row r="14" spans="1:8" ht="15">
      <c r="A14" s="29">
        <v>1</v>
      </c>
      <c r="B14" s="29">
        <v>2</v>
      </c>
      <c r="C14" s="29">
        <v>3</v>
      </c>
      <c r="D14" s="29">
        <v>4</v>
      </c>
      <c r="E14" s="195">
        <v>5</v>
      </c>
      <c r="F14" s="196"/>
      <c r="G14" s="197"/>
      <c r="H14" s="29">
        <v>6</v>
      </c>
    </row>
    <row r="15" spans="1:8" ht="30" customHeight="1">
      <c r="A15" s="36">
        <v>763</v>
      </c>
      <c r="B15" s="37"/>
      <c r="C15" s="11"/>
      <c r="D15" s="12"/>
      <c r="E15" s="189" t="s">
        <v>138</v>
      </c>
      <c r="F15" s="190"/>
      <c r="G15" s="191"/>
      <c r="H15" s="38">
        <f>H16+H84+H91+H104+H125+H177+H192+H198</f>
        <v>40555.703219999996</v>
      </c>
    </row>
    <row r="16" spans="1:8" ht="16.5" customHeight="1">
      <c r="A16" s="36"/>
      <c r="B16" s="37" t="s">
        <v>139</v>
      </c>
      <c r="C16" s="11"/>
      <c r="D16" s="12"/>
      <c r="E16" s="186" t="s">
        <v>140</v>
      </c>
      <c r="F16" s="187"/>
      <c r="G16" s="188"/>
      <c r="H16" s="9">
        <f>H17+H29+H24</f>
        <v>4022.5901700000004</v>
      </c>
    </row>
    <row r="17" spans="1:8" ht="60.75" customHeight="1">
      <c r="A17" s="36"/>
      <c r="B17" s="37" t="s">
        <v>141</v>
      </c>
      <c r="C17" s="11"/>
      <c r="D17" s="12"/>
      <c r="E17" s="186" t="s">
        <v>142</v>
      </c>
      <c r="F17" s="187"/>
      <c r="G17" s="188"/>
      <c r="H17" s="9">
        <f>H18</f>
        <v>13.7</v>
      </c>
    </row>
    <row r="18" spans="1:8" ht="15" customHeight="1">
      <c r="A18" s="36"/>
      <c r="B18" s="37"/>
      <c r="C18" s="11" t="s">
        <v>96</v>
      </c>
      <c r="D18" s="12"/>
      <c r="E18" s="186" t="s">
        <v>97</v>
      </c>
      <c r="F18" s="187"/>
      <c r="G18" s="188"/>
      <c r="H18" s="9">
        <f>H19</f>
        <v>13.7</v>
      </c>
    </row>
    <row r="19" spans="1:8" ht="29.25" customHeight="1">
      <c r="A19" s="36"/>
      <c r="B19" s="37"/>
      <c r="C19" s="11" t="s">
        <v>98</v>
      </c>
      <c r="D19" s="12"/>
      <c r="E19" s="186" t="s">
        <v>99</v>
      </c>
      <c r="F19" s="187"/>
      <c r="G19" s="188"/>
      <c r="H19" s="9">
        <f>H20+H22</f>
        <v>13.7</v>
      </c>
    </row>
    <row r="20" spans="1:8" ht="30" customHeight="1">
      <c r="A20" s="36"/>
      <c r="B20" s="37"/>
      <c r="C20" s="11" t="s">
        <v>229</v>
      </c>
      <c r="D20" s="12"/>
      <c r="E20" s="186" t="s">
        <v>107</v>
      </c>
      <c r="F20" s="187"/>
      <c r="G20" s="188"/>
      <c r="H20" s="9">
        <f>H21</f>
        <v>4</v>
      </c>
    </row>
    <row r="21" spans="1:8" ht="48" customHeight="1">
      <c r="A21" s="36"/>
      <c r="B21" s="37"/>
      <c r="C21" s="11"/>
      <c r="D21" s="12">
        <v>200</v>
      </c>
      <c r="E21" s="186" t="s">
        <v>22</v>
      </c>
      <c r="F21" s="202"/>
      <c r="G21" s="203"/>
      <c r="H21" s="9">
        <v>4</v>
      </c>
    </row>
    <row r="22" spans="1:8" ht="96.75" customHeight="1">
      <c r="A22" s="36"/>
      <c r="B22" s="37"/>
      <c r="C22" s="11" t="s">
        <v>230</v>
      </c>
      <c r="D22" s="15"/>
      <c r="E22" s="186" t="s">
        <v>108</v>
      </c>
      <c r="F22" s="187"/>
      <c r="G22" s="188"/>
      <c r="H22" s="39">
        <f>H23</f>
        <v>9.7</v>
      </c>
    </row>
    <row r="23" spans="1:8" ht="30.75" customHeight="1">
      <c r="A23" s="36"/>
      <c r="B23" s="37"/>
      <c r="C23" s="11"/>
      <c r="D23" s="15">
        <v>200</v>
      </c>
      <c r="E23" s="186" t="s">
        <v>22</v>
      </c>
      <c r="F23" s="202"/>
      <c r="G23" s="203"/>
      <c r="H23" s="39">
        <v>9.7</v>
      </c>
    </row>
    <row r="24" spans="1:8" ht="35.25" customHeight="1">
      <c r="A24" s="36"/>
      <c r="B24" s="31" t="s">
        <v>188</v>
      </c>
      <c r="C24" s="8"/>
      <c r="D24" s="20"/>
      <c r="E24" s="169" t="s">
        <v>189</v>
      </c>
      <c r="F24" s="200"/>
      <c r="G24" s="201"/>
      <c r="H24" s="24">
        <f>H26</f>
        <v>410.3</v>
      </c>
    </row>
    <row r="25" spans="1:8" ht="18.75" customHeight="1">
      <c r="A25" s="36"/>
      <c r="B25" s="31"/>
      <c r="C25" s="11" t="s">
        <v>96</v>
      </c>
      <c r="D25" s="12"/>
      <c r="E25" s="186" t="s">
        <v>97</v>
      </c>
      <c r="F25" s="187"/>
      <c r="G25" s="188"/>
      <c r="H25" s="60">
        <v>410.3</v>
      </c>
    </row>
    <row r="26" spans="1:8" ht="36.75" customHeight="1">
      <c r="A26" s="36"/>
      <c r="B26" s="31"/>
      <c r="C26" s="11" t="s">
        <v>109</v>
      </c>
      <c r="D26" s="20"/>
      <c r="E26" s="156" t="s">
        <v>110</v>
      </c>
      <c r="F26" s="157"/>
      <c r="G26" s="158"/>
      <c r="H26" s="60">
        <f>H27</f>
        <v>410.3</v>
      </c>
    </row>
    <row r="27" spans="1:8" ht="36.75" customHeight="1">
      <c r="A27" s="36"/>
      <c r="B27" s="31"/>
      <c r="C27" s="8" t="s">
        <v>245</v>
      </c>
      <c r="D27" s="59"/>
      <c r="E27" s="213" t="s">
        <v>187</v>
      </c>
      <c r="F27" s="214"/>
      <c r="G27" s="215"/>
      <c r="H27" s="60">
        <f>H28</f>
        <v>410.3</v>
      </c>
    </row>
    <row r="28" spans="1:8" ht="18" customHeight="1">
      <c r="A28" s="36"/>
      <c r="B28" s="31"/>
      <c r="C28" s="8"/>
      <c r="D28" s="59">
        <v>800</v>
      </c>
      <c r="E28" s="156" t="s">
        <v>62</v>
      </c>
      <c r="F28" s="214"/>
      <c r="G28" s="215"/>
      <c r="H28" s="20">
        <v>410.3</v>
      </c>
    </row>
    <row r="29" spans="1:8" ht="19.5" customHeight="1">
      <c r="A29" s="36"/>
      <c r="B29" s="37" t="s">
        <v>143</v>
      </c>
      <c r="C29" s="11"/>
      <c r="D29" s="12"/>
      <c r="E29" s="186" t="s">
        <v>144</v>
      </c>
      <c r="F29" s="187"/>
      <c r="G29" s="188"/>
      <c r="H29" s="9">
        <f>H39+H75+H80+H30</f>
        <v>3598.5901700000004</v>
      </c>
    </row>
    <row r="30" spans="1:8" ht="63" customHeight="1">
      <c r="A30" s="36"/>
      <c r="B30" s="37"/>
      <c r="C30" s="8" t="s">
        <v>15</v>
      </c>
      <c r="D30" s="12"/>
      <c r="E30" s="210" t="s">
        <v>251</v>
      </c>
      <c r="F30" s="211"/>
      <c r="G30" s="212"/>
      <c r="H30" s="9">
        <f>H31</f>
        <v>204.39999999999998</v>
      </c>
    </row>
    <row r="31" spans="1:8" ht="45.75" customHeight="1">
      <c r="A31" s="36"/>
      <c r="B31" s="37"/>
      <c r="C31" s="11" t="s">
        <v>16</v>
      </c>
      <c r="D31" s="12"/>
      <c r="E31" s="186" t="s">
        <v>17</v>
      </c>
      <c r="F31" s="198"/>
      <c r="G31" s="199"/>
      <c r="H31" s="9">
        <f>H32</f>
        <v>204.39999999999998</v>
      </c>
    </row>
    <row r="32" spans="1:8" ht="36.75" customHeight="1">
      <c r="A32" s="36"/>
      <c r="B32" s="37"/>
      <c r="C32" s="11" t="s">
        <v>195</v>
      </c>
      <c r="D32" s="12"/>
      <c r="E32" s="207" t="s">
        <v>212</v>
      </c>
      <c r="F32" s="208"/>
      <c r="G32" s="209"/>
      <c r="H32" s="9">
        <f>H33+H35+H37</f>
        <v>204.39999999999998</v>
      </c>
    </row>
    <row r="33" spans="1:8" ht="31.5" customHeight="1">
      <c r="A33" s="36"/>
      <c r="B33" s="37"/>
      <c r="C33" s="11" t="s">
        <v>194</v>
      </c>
      <c r="D33" s="12"/>
      <c r="E33" s="186" t="s">
        <v>193</v>
      </c>
      <c r="F33" s="187"/>
      <c r="G33" s="188"/>
      <c r="H33" s="9">
        <f>H34</f>
        <v>19.799999999999997</v>
      </c>
    </row>
    <row r="34" spans="1:8" ht="50.25" customHeight="1">
      <c r="A34" s="36"/>
      <c r="B34" s="37"/>
      <c r="C34" s="11"/>
      <c r="D34" s="12">
        <v>200</v>
      </c>
      <c r="E34" s="186" t="s">
        <v>22</v>
      </c>
      <c r="F34" s="187"/>
      <c r="G34" s="188"/>
      <c r="H34" s="9">
        <f>100-80.2</f>
        <v>19.799999999999997</v>
      </c>
    </row>
    <row r="35" spans="1:8" ht="34.5" customHeight="1">
      <c r="A35" s="36"/>
      <c r="B35" s="37"/>
      <c r="C35" s="11" t="s">
        <v>272</v>
      </c>
      <c r="D35" s="12"/>
      <c r="E35" s="180" t="s">
        <v>270</v>
      </c>
      <c r="F35" s="181"/>
      <c r="G35" s="182"/>
      <c r="H35" s="9">
        <f>H36</f>
        <v>100</v>
      </c>
    </row>
    <row r="36" spans="1:8" ht="46.5" customHeight="1">
      <c r="A36" s="36"/>
      <c r="B36" s="37"/>
      <c r="C36" s="11"/>
      <c r="D36" s="12">
        <v>200</v>
      </c>
      <c r="E36" s="145" t="s">
        <v>22</v>
      </c>
      <c r="F36" s="146"/>
      <c r="G36" s="147"/>
      <c r="H36" s="9">
        <v>100</v>
      </c>
    </row>
    <row r="37" spans="1:8" ht="34.5" customHeight="1">
      <c r="A37" s="36"/>
      <c r="B37" s="37"/>
      <c r="C37" s="11" t="s">
        <v>273</v>
      </c>
      <c r="D37" s="12"/>
      <c r="E37" s="180" t="s">
        <v>271</v>
      </c>
      <c r="F37" s="181"/>
      <c r="G37" s="182"/>
      <c r="H37" s="9">
        <f>H38</f>
        <v>84.6</v>
      </c>
    </row>
    <row r="38" spans="1:8" ht="50.25" customHeight="1">
      <c r="A38" s="36"/>
      <c r="B38" s="37"/>
      <c r="C38" s="11"/>
      <c r="D38" s="12">
        <v>200</v>
      </c>
      <c r="E38" s="145" t="s">
        <v>22</v>
      </c>
      <c r="F38" s="146"/>
      <c r="G38" s="147"/>
      <c r="H38" s="9">
        <f>100-15.4</f>
        <v>84.6</v>
      </c>
    </row>
    <row r="39" spans="1:8" ht="45.75" customHeight="1">
      <c r="A39" s="11"/>
      <c r="B39" s="34"/>
      <c r="C39" s="11" t="s">
        <v>45</v>
      </c>
      <c r="D39" s="12"/>
      <c r="E39" s="186" t="s">
        <v>242</v>
      </c>
      <c r="F39" s="187"/>
      <c r="G39" s="188"/>
      <c r="H39" s="9">
        <f>H40+H58+H71</f>
        <v>3355.1901700000003</v>
      </c>
    </row>
    <row r="40" spans="1:8" ht="30" customHeight="1">
      <c r="A40" s="11"/>
      <c r="B40" s="34"/>
      <c r="C40" s="11" t="s">
        <v>47</v>
      </c>
      <c r="D40" s="12"/>
      <c r="E40" s="186" t="s">
        <v>48</v>
      </c>
      <c r="F40" s="202"/>
      <c r="G40" s="203"/>
      <c r="H40" s="9">
        <f>H41+H48+H55</f>
        <v>2972.66267</v>
      </c>
    </row>
    <row r="41" spans="1:8" ht="30" customHeight="1">
      <c r="A41" s="11"/>
      <c r="B41" s="34"/>
      <c r="C41" s="11" t="s">
        <v>49</v>
      </c>
      <c r="D41" s="12"/>
      <c r="E41" s="186" t="s">
        <v>50</v>
      </c>
      <c r="F41" s="202"/>
      <c r="G41" s="203"/>
      <c r="H41" s="40">
        <f>H46+H44+H42</f>
        <v>300.57466999999997</v>
      </c>
    </row>
    <row r="42" spans="1:8" ht="30.75" customHeight="1">
      <c r="A42" s="11"/>
      <c r="B42" s="34"/>
      <c r="C42" s="11" t="s">
        <v>51</v>
      </c>
      <c r="D42" s="12"/>
      <c r="E42" s="186" t="s">
        <v>52</v>
      </c>
      <c r="F42" s="187"/>
      <c r="G42" s="188"/>
      <c r="H42" s="40">
        <f>H43</f>
        <v>27</v>
      </c>
    </row>
    <row r="43" spans="1:8" ht="50.25" customHeight="1">
      <c r="A43" s="11"/>
      <c r="B43" s="34"/>
      <c r="C43" s="11"/>
      <c r="D43" s="12">
        <v>200</v>
      </c>
      <c r="E43" s="186" t="s">
        <v>22</v>
      </c>
      <c r="F43" s="202"/>
      <c r="G43" s="203"/>
      <c r="H43" s="40">
        <v>27</v>
      </c>
    </row>
    <row r="44" spans="1:8" ht="31.5" customHeight="1">
      <c r="A44" s="11"/>
      <c r="B44" s="34"/>
      <c r="C44" s="11" t="s">
        <v>53</v>
      </c>
      <c r="D44" s="12"/>
      <c r="E44" s="186" t="s">
        <v>54</v>
      </c>
      <c r="F44" s="187"/>
      <c r="G44" s="188"/>
      <c r="H44" s="40">
        <f>H45</f>
        <v>270.17467</v>
      </c>
    </row>
    <row r="45" spans="1:8" ht="33" customHeight="1">
      <c r="A45" s="8"/>
      <c r="B45" s="33"/>
      <c r="C45" s="8"/>
      <c r="D45" s="20">
        <v>200</v>
      </c>
      <c r="E45" s="204" t="s">
        <v>22</v>
      </c>
      <c r="F45" s="205"/>
      <c r="G45" s="206"/>
      <c r="H45" s="41">
        <f>150+120.17467</f>
        <v>270.17467</v>
      </c>
    </row>
    <row r="46" spans="1:8" ht="18" customHeight="1">
      <c r="A46" s="8"/>
      <c r="B46" s="33"/>
      <c r="C46" s="8" t="s">
        <v>236</v>
      </c>
      <c r="D46" s="20"/>
      <c r="E46" s="204" t="s">
        <v>55</v>
      </c>
      <c r="F46" s="205"/>
      <c r="G46" s="206"/>
      <c r="H46" s="41">
        <f>H47</f>
        <v>3.4</v>
      </c>
    </row>
    <row r="47" spans="1:8" ht="45.75" customHeight="1">
      <c r="A47" s="8"/>
      <c r="B47" s="33"/>
      <c r="C47" s="8"/>
      <c r="D47" s="20">
        <v>200</v>
      </c>
      <c r="E47" s="204" t="s">
        <v>22</v>
      </c>
      <c r="F47" s="205"/>
      <c r="G47" s="206"/>
      <c r="H47" s="41">
        <v>3.4</v>
      </c>
    </row>
    <row r="48" spans="1:8" ht="33" customHeight="1">
      <c r="A48" s="8"/>
      <c r="B48" s="33"/>
      <c r="C48" s="8" t="s">
        <v>56</v>
      </c>
      <c r="D48" s="20"/>
      <c r="E48" s="204" t="s">
        <v>57</v>
      </c>
      <c r="F48" s="205"/>
      <c r="G48" s="206"/>
      <c r="H48" s="41">
        <f>H49+H53+H51</f>
        <v>2609.688</v>
      </c>
    </row>
    <row r="49" spans="1:8" ht="31.5" customHeight="1">
      <c r="A49" s="8"/>
      <c r="B49" s="33"/>
      <c r="C49" s="8" t="s">
        <v>58</v>
      </c>
      <c r="D49" s="20"/>
      <c r="E49" s="204" t="s">
        <v>59</v>
      </c>
      <c r="F49" s="216"/>
      <c r="G49" s="217"/>
      <c r="H49" s="41">
        <f>H50</f>
        <v>15</v>
      </c>
    </row>
    <row r="50" spans="1:8" ht="30.75" customHeight="1">
      <c r="A50" s="8"/>
      <c r="B50" s="33"/>
      <c r="C50" s="8"/>
      <c r="D50" s="20">
        <v>200</v>
      </c>
      <c r="E50" s="204" t="s">
        <v>22</v>
      </c>
      <c r="F50" s="205"/>
      <c r="G50" s="206"/>
      <c r="H50" s="41">
        <v>15</v>
      </c>
    </row>
    <row r="51" spans="1:8" ht="138" customHeight="1">
      <c r="A51" s="8"/>
      <c r="B51" s="33"/>
      <c r="C51" s="11" t="s">
        <v>60</v>
      </c>
      <c r="D51" s="12"/>
      <c r="E51" s="186" t="s">
        <v>61</v>
      </c>
      <c r="F51" s="187"/>
      <c r="G51" s="188"/>
      <c r="H51" s="9">
        <f>H52</f>
        <v>2574.688</v>
      </c>
    </row>
    <row r="52" spans="1:8" ht="15" customHeight="1">
      <c r="A52" s="8"/>
      <c r="B52" s="33"/>
      <c r="C52" s="11"/>
      <c r="D52" s="12">
        <v>800</v>
      </c>
      <c r="E52" s="204" t="s">
        <v>62</v>
      </c>
      <c r="F52" s="205"/>
      <c r="G52" s="206"/>
      <c r="H52" s="9">
        <f>1300+831.32+443.368</f>
        <v>2574.688</v>
      </c>
    </row>
    <row r="53" spans="1:8" ht="47.25" customHeight="1">
      <c r="A53" s="8"/>
      <c r="B53" s="33"/>
      <c r="C53" s="8" t="s">
        <v>237</v>
      </c>
      <c r="D53" s="20"/>
      <c r="E53" s="218" t="s">
        <v>63</v>
      </c>
      <c r="F53" s="219"/>
      <c r="G53" s="220"/>
      <c r="H53" s="41">
        <f>H54</f>
        <v>20</v>
      </c>
    </row>
    <row r="54" spans="1:8" ht="30.75" customHeight="1">
      <c r="A54" s="8"/>
      <c r="B54" s="33"/>
      <c r="C54" s="8"/>
      <c r="D54" s="20">
        <v>200</v>
      </c>
      <c r="E54" s="204" t="s">
        <v>22</v>
      </c>
      <c r="F54" s="205"/>
      <c r="G54" s="206"/>
      <c r="H54" s="41">
        <v>20</v>
      </c>
    </row>
    <row r="55" spans="1:8" ht="45.75" customHeight="1">
      <c r="A55" s="8"/>
      <c r="B55" s="33"/>
      <c r="C55" s="8" t="s">
        <v>64</v>
      </c>
      <c r="D55" s="20"/>
      <c r="E55" s="204" t="s">
        <v>65</v>
      </c>
      <c r="F55" s="205"/>
      <c r="G55" s="206"/>
      <c r="H55" s="41">
        <f>H56</f>
        <v>62.4</v>
      </c>
    </row>
    <row r="56" spans="1:8" ht="48.75" customHeight="1">
      <c r="A56" s="8"/>
      <c r="B56" s="33"/>
      <c r="C56" s="11" t="s">
        <v>182</v>
      </c>
      <c r="D56" s="12"/>
      <c r="E56" s="186" t="s">
        <v>66</v>
      </c>
      <c r="F56" s="202"/>
      <c r="G56" s="203"/>
      <c r="H56" s="40">
        <f>H57</f>
        <v>62.4</v>
      </c>
    </row>
    <row r="57" spans="1:8" ht="48.75" customHeight="1">
      <c r="A57" s="8"/>
      <c r="B57" s="33"/>
      <c r="C57" s="11"/>
      <c r="D57" s="12">
        <v>200</v>
      </c>
      <c r="E57" s="186" t="s">
        <v>22</v>
      </c>
      <c r="F57" s="202"/>
      <c r="G57" s="203"/>
      <c r="H57" s="40">
        <v>62.4</v>
      </c>
    </row>
    <row r="58" spans="1:8" ht="31.5" customHeight="1">
      <c r="A58" s="8"/>
      <c r="B58" s="33"/>
      <c r="C58" s="8" t="s">
        <v>70</v>
      </c>
      <c r="D58" s="20"/>
      <c r="E58" s="204" t="s">
        <v>71</v>
      </c>
      <c r="F58" s="205"/>
      <c r="G58" s="206"/>
      <c r="H58" s="41">
        <f>H59+H64</f>
        <v>229.9275</v>
      </c>
    </row>
    <row r="59" spans="1:8" ht="48" customHeight="1">
      <c r="A59" s="8"/>
      <c r="B59" s="33"/>
      <c r="C59" s="8" t="s">
        <v>72</v>
      </c>
      <c r="D59" s="20"/>
      <c r="E59" s="204" t="s">
        <v>73</v>
      </c>
      <c r="F59" s="205"/>
      <c r="G59" s="206"/>
      <c r="H59" s="41">
        <f>H60+H62</f>
        <v>52.4</v>
      </c>
    </row>
    <row r="60" spans="1:8" ht="66.75" customHeight="1">
      <c r="A60" s="8"/>
      <c r="B60" s="33"/>
      <c r="C60" s="8" t="s">
        <v>75</v>
      </c>
      <c r="D60" s="20"/>
      <c r="E60" s="204" t="s">
        <v>74</v>
      </c>
      <c r="F60" s="205"/>
      <c r="G60" s="206"/>
      <c r="H60" s="41">
        <f>H61</f>
        <v>36</v>
      </c>
    </row>
    <row r="61" spans="1:8" ht="45.75" customHeight="1">
      <c r="A61" s="8"/>
      <c r="B61" s="33"/>
      <c r="C61" s="8"/>
      <c r="D61" s="20">
        <v>200</v>
      </c>
      <c r="E61" s="204" t="s">
        <v>22</v>
      </c>
      <c r="F61" s="205"/>
      <c r="G61" s="206"/>
      <c r="H61" s="42">
        <v>36</v>
      </c>
    </row>
    <row r="62" spans="1:8" ht="32.25" customHeight="1">
      <c r="A62" s="8"/>
      <c r="B62" s="33"/>
      <c r="C62" s="8" t="s">
        <v>259</v>
      </c>
      <c r="D62" s="20"/>
      <c r="E62" s="204" t="s">
        <v>76</v>
      </c>
      <c r="F62" s="205"/>
      <c r="G62" s="206"/>
      <c r="H62" s="41">
        <f>H63</f>
        <v>16.4</v>
      </c>
    </row>
    <row r="63" spans="1:8" ht="30.75" customHeight="1">
      <c r="A63" s="8"/>
      <c r="B63" s="33"/>
      <c r="C63" s="8"/>
      <c r="D63" s="20">
        <v>200</v>
      </c>
      <c r="E63" s="204" t="s">
        <v>22</v>
      </c>
      <c r="F63" s="205"/>
      <c r="G63" s="206"/>
      <c r="H63" s="42">
        <v>16.4</v>
      </c>
    </row>
    <row r="64" spans="1:8" ht="31.5" customHeight="1">
      <c r="A64" s="8"/>
      <c r="B64" s="33"/>
      <c r="C64" s="8" t="s">
        <v>77</v>
      </c>
      <c r="D64" s="20"/>
      <c r="E64" s="204" t="s">
        <v>243</v>
      </c>
      <c r="F64" s="205"/>
      <c r="G64" s="206"/>
      <c r="H64" s="41">
        <f>H65+H69+H67</f>
        <v>177.5275</v>
      </c>
    </row>
    <row r="65" spans="1:8" ht="63.75" customHeight="1">
      <c r="A65" s="8"/>
      <c r="B65" s="33"/>
      <c r="C65" s="8" t="s">
        <v>260</v>
      </c>
      <c r="D65" s="20"/>
      <c r="E65" s="204" t="s">
        <v>78</v>
      </c>
      <c r="F65" s="205"/>
      <c r="G65" s="206"/>
      <c r="H65" s="41">
        <f>H66</f>
        <v>118.5275</v>
      </c>
    </row>
    <row r="66" spans="1:8" ht="30" customHeight="1">
      <c r="A66" s="8"/>
      <c r="B66" s="33"/>
      <c r="C66" s="8"/>
      <c r="D66" s="20">
        <v>200</v>
      </c>
      <c r="E66" s="204" t="s">
        <v>22</v>
      </c>
      <c r="F66" s="205"/>
      <c r="G66" s="206"/>
      <c r="H66" s="41">
        <f>70+48.5275</f>
        <v>118.5275</v>
      </c>
    </row>
    <row r="67" spans="1:8" ht="30" customHeight="1">
      <c r="A67" s="8"/>
      <c r="B67" s="33"/>
      <c r="C67" s="11" t="s">
        <v>261</v>
      </c>
      <c r="D67" s="12"/>
      <c r="E67" s="145" t="s">
        <v>183</v>
      </c>
      <c r="F67" s="146"/>
      <c r="G67" s="147"/>
      <c r="H67" s="9">
        <f>H68</f>
        <v>50</v>
      </c>
    </row>
    <row r="68" spans="1:8" ht="30" customHeight="1">
      <c r="A68" s="8"/>
      <c r="B68" s="33"/>
      <c r="C68" s="11"/>
      <c r="D68" s="12">
        <v>200</v>
      </c>
      <c r="E68" s="145" t="s">
        <v>22</v>
      </c>
      <c r="F68" s="146"/>
      <c r="G68" s="147"/>
      <c r="H68" s="9">
        <v>50</v>
      </c>
    </row>
    <row r="69" spans="1:8" ht="29.25" customHeight="1">
      <c r="A69" s="8"/>
      <c r="B69" s="33"/>
      <c r="C69" s="8" t="s">
        <v>262</v>
      </c>
      <c r="D69" s="20"/>
      <c r="E69" s="204" t="s">
        <v>79</v>
      </c>
      <c r="F69" s="205"/>
      <c r="G69" s="206"/>
      <c r="H69" s="42">
        <f>H70</f>
        <v>9</v>
      </c>
    </row>
    <row r="70" spans="1:8" ht="45.75" customHeight="1">
      <c r="A70" s="8"/>
      <c r="B70" s="33"/>
      <c r="C70" s="8"/>
      <c r="D70" s="20">
        <v>200</v>
      </c>
      <c r="E70" s="204" t="s">
        <v>22</v>
      </c>
      <c r="F70" s="205"/>
      <c r="G70" s="206"/>
      <c r="H70" s="41">
        <f>4+5</f>
        <v>9</v>
      </c>
    </row>
    <row r="71" spans="1:8" ht="46.5" customHeight="1">
      <c r="A71" s="8"/>
      <c r="B71" s="33"/>
      <c r="C71" s="8" t="s">
        <v>80</v>
      </c>
      <c r="D71" s="20"/>
      <c r="E71" s="204" t="s">
        <v>81</v>
      </c>
      <c r="F71" s="205"/>
      <c r="G71" s="206"/>
      <c r="H71" s="42">
        <f>H72</f>
        <v>152.60000000000002</v>
      </c>
    </row>
    <row r="72" spans="1:8" ht="52.5" customHeight="1">
      <c r="A72" s="8"/>
      <c r="B72" s="33"/>
      <c r="C72" s="8" t="s">
        <v>82</v>
      </c>
      <c r="D72" s="20"/>
      <c r="E72" s="204" t="s">
        <v>83</v>
      </c>
      <c r="F72" s="205"/>
      <c r="G72" s="206"/>
      <c r="H72" s="41">
        <f>H73</f>
        <v>152.60000000000002</v>
      </c>
    </row>
    <row r="73" spans="1:8" ht="21" customHeight="1">
      <c r="A73" s="8"/>
      <c r="B73" s="33"/>
      <c r="C73" s="11" t="s">
        <v>85</v>
      </c>
      <c r="D73" s="12"/>
      <c r="E73" s="186" t="s">
        <v>84</v>
      </c>
      <c r="F73" s="187"/>
      <c r="G73" s="188"/>
      <c r="H73" s="40">
        <f>H74</f>
        <v>152.60000000000002</v>
      </c>
    </row>
    <row r="74" spans="1:12" ht="33" customHeight="1">
      <c r="A74" s="8"/>
      <c r="B74" s="33"/>
      <c r="C74" s="11"/>
      <c r="D74" s="12">
        <v>200</v>
      </c>
      <c r="E74" s="186" t="s">
        <v>22</v>
      </c>
      <c r="F74" s="202"/>
      <c r="G74" s="203"/>
      <c r="H74" s="40">
        <f>550-397.4</f>
        <v>152.60000000000002</v>
      </c>
      <c r="L74" t="s">
        <v>146</v>
      </c>
    </row>
    <row r="75" spans="1:8" ht="48.75" customHeight="1">
      <c r="A75" s="8"/>
      <c r="B75" s="33"/>
      <c r="C75" s="11" t="s">
        <v>91</v>
      </c>
      <c r="D75" s="12"/>
      <c r="E75" s="145" t="s">
        <v>226</v>
      </c>
      <c r="F75" s="146"/>
      <c r="G75" s="147"/>
      <c r="H75" s="41">
        <f>H76</f>
        <v>2</v>
      </c>
    </row>
    <row r="76" spans="1:8" ht="47.25" customHeight="1">
      <c r="A76" s="8"/>
      <c r="B76" s="33"/>
      <c r="C76" s="11" t="s">
        <v>196</v>
      </c>
      <c r="D76" s="15"/>
      <c r="E76" s="156" t="s">
        <v>228</v>
      </c>
      <c r="F76" s="157"/>
      <c r="G76" s="158"/>
      <c r="H76" s="41">
        <f>H77</f>
        <v>2</v>
      </c>
    </row>
    <row r="77" spans="1:8" ht="44.25" customHeight="1">
      <c r="A77" s="8"/>
      <c r="B77" s="33"/>
      <c r="C77" s="11" t="s">
        <v>197</v>
      </c>
      <c r="D77" s="15"/>
      <c r="E77" s="145" t="s">
        <v>264</v>
      </c>
      <c r="F77" s="146"/>
      <c r="G77" s="147"/>
      <c r="H77" s="41">
        <f>H78</f>
        <v>2</v>
      </c>
    </row>
    <row r="78" spans="1:8" ht="64.5" customHeight="1">
      <c r="A78" s="8"/>
      <c r="B78" s="33"/>
      <c r="C78" s="11" t="s">
        <v>232</v>
      </c>
      <c r="D78" s="15"/>
      <c r="E78" s="145" t="s">
        <v>119</v>
      </c>
      <c r="F78" s="146"/>
      <c r="G78" s="147"/>
      <c r="H78" s="25">
        <f>H79</f>
        <v>2</v>
      </c>
    </row>
    <row r="79" spans="1:8" ht="34.5" customHeight="1">
      <c r="A79" s="8"/>
      <c r="B79" s="33"/>
      <c r="C79" s="11"/>
      <c r="D79" s="15">
        <v>200</v>
      </c>
      <c r="E79" s="145" t="s">
        <v>22</v>
      </c>
      <c r="F79" s="146"/>
      <c r="G79" s="147"/>
      <c r="H79" s="25">
        <v>2</v>
      </c>
    </row>
    <row r="80" spans="1:8" ht="15.75" customHeight="1">
      <c r="A80" s="8"/>
      <c r="B80" s="33"/>
      <c r="C80" s="8" t="s">
        <v>96</v>
      </c>
      <c r="D80" s="20"/>
      <c r="E80" s="223" t="s">
        <v>97</v>
      </c>
      <c r="F80" s="224"/>
      <c r="G80" s="225"/>
      <c r="H80" s="43">
        <f>H81</f>
        <v>37</v>
      </c>
    </row>
    <row r="81" spans="1:8" ht="30.75" customHeight="1">
      <c r="A81" s="8"/>
      <c r="B81" s="33"/>
      <c r="C81" s="8" t="s">
        <v>98</v>
      </c>
      <c r="D81" s="20"/>
      <c r="E81" s="204" t="s">
        <v>99</v>
      </c>
      <c r="F81" s="216"/>
      <c r="G81" s="217"/>
      <c r="H81" s="43">
        <f>H82</f>
        <v>37</v>
      </c>
    </row>
    <row r="82" spans="1:8" ht="31.5" customHeight="1">
      <c r="A82" s="11"/>
      <c r="B82" s="34"/>
      <c r="C82" s="11" t="s">
        <v>274</v>
      </c>
      <c r="D82" s="12"/>
      <c r="E82" s="186" t="s">
        <v>102</v>
      </c>
      <c r="F82" s="187"/>
      <c r="G82" s="188"/>
      <c r="H82" s="40">
        <f>H83</f>
        <v>37</v>
      </c>
    </row>
    <row r="83" spans="1:8" ht="18" customHeight="1">
      <c r="A83" s="11"/>
      <c r="B83" s="34"/>
      <c r="C83" s="11"/>
      <c r="D83" s="12">
        <v>800</v>
      </c>
      <c r="E83" s="186" t="s">
        <v>62</v>
      </c>
      <c r="F83" s="202"/>
      <c r="G83" s="203"/>
      <c r="H83" s="40">
        <v>37</v>
      </c>
    </row>
    <row r="84" spans="1:8" ht="16.5" customHeight="1">
      <c r="A84" s="8"/>
      <c r="B84" s="32" t="s">
        <v>147</v>
      </c>
      <c r="C84" s="11"/>
      <c r="D84" s="15"/>
      <c r="E84" s="186" t="s">
        <v>148</v>
      </c>
      <c r="F84" s="187"/>
      <c r="G84" s="188"/>
      <c r="H84" s="39">
        <f>H85</f>
        <v>395.5</v>
      </c>
    </row>
    <row r="85" spans="1:8" ht="15.75" customHeight="1">
      <c r="A85" s="8"/>
      <c r="B85" s="32" t="s">
        <v>149</v>
      </c>
      <c r="C85" s="11"/>
      <c r="D85" s="15"/>
      <c r="E85" s="186" t="s">
        <v>150</v>
      </c>
      <c r="F85" s="187"/>
      <c r="G85" s="188"/>
      <c r="H85" s="39">
        <f>H88</f>
        <v>395.5</v>
      </c>
    </row>
    <row r="86" spans="1:8" ht="15.75" customHeight="1">
      <c r="A86" s="8"/>
      <c r="B86" s="32"/>
      <c r="C86" s="11" t="s">
        <v>96</v>
      </c>
      <c r="D86" s="15"/>
      <c r="E86" s="223" t="s">
        <v>97</v>
      </c>
      <c r="F86" s="224"/>
      <c r="G86" s="225"/>
      <c r="H86" s="39">
        <f>H87</f>
        <v>395.5</v>
      </c>
    </row>
    <row r="87" spans="1:8" ht="31.5" customHeight="1">
      <c r="A87" s="8"/>
      <c r="B87" s="32"/>
      <c r="C87" s="11" t="s">
        <v>98</v>
      </c>
      <c r="D87" s="15"/>
      <c r="E87" s="204" t="s">
        <v>99</v>
      </c>
      <c r="F87" s="216"/>
      <c r="G87" s="217"/>
      <c r="H87" s="39">
        <f>H88</f>
        <v>395.5</v>
      </c>
    </row>
    <row r="88" spans="1:8" ht="45" customHeight="1">
      <c r="A88" s="8"/>
      <c r="B88" s="33"/>
      <c r="C88" s="20" t="s">
        <v>105</v>
      </c>
      <c r="D88" s="20"/>
      <c r="E88" s="228" t="s">
        <v>106</v>
      </c>
      <c r="F88" s="229"/>
      <c r="G88" s="230"/>
      <c r="H88" s="41">
        <f>H89+H90</f>
        <v>395.5</v>
      </c>
    </row>
    <row r="89" spans="1:8" ht="95.25" customHeight="1">
      <c r="A89" s="8"/>
      <c r="B89" s="33"/>
      <c r="C89" s="8"/>
      <c r="D89" s="20">
        <v>100</v>
      </c>
      <c r="E89" s="204" t="s">
        <v>101</v>
      </c>
      <c r="F89" s="216"/>
      <c r="G89" s="217"/>
      <c r="H89" s="40">
        <v>375.5</v>
      </c>
    </row>
    <row r="90" spans="1:8" ht="47.25" customHeight="1">
      <c r="A90" s="8"/>
      <c r="B90" s="33"/>
      <c r="C90" s="8"/>
      <c r="D90" s="20">
        <v>200</v>
      </c>
      <c r="E90" s="204" t="s">
        <v>22</v>
      </c>
      <c r="F90" s="205"/>
      <c r="G90" s="206"/>
      <c r="H90" s="40">
        <v>20</v>
      </c>
    </row>
    <row r="91" spans="1:8" ht="33" customHeight="1">
      <c r="A91" s="8"/>
      <c r="B91" s="32" t="s">
        <v>151</v>
      </c>
      <c r="C91" s="8"/>
      <c r="D91" s="20"/>
      <c r="E91" s="204" t="s">
        <v>152</v>
      </c>
      <c r="F91" s="216"/>
      <c r="G91" s="217"/>
      <c r="H91" s="41">
        <f>H98+H92</f>
        <v>362.9</v>
      </c>
    </row>
    <row r="92" spans="1:8" ht="17.25" customHeight="1">
      <c r="A92" s="8"/>
      <c r="B92" s="32" t="s">
        <v>167</v>
      </c>
      <c r="C92" s="8"/>
      <c r="D92" s="20"/>
      <c r="E92" s="204" t="s">
        <v>168</v>
      </c>
      <c r="F92" s="216"/>
      <c r="G92" s="217"/>
      <c r="H92" s="41">
        <f>H93</f>
        <v>180</v>
      </c>
    </row>
    <row r="93" spans="1:8" ht="48.75" customHeight="1">
      <c r="A93" s="8"/>
      <c r="B93" s="32"/>
      <c r="C93" s="8" t="s">
        <v>91</v>
      </c>
      <c r="D93" s="52"/>
      <c r="E93" s="204" t="s">
        <v>92</v>
      </c>
      <c r="F93" s="221"/>
      <c r="G93" s="222"/>
      <c r="H93" s="41">
        <f>H94</f>
        <v>180</v>
      </c>
    </row>
    <row r="94" spans="1:8" ht="64.5" customHeight="1">
      <c r="A94" s="8"/>
      <c r="B94" s="33"/>
      <c r="C94" s="8" t="s">
        <v>93</v>
      </c>
      <c r="D94" s="52"/>
      <c r="E94" s="204" t="s">
        <v>94</v>
      </c>
      <c r="F94" s="226"/>
      <c r="G94" s="227"/>
      <c r="H94" s="41">
        <f>H95</f>
        <v>180</v>
      </c>
    </row>
    <row r="95" spans="1:8" ht="62.25" customHeight="1">
      <c r="A95" s="8"/>
      <c r="B95" s="33"/>
      <c r="C95" s="8" t="s">
        <v>184</v>
      </c>
      <c r="D95" s="20"/>
      <c r="E95" s="204" t="s">
        <v>278</v>
      </c>
      <c r="F95" s="205"/>
      <c r="G95" s="206"/>
      <c r="H95" s="41">
        <f>H96</f>
        <v>180</v>
      </c>
    </row>
    <row r="96" spans="1:8" ht="49.5" customHeight="1">
      <c r="A96" s="8"/>
      <c r="B96" s="33"/>
      <c r="C96" s="8" t="s">
        <v>185</v>
      </c>
      <c r="D96" s="20"/>
      <c r="E96" s="204" t="s">
        <v>95</v>
      </c>
      <c r="F96" s="205"/>
      <c r="G96" s="206"/>
      <c r="H96" s="41">
        <f>H97</f>
        <v>180</v>
      </c>
    </row>
    <row r="97" spans="1:8" ht="45.75" customHeight="1">
      <c r="A97" s="8"/>
      <c r="B97" s="33"/>
      <c r="C97" s="8"/>
      <c r="D97" s="20">
        <v>600</v>
      </c>
      <c r="E97" s="186" t="s">
        <v>13</v>
      </c>
      <c r="F97" s="202"/>
      <c r="G97" s="203"/>
      <c r="H97" s="41">
        <v>180</v>
      </c>
    </row>
    <row r="98" spans="1:8" ht="48" customHeight="1">
      <c r="A98" s="8"/>
      <c r="B98" s="32" t="s">
        <v>153</v>
      </c>
      <c r="C98" s="8"/>
      <c r="D98" s="20"/>
      <c r="E98" s="204" t="s">
        <v>154</v>
      </c>
      <c r="F98" s="216"/>
      <c r="G98" s="217"/>
      <c r="H98" s="41">
        <f>H99</f>
        <v>182.89999999999998</v>
      </c>
    </row>
    <row r="99" spans="1:8" ht="47.25" customHeight="1">
      <c r="A99" s="8"/>
      <c r="B99" s="33"/>
      <c r="C99" s="11" t="s">
        <v>91</v>
      </c>
      <c r="D99" s="12"/>
      <c r="E99" s="145" t="s">
        <v>226</v>
      </c>
      <c r="F99" s="146"/>
      <c r="G99" s="147"/>
      <c r="H99" s="41">
        <f>H100</f>
        <v>182.89999999999998</v>
      </c>
    </row>
    <row r="100" spans="1:8" ht="47.25" customHeight="1">
      <c r="A100" s="8"/>
      <c r="B100" s="33"/>
      <c r="C100" s="11" t="s">
        <v>196</v>
      </c>
      <c r="D100" s="15"/>
      <c r="E100" s="156" t="s">
        <v>228</v>
      </c>
      <c r="F100" s="157"/>
      <c r="G100" s="158"/>
      <c r="H100" s="9">
        <f>H101</f>
        <v>182.89999999999998</v>
      </c>
    </row>
    <row r="101" spans="1:8" ht="47.25" customHeight="1">
      <c r="A101" s="8"/>
      <c r="B101" s="33"/>
      <c r="C101" s="11" t="s">
        <v>197</v>
      </c>
      <c r="D101" s="15"/>
      <c r="E101" s="145" t="s">
        <v>264</v>
      </c>
      <c r="F101" s="146"/>
      <c r="G101" s="147"/>
      <c r="H101" s="9">
        <f>H102</f>
        <v>182.89999999999998</v>
      </c>
    </row>
    <row r="102" spans="1:8" ht="65.25" customHeight="1">
      <c r="A102" s="8"/>
      <c r="B102" s="33"/>
      <c r="C102" s="11" t="s">
        <v>198</v>
      </c>
      <c r="D102" s="15"/>
      <c r="E102" s="145" t="s">
        <v>199</v>
      </c>
      <c r="F102" s="146"/>
      <c r="G102" s="147"/>
      <c r="H102" s="9">
        <f>H103</f>
        <v>182.89999999999998</v>
      </c>
    </row>
    <row r="103" spans="1:8" ht="33" customHeight="1">
      <c r="A103" s="8"/>
      <c r="B103" s="33"/>
      <c r="C103" s="11"/>
      <c r="D103" s="23">
        <v>300</v>
      </c>
      <c r="E103" s="163" t="s">
        <v>116</v>
      </c>
      <c r="F103" s="157"/>
      <c r="G103" s="158"/>
      <c r="H103" s="25">
        <f>68.6+114.3</f>
        <v>182.89999999999998</v>
      </c>
    </row>
    <row r="104" spans="1:8" ht="15.75" customHeight="1">
      <c r="A104" s="8"/>
      <c r="B104" s="32" t="s">
        <v>127</v>
      </c>
      <c r="C104" s="8"/>
      <c r="D104" s="12"/>
      <c r="E104" s="204" t="s">
        <v>128</v>
      </c>
      <c r="F104" s="216"/>
      <c r="G104" s="217"/>
      <c r="H104" s="44">
        <f>H105+H115</f>
        <v>11339.073049999999</v>
      </c>
    </row>
    <row r="105" spans="1:8" ht="15.75" customHeight="1">
      <c r="A105" s="8"/>
      <c r="B105" s="32" t="s">
        <v>129</v>
      </c>
      <c r="C105" s="8"/>
      <c r="D105" s="12"/>
      <c r="E105" s="204" t="s">
        <v>130</v>
      </c>
      <c r="F105" s="216"/>
      <c r="G105" s="217"/>
      <c r="H105" s="44">
        <f>H106</f>
        <v>10828.073049999999</v>
      </c>
    </row>
    <row r="106" spans="1:8" ht="63.75" customHeight="1">
      <c r="A106" s="8"/>
      <c r="B106" s="33"/>
      <c r="C106" s="8" t="s">
        <v>15</v>
      </c>
      <c r="D106" s="12"/>
      <c r="E106" s="204" t="s">
        <v>131</v>
      </c>
      <c r="F106" s="221"/>
      <c r="G106" s="222"/>
      <c r="H106" s="44">
        <f>H107</f>
        <v>10828.073049999999</v>
      </c>
    </row>
    <row r="107" spans="1:8" ht="45.75" customHeight="1">
      <c r="A107" s="8"/>
      <c r="B107" s="33"/>
      <c r="C107" s="11" t="s">
        <v>16</v>
      </c>
      <c r="D107" s="12"/>
      <c r="E107" s="186" t="s">
        <v>17</v>
      </c>
      <c r="F107" s="198"/>
      <c r="G107" s="199"/>
      <c r="H107" s="44">
        <f>H108</f>
        <v>10828.073049999999</v>
      </c>
    </row>
    <row r="108" spans="1:8" ht="48" customHeight="1">
      <c r="A108" s="8"/>
      <c r="B108" s="33"/>
      <c r="C108" s="13" t="s">
        <v>18</v>
      </c>
      <c r="D108" s="12"/>
      <c r="E108" s="186" t="s">
        <v>19</v>
      </c>
      <c r="F108" s="202"/>
      <c r="G108" s="203"/>
      <c r="H108" s="44">
        <f>H111+H109+H113</f>
        <v>10828.073049999999</v>
      </c>
    </row>
    <row r="109" spans="1:8" ht="21" customHeight="1">
      <c r="A109" s="8"/>
      <c r="B109" s="33"/>
      <c r="C109" s="11" t="s">
        <v>20</v>
      </c>
      <c r="D109" s="12"/>
      <c r="E109" s="186" t="s">
        <v>21</v>
      </c>
      <c r="F109" s="187"/>
      <c r="G109" s="188"/>
      <c r="H109" s="44">
        <f>H110</f>
        <v>6425</v>
      </c>
    </row>
    <row r="110" spans="1:8" ht="33" customHeight="1">
      <c r="A110" s="8"/>
      <c r="B110" s="33"/>
      <c r="C110" s="11"/>
      <c r="D110" s="12">
        <v>200</v>
      </c>
      <c r="E110" s="186" t="s">
        <v>22</v>
      </c>
      <c r="F110" s="202"/>
      <c r="G110" s="203"/>
      <c r="H110" s="44">
        <v>6425</v>
      </c>
    </row>
    <row r="111" spans="1:8" ht="17.25" customHeight="1">
      <c r="A111" s="11"/>
      <c r="B111" s="34"/>
      <c r="C111" s="11" t="s">
        <v>23</v>
      </c>
      <c r="D111" s="12"/>
      <c r="E111" s="186" t="s">
        <v>24</v>
      </c>
      <c r="F111" s="202"/>
      <c r="G111" s="203"/>
      <c r="H111" s="39">
        <f>H112</f>
        <v>4106.8</v>
      </c>
    </row>
    <row r="112" spans="1:8" ht="31.5" customHeight="1">
      <c r="A112" s="11"/>
      <c r="B112" s="34"/>
      <c r="C112" s="11"/>
      <c r="D112" s="12">
        <v>200</v>
      </c>
      <c r="E112" s="186" t="s">
        <v>22</v>
      </c>
      <c r="F112" s="202"/>
      <c r="G112" s="203"/>
      <c r="H112" s="39">
        <f>1765+2400-58.2</f>
        <v>4106.8</v>
      </c>
    </row>
    <row r="113" spans="1:8" ht="76.5" customHeight="1">
      <c r="A113" s="8"/>
      <c r="B113" s="33"/>
      <c r="C113" s="11" t="s">
        <v>268</v>
      </c>
      <c r="D113" s="12"/>
      <c r="E113" s="145" t="s">
        <v>269</v>
      </c>
      <c r="F113" s="146"/>
      <c r="G113" s="147"/>
      <c r="H113" s="9">
        <f>H114</f>
        <v>296.27305</v>
      </c>
    </row>
    <row r="114" spans="1:8" ht="15.75" customHeight="1">
      <c r="A114" s="8"/>
      <c r="B114" s="33"/>
      <c r="C114" s="11"/>
      <c r="D114" s="12">
        <v>500</v>
      </c>
      <c r="E114" s="177" t="s">
        <v>103</v>
      </c>
      <c r="F114" s="178"/>
      <c r="G114" s="179"/>
      <c r="H114" s="9">
        <f>208.85028+87.42277</f>
        <v>296.27305</v>
      </c>
    </row>
    <row r="115" spans="1:8" ht="31.5" customHeight="1">
      <c r="A115" s="8"/>
      <c r="B115" s="33" t="s">
        <v>252</v>
      </c>
      <c r="C115" s="11"/>
      <c r="D115" s="12"/>
      <c r="E115" s="207" t="s">
        <v>253</v>
      </c>
      <c r="F115" s="208"/>
      <c r="G115" s="209"/>
      <c r="H115" s="44">
        <f>H121+H116</f>
        <v>511</v>
      </c>
    </row>
    <row r="116" spans="1:8" ht="62.25" customHeight="1">
      <c r="A116" s="8"/>
      <c r="B116" s="33"/>
      <c r="C116" s="11" t="s">
        <v>15</v>
      </c>
      <c r="D116" s="12"/>
      <c r="E116" s="145" t="s">
        <v>206</v>
      </c>
      <c r="F116" s="146"/>
      <c r="G116" s="147"/>
      <c r="H116" s="44">
        <f>H117</f>
        <v>493</v>
      </c>
    </row>
    <row r="117" spans="1:8" ht="46.5" customHeight="1">
      <c r="A117" s="8"/>
      <c r="B117" s="33"/>
      <c r="C117" s="11" t="s">
        <v>16</v>
      </c>
      <c r="D117" s="12"/>
      <c r="E117" s="145" t="s">
        <v>207</v>
      </c>
      <c r="F117" s="146"/>
      <c r="G117" s="147"/>
      <c r="H117" s="44">
        <f>H118</f>
        <v>493</v>
      </c>
    </row>
    <row r="118" spans="1:8" ht="31.5" customHeight="1">
      <c r="A118" s="8"/>
      <c r="B118" s="33"/>
      <c r="C118" s="11" t="s">
        <v>195</v>
      </c>
      <c r="D118" s="12"/>
      <c r="E118" s="145" t="s">
        <v>212</v>
      </c>
      <c r="F118" s="146"/>
      <c r="G118" s="147"/>
      <c r="H118" s="44">
        <f>H119</f>
        <v>493</v>
      </c>
    </row>
    <row r="119" spans="1:8" ht="31.5" customHeight="1">
      <c r="A119" s="8"/>
      <c r="B119" s="33"/>
      <c r="C119" s="11" t="s">
        <v>438</v>
      </c>
      <c r="D119" s="12"/>
      <c r="E119" s="180" t="s">
        <v>439</v>
      </c>
      <c r="F119" s="181"/>
      <c r="G119" s="182"/>
      <c r="H119" s="9">
        <f>H120</f>
        <v>493</v>
      </c>
    </row>
    <row r="120" spans="1:8" ht="45" customHeight="1">
      <c r="A120" s="8"/>
      <c r="B120" s="33"/>
      <c r="C120" s="11"/>
      <c r="D120" s="12">
        <v>200</v>
      </c>
      <c r="E120" s="145" t="s">
        <v>22</v>
      </c>
      <c r="F120" s="146"/>
      <c r="G120" s="147"/>
      <c r="H120" s="9">
        <v>493</v>
      </c>
    </row>
    <row r="121" spans="1:8" ht="49.5" customHeight="1">
      <c r="A121" s="8"/>
      <c r="B121" s="33"/>
      <c r="C121" s="8" t="s">
        <v>80</v>
      </c>
      <c r="D121" s="20"/>
      <c r="E121" s="204" t="s">
        <v>81</v>
      </c>
      <c r="F121" s="205"/>
      <c r="G121" s="206"/>
      <c r="H121" s="44">
        <f>H122</f>
        <v>18</v>
      </c>
    </row>
    <row r="122" spans="1:8" ht="47.25" customHeight="1">
      <c r="A122" s="8"/>
      <c r="B122" s="33"/>
      <c r="C122" s="8" t="s">
        <v>82</v>
      </c>
      <c r="D122" s="20"/>
      <c r="E122" s="210" t="s">
        <v>83</v>
      </c>
      <c r="F122" s="231"/>
      <c r="G122" s="232"/>
      <c r="H122" s="44">
        <f>H123</f>
        <v>18</v>
      </c>
    </row>
    <row r="123" spans="1:8" ht="64.5" customHeight="1">
      <c r="A123" s="8"/>
      <c r="B123" s="33"/>
      <c r="C123" s="8" t="s">
        <v>263</v>
      </c>
      <c r="D123" s="20"/>
      <c r="E123" s="204" t="s">
        <v>86</v>
      </c>
      <c r="F123" s="216"/>
      <c r="G123" s="217"/>
      <c r="H123" s="41">
        <f>H124</f>
        <v>18</v>
      </c>
    </row>
    <row r="124" spans="1:8" ht="46.5" customHeight="1">
      <c r="A124" s="8"/>
      <c r="B124" s="33"/>
      <c r="C124" s="8"/>
      <c r="D124" s="20">
        <v>200</v>
      </c>
      <c r="E124" s="204" t="s">
        <v>22</v>
      </c>
      <c r="F124" s="205"/>
      <c r="G124" s="206"/>
      <c r="H124" s="41">
        <v>18</v>
      </c>
    </row>
    <row r="125" spans="1:8" ht="18" customHeight="1">
      <c r="A125" s="8"/>
      <c r="B125" s="32" t="s">
        <v>132</v>
      </c>
      <c r="C125" s="8"/>
      <c r="D125" s="20"/>
      <c r="E125" s="204" t="s">
        <v>133</v>
      </c>
      <c r="F125" s="216"/>
      <c r="G125" s="217"/>
      <c r="H125" s="10">
        <f>H126+H137+H167</f>
        <v>14192.431999999999</v>
      </c>
    </row>
    <row r="126" spans="1:8" ht="16.5" customHeight="1">
      <c r="A126" s="8"/>
      <c r="B126" s="32" t="s">
        <v>134</v>
      </c>
      <c r="C126" s="8"/>
      <c r="D126" s="20"/>
      <c r="E126" s="204" t="s">
        <v>135</v>
      </c>
      <c r="F126" s="216"/>
      <c r="G126" s="217"/>
      <c r="H126" s="10">
        <f>H127</f>
        <v>743.232</v>
      </c>
    </row>
    <row r="127" spans="1:8" ht="47.25" customHeight="1">
      <c r="A127" s="8"/>
      <c r="B127" s="33"/>
      <c r="C127" s="8" t="s">
        <v>45</v>
      </c>
      <c r="D127" s="20"/>
      <c r="E127" s="204" t="s">
        <v>46</v>
      </c>
      <c r="F127" s="216"/>
      <c r="G127" s="217"/>
      <c r="H127" s="10">
        <f>H128</f>
        <v>743.232</v>
      </c>
    </row>
    <row r="128" spans="1:8" ht="31.5" customHeight="1">
      <c r="A128" s="8"/>
      <c r="B128" s="33"/>
      <c r="C128" s="8" t="s">
        <v>47</v>
      </c>
      <c r="D128" s="20"/>
      <c r="E128" s="204" t="s">
        <v>48</v>
      </c>
      <c r="F128" s="205"/>
      <c r="G128" s="206"/>
      <c r="H128" s="10">
        <f>H132+H129</f>
        <v>743.232</v>
      </c>
    </row>
    <row r="129" spans="1:8" ht="31.5" customHeight="1">
      <c r="A129" s="8"/>
      <c r="B129" s="33"/>
      <c r="C129" s="11" t="s">
        <v>56</v>
      </c>
      <c r="D129" s="12"/>
      <c r="E129" s="145" t="s">
        <v>218</v>
      </c>
      <c r="F129" s="146"/>
      <c r="G129" s="147"/>
      <c r="H129" s="10">
        <f>H130</f>
        <v>492.632</v>
      </c>
    </row>
    <row r="130" spans="1:8" ht="33.75" customHeight="1">
      <c r="A130" s="8"/>
      <c r="B130" s="33"/>
      <c r="C130" s="11" t="s">
        <v>256</v>
      </c>
      <c r="D130" s="12"/>
      <c r="E130" s="180" t="s">
        <v>257</v>
      </c>
      <c r="F130" s="181"/>
      <c r="G130" s="182"/>
      <c r="H130" s="9">
        <f>H131</f>
        <v>492.632</v>
      </c>
    </row>
    <row r="131" spans="1:8" ht="46.5" customHeight="1">
      <c r="A131" s="8"/>
      <c r="B131" s="33"/>
      <c r="C131" s="11"/>
      <c r="D131" s="12">
        <v>200</v>
      </c>
      <c r="E131" s="145" t="s">
        <v>22</v>
      </c>
      <c r="F131" s="146"/>
      <c r="G131" s="147"/>
      <c r="H131" s="9">
        <f>500-443.368+436</f>
        <v>492.632</v>
      </c>
    </row>
    <row r="132" spans="1:8" ht="46.5" customHeight="1">
      <c r="A132" s="8"/>
      <c r="B132" s="33"/>
      <c r="C132" s="8" t="s">
        <v>64</v>
      </c>
      <c r="D132" s="20"/>
      <c r="E132" s="204" t="s">
        <v>145</v>
      </c>
      <c r="F132" s="205"/>
      <c r="G132" s="206"/>
      <c r="H132" s="10">
        <f>H133+H135</f>
        <v>250.6</v>
      </c>
    </row>
    <row r="133" spans="1:8" ht="45.75" customHeight="1">
      <c r="A133" s="8"/>
      <c r="B133" s="33"/>
      <c r="C133" s="8" t="s">
        <v>68</v>
      </c>
      <c r="D133" s="20"/>
      <c r="E133" s="204" t="s">
        <v>67</v>
      </c>
      <c r="F133" s="216"/>
      <c r="G133" s="217"/>
      <c r="H133" s="41">
        <f>H134</f>
        <v>100.6</v>
      </c>
    </row>
    <row r="134" spans="1:8" ht="45.75" customHeight="1">
      <c r="A134" s="8"/>
      <c r="B134" s="33"/>
      <c r="C134" s="8"/>
      <c r="D134" s="20">
        <v>200</v>
      </c>
      <c r="E134" s="204" t="s">
        <v>22</v>
      </c>
      <c r="F134" s="216"/>
      <c r="G134" s="217"/>
      <c r="H134" s="41">
        <v>100.6</v>
      </c>
    </row>
    <row r="135" spans="1:8" ht="63" customHeight="1">
      <c r="A135" s="11"/>
      <c r="B135" s="34"/>
      <c r="C135" s="11" t="s">
        <v>258</v>
      </c>
      <c r="D135" s="12"/>
      <c r="E135" s="186" t="s">
        <v>69</v>
      </c>
      <c r="F135" s="187"/>
      <c r="G135" s="188"/>
      <c r="H135" s="40">
        <f>H136</f>
        <v>150</v>
      </c>
    </row>
    <row r="136" spans="1:8" ht="46.5" customHeight="1">
      <c r="A136" s="11"/>
      <c r="B136" s="34"/>
      <c r="C136" s="11"/>
      <c r="D136" s="12">
        <v>200</v>
      </c>
      <c r="E136" s="186" t="s">
        <v>22</v>
      </c>
      <c r="F136" s="202"/>
      <c r="G136" s="203"/>
      <c r="H136" s="40">
        <f>100+50</f>
        <v>150</v>
      </c>
    </row>
    <row r="137" spans="1:8" ht="15.75" customHeight="1">
      <c r="A137" s="8"/>
      <c r="B137" s="32" t="s">
        <v>136</v>
      </c>
      <c r="C137" s="8"/>
      <c r="D137" s="20"/>
      <c r="E137" s="204" t="s">
        <v>137</v>
      </c>
      <c r="F137" s="216"/>
      <c r="G137" s="217"/>
      <c r="H137" s="43">
        <f>H138+H155+H163</f>
        <v>10905.099999999999</v>
      </c>
    </row>
    <row r="138" spans="1:8" ht="60.75" customHeight="1">
      <c r="A138" s="8"/>
      <c r="B138" s="33"/>
      <c r="C138" s="45" t="s">
        <v>15</v>
      </c>
      <c r="D138" s="46"/>
      <c r="E138" s="204" t="s">
        <v>131</v>
      </c>
      <c r="F138" s="221"/>
      <c r="G138" s="222"/>
      <c r="H138" s="47">
        <f>H139</f>
        <v>4450</v>
      </c>
    </row>
    <row r="139" spans="1:8" ht="45" customHeight="1">
      <c r="A139" s="8"/>
      <c r="B139" s="33"/>
      <c r="C139" s="45" t="s">
        <v>16</v>
      </c>
      <c r="D139" s="46"/>
      <c r="E139" s="204" t="s">
        <v>17</v>
      </c>
      <c r="F139" s="226"/>
      <c r="G139" s="227"/>
      <c r="H139" s="47">
        <f>H140+H143</f>
        <v>4450</v>
      </c>
    </row>
    <row r="140" spans="1:8" ht="30.75" customHeight="1">
      <c r="A140" s="8"/>
      <c r="B140" s="33"/>
      <c r="C140" s="11" t="s">
        <v>25</v>
      </c>
      <c r="D140" s="12"/>
      <c r="E140" s="145" t="s">
        <v>209</v>
      </c>
      <c r="F140" s="146"/>
      <c r="G140" s="147"/>
      <c r="H140" s="9">
        <f>H141</f>
        <v>100</v>
      </c>
    </row>
    <row r="141" spans="1:8" ht="32.25" customHeight="1">
      <c r="A141" s="8"/>
      <c r="B141" s="33"/>
      <c r="C141" s="11" t="s">
        <v>26</v>
      </c>
      <c r="D141" s="12"/>
      <c r="E141" s="145" t="s">
        <v>192</v>
      </c>
      <c r="F141" s="146"/>
      <c r="G141" s="147"/>
      <c r="H141" s="9">
        <f>H142</f>
        <v>100</v>
      </c>
    </row>
    <row r="142" spans="1:8" ht="45" customHeight="1">
      <c r="A142" s="8"/>
      <c r="B142" s="33"/>
      <c r="C142" s="11"/>
      <c r="D142" s="12">
        <v>200</v>
      </c>
      <c r="E142" s="145" t="s">
        <v>22</v>
      </c>
      <c r="F142" s="146"/>
      <c r="G142" s="147"/>
      <c r="H142" s="14">
        <v>100</v>
      </c>
    </row>
    <row r="143" spans="1:8" ht="49.5" customHeight="1">
      <c r="A143" s="8"/>
      <c r="B143" s="33"/>
      <c r="C143" s="45" t="s">
        <v>30</v>
      </c>
      <c r="D143" s="46"/>
      <c r="E143" s="210" t="s">
        <v>31</v>
      </c>
      <c r="F143" s="231"/>
      <c r="G143" s="232"/>
      <c r="H143" s="47">
        <f>H144+H146+H148+H150+H152</f>
        <v>4350</v>
      </c>
    </row>
    <row r="144" spans="1:8" ht="16.5" customHeight="1">
      <c r="A144" s="8"/>
      <c r="B144" s="33"/>
      <c r="C144" s="45" t="s">
        <v>32</v>
      </c>
      <c r="D144" s="20"/>
      <c r="E144" s="204" t="s">
        <v>34</v>
      </c>
      <c r="F144" s="216"/>
      <c r="G144" s="217"/>
      <c r="H144" s="47">
        <f>H145</f>
        <v>80</v>
      </c>
    </row>
    <row r="145" spans="1:8" ht="46.5" customHeight="1">
      <c r="A145" s="8"/>
      <c r="B145" s="33"/>
      <c r="C145" s="58"/>
      <c r="D145" s="20">
        <v>600</v>
      </c>
      <c r="E145" s="186" t="s">
        <v>13</v>
      </c>
      <c r="F145" s="202"/>
      <c r="G145" s="203"/>
      <c r="H145" s="47">
        <v>80</v>
      </c>
    </row>
    <row r="146" spans="1:8" ht="30.75" customHeight="1">
      <c r="A146" s="8"/>
      <c r="B146" s="33"/>
      <c r="C146" s="45" t="s">
        <v>33</v>
      </c>
      <c r="D146" s="20"/>
      <c r="E146" s="204" t="s">
        <v>36</v>
      </c>
      <c r="F146" s="205"/>
      <c r="G146" s="206"/>
      <c r="H146" s="47">
        <f>H147</f>
        <v>700</v>
      </c>
    </row>
    <row r="147" spans="1:8" ht="46.5" customHeight="1">
      <c r="A147" s="8"/>
      <c r="B147" s="33"/>
      <c r="C147" s="58"/>
      <c r="D147" s="20">
        <v>600</v>
      </c>
      <c r="E147" s="186" t="s">
        <v>13</v>
      </c>
      <c r="F147" s="202"/>
      <c r="G147" s="203"/>
      <c r="H147" s="47">
        <v>700</v>
      </c>
    </row>
    <row r="148" spans="1:8" ht="18.75" customHeight="1">
      <c r="A148" s="8"/>
      <c r="B148" s="33"/>
      <c r="C148" s="45" t="s">
        <v>35</v>
      </c>
      <c r="D148" s="20"/>
      <c r="E148" s="223" t="s">
        <v>38</v>
      </c>
      <c r="F148" s="233"/>
      <c r="G148" s="234"/>
      <c r="H148" s="47">
        <f>H149</f>
        <v>250</v>
      </c>
    </row>
    <row r="149" spans="1:8" ht="46.5" customHeight="1">
      <c r="A149" s="8"/>
      <c r="B149" s="33"/>
      <c r="C149" s="58"/>
      <c r="D149" s="20">
        <v>600</v>
      </c>
      <c r="E149" s="186" t="s">
        <v>13</v>
      </c>
      <c r="F149" s="202"/>
      <c r="G149" s="203"/>
      <c r="H149" s="47">
        <v>250</v>
      </c>
    </row>
    <row r="150" spans="1:8" ht="16.5" customHeight="1">
      <c r="A150" s="11"/>
      <c r="B150" s="34"/>
      <c r="C150" s="11" t="s">
        <v>37</v>
      </c>
      <c r="D150" s="12"/>
      <c r="E150" s="186" t="s">
        <v>39</v>
      </c>
      <c r="F150" s="202"/>
      <c r="G150" s="203"/>
      <c r="H150" s="17">
        <f>H151</f>
        <v>3200</v>
      </c>
    </row>
    <row r="151" spans="1:8" ht="33.75" customHeight="1">
      <c r="A151" s="11"/>
      <c r="B151" s="34"/>
      <c r="C151" s="11"/>
      <c r="D151" s="12">
        <v>200</v>
      </c>
      <c r="E151" s="207" t="s">
        <v>22</v>
      </c>
      <c r="F151" s="246"/>
      <c r="G151" s="247"/>
      <c r="H151" s="17">
        <v>3200</v>
      </c>
    </row>
    <row r="152" spans="1:8" ht="33.75" customHeight="1">
      <c r="A152" s="11"/>
      <c r="B152" s="34"/>
      <c r="C152" s="11" t="s">
        <v>409</v>
      </c>
      <c r="D152" s="12"/>
      <c r="E152" s="207" t="s">
        <v>417</v>
      </c>
      <c r="F152" s="208"/>
      <c r="G152" s="209"/>
      <c r="H152" s="17">
        <f>H153</f>
        <v>120</v>
      </c>
    </row>
    <row r="153" spans="1:8" ht="33.75" customHeight="1">
      <c r="A153" s="11"/>
      <c r="B153" s="34"/>
      <c r="C153" s="11"/>
      <c r="D153" s="20">
        <v>600</v>
      </c>
      <c r="E153" s="186" t="s">
        <v>13</v>
      </c>
      <c r="F153" s="202"/>
      <c r="G153" s="203"/>
      <c r="H153" s="17">
        <v>120</v>
      </c>
    </row>
    <row r="154" spans="1:8" ht="64.5" customHeight="1">
      <c r="A154" s="11"/>
      <c r="B154" s="34"/>
      <c r="C154" s="11" t="s">
        <v>201</v>
      </c>
      <c r="D154" s="12"/>
      <c r="E154" s="145" t="s">
        <v>200</v>
      </c>
      <c r="F154" s="146"/>
      <c r="G154" s="147"/>
      <c r="H154" s="9">
        <f>H155</f>
        <v>6235.099999999999</v>
      </c>
    </row>
    <row r="155" spans="1:8" ht="48" customHeight="1">
      <c r="A155" s="11"/>
      <c r="B155" s="34"/>
      <c r="C155" s="11" t="s">
        <v>202</v>
      </c>
      <c r="D155" s="12"/>
      <c r="E155" s="186" t="s">
        <v>240</v>
      </c>
      <c r="F155" s="187"/>
      <c r="G155" s="188"/>
      <c r="H155" s="17">
        <f>H156</f>
        <v>6235.099999999999</v>
      </c>
    </row>
    <row r="156" spans="1:8" ht="31.5" customHeight="1">
      <c r="A156" s="11"/>
      <c r="B156" s="34"/>
      <c r="C156" s="11" t="s">
        <v>238</v>
      </c>
      <c r="D156" s="12"/>
      <c r="E156" s="186" t="s">
        <v>239</v>
      </c>
      <c r="F156" s="187"/>
      <c r="G156" s="188"/>
      <c r="H156" s="17">
        <f>H157+H159+H161</f>
        <v>6235.099999999999</v>
      </c>
    </row>
    <row r="157" spans="1:8" ht="39.75" customHeight="1">
      <c r="A157" s="11"/>
      <c r="B157" s="34"/>
      <c r="C157" s="11" t="s">
        <v>277</v>
      </c>
      <c r="D157" s="12"/>
      <c r="E157" s="145" t="s">
        <v>276</v>
      </c>
      <c r="F157" s="146"/>
      <c r="G157" s="147"/>
      <c r="H157" s="17">
        <f>H158</f>
        <v>4752.02086</v>
      </c>
    </row>
    <row r="158" spans="1:8" ht="30.75" customHeight="1">
      <c r="A158" s="11"/>
      <c r="B158" s="34"/>
      <c r="C158" s="11"/>
      <c r="D158" s="12">
        <v>200</v>
      </c>
      <c r="E158" s="145" t="s">
        <v>22</v>
      </c>
      <c r="F158" s="146"/>
      <c r="G158" s="147"/>
      <c r="H158" s="17">
        <f>531.75086+1139.4729+3080.7971</f>
        <v>4752.02086</v>
      </c>
    </row>
    <row r="159" spans="1:8" ht="36" customHeight="1">
      <c r="A159" s="11"/>
      <c r="B159" s="34"/>
      <c r="C159" s="11" t="s">
        <v>419</v>
      </c>
      <c r="D159" s="12"/>
      <c r="E159" s="145" t="s">
        <v>276</v>
      </c>
      <c r="F159" s="146"/>
      <c r="G159" s="147"/>
      <c r="H159" s="17">
        <f>H160</f>
        <v>1295.37914</v>
      </c>
    </row>
    <row r="160" spans="1:8" ht="46.5" customHeight="1">
      <c r="A160" s="11"/>
      <c r="B160" s="34"/>
      <c r="C160" s="11"/>
      <c r="D160" s="12">
        <v>200</v>
      </c>
      <c r="E160" s="145" t="s">
        <v>22</v>
      </c>
      <c r="F160" s="146"/>
      <c r="G160" s="147"/>
      <c r="H160" s="17">
        <f>144.94914+1150.43</f>
        <v>1295.37914</v>
      </c>
    </row>
    <row r="161" spans="1:8" ht="32.25" customHeight="1">
      <c r="A161" s="11"/>
      <c r="B161" s="34"/>
      <c r="C161" s="11" t="s">
        <v>422</v>
      </c>
      <c r="D161" s="12"/>
      <c r="E161" s="180" t="s">
        <v>442</v>
      </c>
      <c r="F161" s="181"/>
      <c r="G161" s="182"/>
      <c r="H161" s="17">
        <f>H162</f>
        <v>187.7</v>
      </c>
    </row>
    <row r="162" spans="1:8" ht="46.5" customHeight="1">
      <c r="A162" s="11"/>
      <c r="B162" s="34"/>
      <c r="C162" s="11"/>
      <c r="D162" s="12">
        <v>200</v>
      </c>
      <c r="E162" s="145" t="s">
        <v>22</v>
      </c>
      <c r="F162" s="146"/>
      <c r="G162" s="147"/>
      <c r="H162" s="17">
        <f>129.5+58.2</f>
        <v>187.7</v>
      </c>
    </row>
    <row r="163" spans="1:8" ht="19.5" customHeight="1">
      <c r="A163" s="11"/>
      <c r="B163" s="34"/>
      <c r="C163" s="11" t="s">
        <v>96</v>
      </c>
      <c r="D163" s="12"/>
      <c r="E163" s="145" t="s">
        <v>97</v>
      </c>
      <c r="F163" s="146"/>
      <c r="G163" s="147"/>
      <c r="H163" s="17">
        <f>H164</f>
        <v>220</v>
      </c>
    </row>
    <row r="164" spans="1:8" ht="32.25" customHeight="1">
      <c r="A164" s="11"/>
      <c r="B164" s="34"/>
      <c r="C164" s="11" t="s">
        <v>109</v>
      </c>
      <c r="D164" s="12"/>
      <c r="E164" s="145" t="s">
        <v>110</v>
      </c>
      <c r="F164" s="146"/>
      <c r="G164" s="147"/>
      <c r="H164" s="17">
        <f>H165</f>
        <v>220</v>
      </c>
    </row>
    <row r="165" spans="1:8" ht="31.5" customHeight="1">
      <c r="A165" s="11"/>
      <c r="B165" s="34"/>
      <c r="C165" s="11" t="s">
        <v>421</v>
      </c>
      <c r="D165" s="12"/>
      <c r="E165" s="170" t="s">
        <v>420</v>
      </c>
      <c r="F165" s="170"/>
      <c r="G165" s="170"/>
      <c r="H165" s="9">
        <f>H166</f>
        <v>220</v>
      </c>
    </row>
    <row r="166" spans="1:8" ht="49.5" customHeight="1">
      <c r="A166" s="11"/>
      <c r="B166" s="34"/>
      <c r="C166" s="11"/>
      <c r="D166" s="12">
        <v>600</v>
      </c>
      <c r="E166" s="145" t="s">
        <v>13</v>
      </c>
      <c r="F166" s="146"/>
      <c r="G166" s="147"/>
      <c r="H166" s="9">
        <v>220</v>
      </c>
    </row>
    <row r="167" spans="1:8" ht="30.75" customHeight="1">
      <c r="A167" s="11"/>
      <c r="B167" s="35" t="s">
        <v>170</v>
      </c>
      <c r="C167" s="11"/>
      <c r="D167" s="12"/>
      <c r="E167" s="186" t="s">
        <v>171</v>
      </c>
      <c r="F167" s="187"/>
      <c r="G167" s="188"/>
      <c r="H167" s="9">
        <f>H168</f>
        <v>2544.1</v>
      </c>
    </row>
    <row r="168" spans="1:8" ht="45.75" customHeight="1">
      <c r="A168" s="11"/>
      <c r="B168" s="34"/>
      <c r="C168" s="11" t="s">
        <v>15</v>
      </c>
      <c r="D168" s="12"/>
      <c r="E168" s="186" t="s">
        <v>169</v>
      </c>
      <c r="F168" s="235"/>
      <c r="G168" s="236"/>
      <c r="H168" s="9">
        <f>H169+H173</f>
        <v>2544.1</v>
      </c>
    </row>
    <row r="169" spans="1:8" ht="45.75" customHeight="1">
      <c r="A169" s="11"/>
      <c r="B169" s="34"/>
      <c r="C169" s="11" t="s">
        <v>16</v>
      </c>
      <c r="D169" s="12"/>
      <c r="E169" s="186" t="s">
        <v>17</v>
      </c>
      <c r="F169" s="198"/>
      <c r="G169" s="199"/>
      <c r="H169" s="9">
        <f>H170</f>
        <v>120</v>
      </c>
    </row>
    <row r="170" spans="1:8" ht="45.75" customHeight="1">
      <c r="A170" s="11"/>
      <c r="B170" s="34"/>
      <c r="C170" s="11" t="s">
        <v>27</v>
      </c>
      <c r="D170" s="12"/>
      <c r="E170" s="186" t="s">
        <v>172</v>
      </c>
      <c r="F170" s="202"/>
      <c r="G170" s="203"/>
      <c r="H170" s="9">
        <f>H171</f>
        <v>120</v>
      </c>
    </row>
    <row r="171" spans="1:8" ht="20.25" customHeight="1">
      <c r="A171" s="11"/>
      <c r="B171" s="34"/>
      <c r="C171" s="11" t="s">
        <v>28</v>
      </c>
      <c r="D171" s="12"/>
      <c r="E171" s="186" t="s">
        <v>29</v>
      </c>
      <c r="F171" s="202"/>
      <c r="G171" s="203"/>
      <c r="H171" s="9">
        <f>H172</f>
        <v>120</v>
      </c>
    </row>
    <row r="172" spans="1:8" ht="45.75" customHeight="1">
      <c r="A172" s="11"/>
      <c r="B172" s="34"/>
      <c r="C172" s="13"/>
      <c r="D172" s="12">
        <v>600</v>
      </c>
      <c r="E172" s="186" t="s">
        <v>13</v>
      </c>
      <c r="F172" s="202"/>
      <c r="G172" s="203"/>
      <c r="H172" s="9">
        <v>120</v>
      </c>
    </row>
    <row r="173" spans="1:8" ht="32.25" customHeight="1">
      <c r="A173" s="11"/>
      <c r="B173" s="34"/>
      <c r="C173" s="11" t="s">
        <v>40</v>
      </c>
      <c r="D173" s="12"/>
      <c r="E173" s="186" t="s">
        <v>41</v>
      </c>
      <c r="F173" s="198"/>
      <c r="G173" s="199"/>
      <c r="H173" s="9">
        <f>H174</f>
        <v>2424.1</v>
      </c>
    </row>
    <row r="174" spans="1:8" ht="45.75" customHeight="1">
      <c r="A174" s="11"/>
      <c r="B174" s="34"/>
      <c r="C174" s="11" t="s">
        <v>42</v>
      </c>
      <c r="D174" s="12"/>
      <c r="E174" s="186" t="s">
        <v>241</v>
      </c>
      <c r="F174" s="198"/>
      <c r="G174" s="199"/>
      <c r="H174" s="9">
        <f>H175</f>
        <v>2424.1</v>
      </c>
    </row>
    <row r="175" spans="1:8" ht="54.75" customHeight="1">
      <c r="A175" s="11"/>
      <c r="B175" s="34"/>
      <c r="C175" s="11" t="s">
        <v>43</v>
      </c>
      <c r="D175" s="12"/>
      <c r="E175" s="186" t="s">
        <v>44</v>
      </c>
      <c r="F175" s="198"/>
      <c r="G175" s="199"/>
      <c r="H175" s="9">
        <f>H176</f>
        <v>2424.1</v>
      </c>
    </row>
    <row r="176" spans="1:8" ht="45.75" customHeight="1">
      <c r="A176" s="11"/>
      <c r="B176" s="34"/>
      <c r="C176" s="11"/>
      <c r="D176" s="12">
        <v>600</v>
      </c>
      <c r="E176" s="186" t="s">
        <v>13</v>
      </c>
      <c r="F176" s="202"/>
      <c r="G176" s="203"/>
      <c r="H176" s="9">
        <f>2264.1+160</f>
        <v>2424.1</v>
      </c>
    </row>
    <row r="177" spans="1:8" ht="18" customHeight="1">
      <c r="A177" s="11"/>
      <c r="B177" s="35" t="s">
        <v>155</v>
      </c>
      <c r="C177" s="11"/>
      <c r="D177" s="12"/>
      <c r="E177" s="186" t="s">
        <v>156</v>
      </c>
      <c r="F177" s="187"/>
      <c r="G177" s="188"/>
      <c r="H177" s="17">
        <f>H178</f>
        <v>8456.6</v>
      </c>
    </row>
    <row r="178" spans="1:8" ht="16.5" customHeight="1">
      <c r="A178" s="11"/>
      <c r="B178" s="35" t="s">
        <v>157</v>
      </c>
      <c r="C178" s="11"/>
      <c r="D178" s="12"/>
      <c r="E178" s="186" t="s">
        <v>158</v>
      </c>
      <c r="F178" s="187"/>
      <c r="G178" s="188"/>
      <c r="H178" s="17">
        <f>H184+H179</f>
        <v>8456.6</v>
      </c>
    </row>
    <row r="179" spans="1:8" ht="33" customHeight="1">
      <c r="A179" s="11"/>
      <c r="B179" s="35"/>
      <c r="C179" s="11" t="s">
        <v>7</v>
      </c>
      <c r="D179" s="11"/>
      <c r="E179" s="207" t="s">
        <v>8</v>
      </c>
      <c r="F179" s="208"/>
      <c r="G179" s="209"/>
      <c r="H179" s="40">
        <f>H180</f>
        <v>2385.6</v>
      </c>
    </row>
    <row r="180" spans="1:8" ht="18" customHeight="1">
      <c r="A180" s="11"/>
      <c r="B180" s="35"/>
      <c r="C180" s="11" t="s">
        <v>9</v>
      </c>
      <c r="D180" s="11"/>
      <c r="E180" s="186" t="s">
        <v>10</v>
      </c>
      <c r="F180" s="202"/>
      <c r="G180" s="203"/>
      <c r="H180" s="40">
        <f>H181</f>
        <v>2385.6</v>
      </c>
    </row>
    <row r="181" spans="1:8" ht="61.5" customHeight="1">
      <c r="A181" s="11"/>
      <c r="B181" s="35"/>
      <c r="C181" s="11" t="s">
        <v>11</v>
      </c>
      <c r="D181" s="12"/>
      <c r="E181" s="186" t="s">
        <v>191</v>
      </c>
      <c r="F181" s="202"/>
      <c r="G181" s="203"/>
      <c r="H181" s="40">
        <f>H182</f>
        <v>2385.6</v>
      </c>
    </row>
    <row r="182" spans="1:8" ht="45" customHeight="1">
      <c r="A182" s="11"/>
      <c r="B182" s="35"/>
      <c r="C182" s="11" t="s">
        <v>12</v>
      </c>
      <c r="D182" s="12"/>
      <c r="E182" s="186" t="s">
        <v>14</v>
      </c>
      <c r="F182" s="202"/>
      <c r="G182" s="203"/>
      <c r="H182" s="40">
        <f>H183</f>
        <v>2385.6</v>
      </c>
    </row>
    <row r="183" spans="1:8" ht="48" customHeight="1">
      <c r="A183" s="11"/>
      <c r="B183" s="35"/>
      <c r="C183" s="11"/>
      <c r="D183" s="12">
        <v>600</v>
      </c>
      <c r="E183" s="186" t="s">
        <v>13</v>
      </c>
      <c r="F183" s="202"/>
      <c r="G183" s="203"/>
      <c r="H183" s="41">
        <v>2385.6</v>
      </c>
    </row>
    <row r="184" spans="1:8" ht="18.75" customHeight="1">
      <c r="A184" s="11"/>
      <c r="B184" s="34"/>
      <c r="C184" s="11" t="s">
        <v>96</v>
      </c>
      <c r="D184" s="12"/>
      <c r="E184" s="186" t="s">
        <v>97</v>
      </c>
      <c r="F184" s="187"/>
      <c r="G184" s="188"/>
      <c r="H184" s="17">
        <f>H185</f>
        <v>6071</v>
      </c>
    </row>
    <row r="185" spans="1:8" ht="30.75" customHeight="1">
      <c r="A185" s="11"/>
      <c r="B185" s="34"/>
      <c r="C185" s="11" t="s">
        <v>109</v>
      </c>
      <c r="D185" s="12"/>
      <c r="E185" s="186" t="s">
        <v>110</v>
      </c>
      <c r="F185" s="187"/>
      <c r="G185" s="188"/>
      <c r="H185" s="17">
        <f>H186+H188+H190</f>
        <v>6071</v>
      </c>
    </row>
    <row r="186" spans="1:8" ht="59.25" customHeight="1">
      <c r="A186" s="11"/>
      <c r="B186" s="34"/>
      <c r="C186" s="11" t="s">
        <v>186</v>
      </c>
      <c r="D186" s="12"/>
      <c r="E186" s="186" t="s">
        <v>120</v>
      </c>
      <c r="F186" s="187"/>
      <c r="G186" s="188"/>
      <c r="H186" s="25">
        <f>H187</f>
        <v>3440</v>
      </c>
    </row>
    <row r="187" spans="1:8" ht="18" customHeight="1">
      <c r="A187" s="11"/>
      <c r="B187" s="34"/>
      <c r="C187" s="11"/>
      <c r="D187" s="12">
        <v>500</v>
      </c>
      <c r="E187" s="237" t="s">
        <v>103</v>
      </c>
      <c r="F187" s="198"/>
      <c r="G187" s="199"/>
      <c r="H187" s="9">
        <v>3440</v>
      </c>
    </row>
    <row r="188" spans="1:8" ht="45.75" customHeight="1">
      <c r="A188" s="11"/>
      <c r="B188" s="34"/>
      <c r="C188" s="11" t="s">
        <v>250</v>
      </c>
      <c r="D188" s="12"/>
      <c r="E188" s="186" t="s">
        <v>121</v>
      </c>
      <c r="F188" s="187"/>
      <c r="G188" s="188"/>
      <c r="H188" s="9">
        <f>H189</f>
        <v>2431</v>
      </c>
    </row>
    <row r="189" spans="1:8" ht="17.25" customHeight="1">
      <c r="A189" s="11"/>
      <c r="B189" s="34"/>
      <c r="C189" s="11"/>
      <c r="D189" s="12">
        <v>500</v>
      </c>
      <c r="E189" s="237" t="s">
        <v>103</v>
      </c>
      <c r="F189" s="198"/>
      <c r="G189" s="199"/>
      <c r="H189" s="9">
        <v>2431</v>
      </c>
    </row>
    <row r="190" spans="1:8" ht="16.5" customHeight="1">
      <c r="A190" s="11"/>
      <c r="B190" s="34"/>
      <c r="C190" s="11" t="s">
        <v>266</v>
      </c>
      <c r="D190" s="12"/>
      <c r="E190" s="174" t="s">
        <v>267</v>
      </c>
      <c r="F190" s="175"/>
      <c r="G190" s="176"/>
      <c r="H190" s="9">
        <f>H191</f>
        <v>200</v>
      </c>
    </row>
    <row r="191" spans="1:8" ht="47.25" customHeight="1">
      <c r="A191" s="11"/>
      <c r="B191" s="34"/>
      <c r="C191" s="11"/>
      <c r="D191" s="12">
        <v>600</v>
      </c>
      <c r="E191" s="145" t="s">
        <v>13</v>
      </c>
      <c r="F191" s="146"/>
      <c r="G191" s="147"/>
      <c r="H191" s="9">
        <v>200</v>
      </c>
    </row>
    <row r="192" spans="1:8" ht="15.75" customHeight="1">
      <c r="A192" s="11"/>
      <c r="B192" s="35" t="s">
        <v>159</v>
      </c>
      <c r="C192" s="11"/>
      <c r="D192" s="12"/>
      <c r="E192" s="186" t="s">
        <v>160</v>
      </c>
      <c r="F192" s="187"/>
      <c r="G192" s="188"/>
      <c r="H192" s="17">
        <f>H193</f>
        <v>173.5</v>
      </c>
    </row>
    <row r="193" spans="1:8" ht="18" customHeight="1">
      <c r="A193" s="11"/>
      <c r="B193" s="35" t="s">
        <v>161</v>
      </c>
      <c r="C193" s="11"/>
      <c r="D193" s="12"/>
      <c r="E193" s="186" t="s">
        <v>162</v>
      </c>
      <c r="F193" s="187"/>
      <c r="G193" s="188"/>
      <c r="H193" s="17">
        <f>H195</f>
        <v>173.5</v>
      </c>
    </row>
    <row r="194" spans="1:8" ht="18" customHeight="1">
      <c r="A194" s="11"/>
      <c r="B194" s="35"/>
      <c r="C194" s="11" t="s">
        <v>96</v>
      </c>
      <c r="D194" s="12"/>
      <c r="E194" s="186" t="s">
        <v>97</v>
      </c>
      <c r="F194" s="187"/>
      <c r="G194" s="188"/>
      <c r="H194" s="17">
        <f>H195</f>
        <v>173.5</v>
      </c>
    </row>
    <row r="195" spans="1:8" ht="32.25" customHeight="1">
      <c r="A195" s="11"/>
      <c r="B195" s="34"/>
      <c r="C195" s="11" t="s">
        <v>109</v>
      </c>
      <c r="D195" s="12"/>
      <c r="E195" s="186" t="s">
        <v>110</v>
      </c>
      <c r="F195" s="187"/>
      <c r="G195" s="188"/>
      <c r="H195" s="17">
        <f>H196</f>
        <v>173.5</v>
      </c>
    </row>
    <row r="196" spans="1:8" ht="63" customHeight="1">
      <c r="A196" s="11"/>
      <c r="B196" s="34"/>
      <c r="C196" s="11" t="s">
        <v>233</v>
      </c>
      <c r="D196" s="15"/>
      <c r="E196" s="186" t="s">
        <v>118</v>
      </c>
      <c r="F196" s="187"/>
      <c r="G196" s="188"/>
      <c r="H196" s="39">
        <f>H197</f>
        <v>173.5</v>
      </c>
    </row>
    <row r="197" spans="1:8" ht="31.5" customHeight="1">
      <c r="A197" s="11"/>
      <c r="B197" s="34"/>
      <c r="C197" s="11"/>
      <c r="D197" s="15">
        <v>200</v>
      </c>
      <c r="E197" s="186" t="s">
        <v>22</v>
      </c>
      <c r="F197" s="202"/>
      <c r="G197" s="203"/>
      <c r="H197" s="39">
        <v>173.5</v>
      </c>
    </row>
    <row r="198" spans="1:8" ht="16.5" customHeight="1">
      <c r="A198" s="11"/>
      <c r="B198" s="35" t="s">
        <v>163</v>
      </c>
      <c r="C198" s="11"/>
      <c r="D198" s="12"/>
      <c r="E198" s="186" t="s">
        <v>164</v>
      </c>
      <c r="F198" s="187"/>
      <c r="G198" s="188"/>
      <c r="H198" s="14">
        <f>H199+H204</f>
        <v>1613.108</v>
      </c>
    </row>
    <row r="199" spans="1:8" ht="17.25" customHeight="1">
      <c r="A199" s="11"/>
      <c r="B199" s="35" t="s">
        <v>165</v>
      </c>
      <c r="C199" s="11"/>
      <c r="D199" s="12"/>
      <c r="E199" s="186" t="s">
        <v>166</v>
      </c>
      <c r="F199" s="187"/>
      <c r="G199" s="188"/>
      <c r="H199" s="14">
        <f>H200</f>
        <v>72</v>
      </c>
    </row>
    <row r="200" spans="1:8" ht="17.25" customHeight="1">
      <c r="A200" s="11"/>
      <c r="B200" s="35"/>
      <c r="C200" s="11" t="s">
        <v>96</v>
      </c>
      <c r="D200" s="12"/>
      <c r="E200" s="186" t="s">
        <v>97</v>
      </c>
      <c r="F200" s="187"/>
      <c r="G200" s="188"/>
      <c r="H200" s="14">
        <f>H201</f>
        <v>72</v>
      </c>
    </row>
    <row r="201" spans="1:8" ht="31.5" customHeight="1">
      <c r="A201" s="11"/>
      <c r="B201" s="35"/>
      <c r="C201" s="11" t="s">
        <v>109</v>
      </c>
      <c r="D201" s="12"/>
      <c r="E201" s="186" t="s">
        <v>110</v>
      </c>
      <c r="F201" s="187"/>
      <c r="G201" s="188"/>
      <c r="H201" s="14">
        <f>H202</f>
        <v>72</v>
      </c>
    </row>
    <row r="202" spans="1:8" ht="48.75" customHeight="1">
      <c r="A202" s="11"/>
      <c r="B202" s="34"/>
      <c r="C202" s="13" t="s">
        <v>114</v>
      </c>
      <c r="D202" s="12"/>
      <c r="E202" s="186" t="s">
        <v>115</v>
      </c>
      <c r="F202" s="187"/>
      <c r="G202" s="188"/>
      <c r="H202" s="48">
        <f>H203</f>
        <v>72</v>
      </c>
    </row>
    <row r="203" spans="1:8" ht="31.5" customHeight="1">
      <c r="A203" s="11"/>
      <c r="B203" s="34"/>
      <c r="C203" s="11"/>
      <c r="D203" s="12">
        <v>300</v>
      </c>
      <c r="E203" s="186" t="s">
        <v>116</v>
      </c>
      <c r="F203" s="187"/>
      <c r="G203" s="188"/>
      <c r="H203" s="40">
        <v>72</v>
      </c>
    </row>
    <row r="204" spans="1:8" ht="16.5" customHeight="1">
      <c r="A204" s="8"/>
      <c r="B204" s="32" t="s">
        <v>173</v>
      </c>
      <c r="C204" s="8"/>
      <c r="D204" s="20"/>
      <c r="E204" s="204" t="s">
        <v>174</v>
      </c>
      <c r="F204" s="216"/>
      <c r="G204" s="217"/>
      <c r="H204" s="43">
        <f>H205</f>
        <v>1541.108</v>
      </c>
    </row>
    <row r="205" spans="1:8" ht="16.5" customHeight="1">
      <c r="A205" s="8"/>
      <c r="B205" s="33"/>
      <c r="C205" s="8" t="s">
        <v>96</v>
      </c>
      <c r="D205" s="20"/>
      <c r="E205" s="204" t="s">
        <v>97</v>
      </c>
      <c r="F205" s="216"/>
      <c r="G205" s="217"/>
      <c r="H205" s="43">
        <f>H206</f>
        <v>1541.108</v>
      </c>
    </row>
    <row r="206" spans="1:8" ht="33.75" customHeight="1">
      <c r="A206" s="8"/>
      <c r="B206" s="33"/>
      <c r="C206" s="8" t="s">
        <v>109</v>
      </c>
      <c r="D206" s="20"/>
      <c r="E206" s="204" t="s">
        <v>110</v>
      </c>
      <c r="F206" s="216"/>
      <c r="G206" s="217"/>
      <c r="H206" s="49">
        <f>H209+H207+H211+H213</f>
        <v>1541.108</v>
      </c>
    </row>
    <row r="207" spans="1:8" ht="18.75" customHeight="1">
      <c r="A207" s="8"/>
      <c r="B207" s="33"/>
      <c r="C207" s="50" t="s">
        <v>249</v>
      </c>
      <c r="D207" s="23"/>
      <c r="E207" s="204" t="s">
        <v>113</v>
      </c>
      <c r="F207" s="216"/>
      <c r="G207" s="217"/>
      <c r="H207" s="44">
        <f>H208</f>
        <v>160</v>
      </c>
    </row>
    <row r="208" spans="1:8" ht="18" customHeight="1">
      <c r="A208" s="8"/>
      <c r="B208" s="33"/>
      <c r="C208" s="8"/>
      <c r="D208" s="20">
        <v>500</v>
      </c>
      <c r="E208" s="228" t="s">
        <v>103</v>
      </c>
      <c r="F208" s="205"/>
      <c r="G208" s="206"/>
      <c r="H208" s="44">
        <v>160</v>
      </c>
    </row>
    <row r="209" spans="1:8" ht="91.5" customHeight="1">
      <c r="A209" s="8"/>
      <c r="B209" s="33"/>
      <c r="C209" s="8" t="s">
        <v>231</v>
      </c>
      <c r="D209" s="20"/>
      <c r="E209" s="228" t="s">
        <v>117</v>
      </c>
      <c r="F209" s="216"/>
      <c r="G209" s="217"/>
      <c r="H209" s="44">
        <f>H210</f>
        <v>66.1</v>
      </c>
    </row>
    <row r="210" spans="1:8" ht="45" customHeight="1">
      <c r="A210" s="8"/>
      <c r="B210" s="33"/>
      <c r="C210" s="8"/>
      <c r="D210" s="51">
        <v>600</v>
      </c>
      <c r="E210" s="186" t="s">
        <v>13</v>
      </c>
      <c r="F210" s="202"/>
      <c r="G210" s="203"/>
      <c r="H210" s="39">
        <v>66.1</v>
      </c>
    </row>
    <row r="211" spans="1:8" ht="22.5" customHeight="1">
      <c r="A211" s="11"/>
      <c r="B211" s="34"/>
      <c r="C211" s="11" t="s">
        <v>411</v>
      </c>
      <c r="D211" s="15"/>
      <c r="E211" s="238" t="s">
        <v>113</v>
      </c>
      <c r="F211" s="239"/>
      <c r="G211" s="240"/>
      <c r="H211" s="25">
        <f>H212</f>
        <v>443.896</v>
      </c>
    </row>
    <row r="212" spans="1:8" ht="20.25" customHeight="1">
      <c r="A212" s="11"/>
      <c r="B212" s="34"/>
      <c r="C212" s="11"/>
      <c r="D212" s="12">
        <v>500</v>
      </c>
      <c r="E212" s="159" t="s">
        <v>103</v>
      </c>
      <c r="F212" s="146"/>
      <c r="G212" s="147"/>
      <c r="H212" s="25">
        <v>443.896</v>
      </c>
    </row>
    <row r="213" spans="1:8" ht="96" customHeight="1">
      <c r="A213" s="11"/>
      <c r="B213" s="34"/>
      <c r="C213" s="11" t="s">
        <v>412</v>
      </c>
      <c r="D213" s="15"/>
      <c r="E213" s="145" t="s">
        <v>414</v>
      </c>
      <c r="F213" s="146"/>
      <c r="G213" s="147"/>
      <c r="H213" s="25">
        <f>H214</f>
        <v>871.112</v>
      </c>
    </row>
    <row r="214" spans="1:8" ht="19.5" customHeight="1">
      <c r="A214" s="11"/>
      <c r="B214" s="34"/>
      <c r="C214" s="11"/>
      <c r="D214" s="12">
        <v>500</v>
      </c>
      <c r="E214" s="159" t="s">
        <v>103</v>
      </c>
      <c r="F214" s="146"/>
      <c r="G214" s="147"/>
      <c r="H214" s="25">
        <v>871.112</v>
      </c>
    </row>
    <row r="215" spans="1:8" ht="34.5" customHeight="1">
      <c r="A215" s="52">
        <v>780</v>
      </c>
      <c r="B215" s="53"/>
      <c r="C215" s="54"/>
      <c r="D215" s="55"/>
      <c r="E215" s="189" t="s">
        <v>175</v>
      </c>
      <c r="F215" s="190"/>
      <c r="G215" s="191"/>
      <c r="H215" s="56">
        <f>H216</f>
        <v>100</v>
      </c>
    </row>
    <row r="216" spans="1:8" ht="16.5" customHeight="1">
      <c r="A216" s="8"/>
      <c r="B216" s="31" t="s">
        <v>176</v>
      </c>
      <c r="C216" s="8"/>
      <c r="D216" s="20"/>
      <c r="E216" s="228" t="s">
        <v>177</v>
      </c>
      <c r="F216" s="216"/>
      <c r="G216" s="217"/>
      <c r="H216" s="24">
        <f>H217</f>
        <v>100</v>
      </c>
    </row>
    <row r="217" spans="1:8" ht="48.75" customHeight="1">
      <c r="A217" s="8"/>
      <c r="B217" s="31"/>
      <c r="C217" s="8" t="s">
        <v>87</v>
      </c>
      <c r="D217" s="20"/>
      <c r="E217" s="210" t="s">
        <v>244</v>
      </c>
      <c r="F217" s="211"/>
      <c r="G217" s="212"/>
      <c r="H217" s="10">
        <f>H218</f>
        <v>100</v>
      </c>
    </row>
    <row r="218" spans="1:8" ht="34.5" customHeight="1">
      <c r="A218" s="8"/>
      <c r="B218" s="31"/>
      <c r="C218" s="8" t="s">
        <v>88</v>
      </c>
      <c r="D218" s="20"/>
      <c r="E218" s="204" t="s">
        <v>178</v>
      </c>
      <c r="F218" s="205"/>
      <c r="G218" s="206"/>
      <c r="H218" s="21">
        <f>H220</f>
        <v>100</v>
      </c>
    </row>
    <row r="219" spans="1:8" ht="78.75" customHeight="1">
      <c r="A219" s="8"/>
      <c r="B219" s="31"/>
      <c r="C219" s="8" t="s">
        <v>89</v>
      </c>
      <c r="D219" s="20"/>
      <c r="E219" s="180" t="s">
        <v>254</v>
      </c>
      <c r="F219" s="181"/>
      <c r="G219" s="182"/>
      <c r="H219" s="10">
        <f>H220</f>
        <v>100</v>
      </c>
    </row>
    <row r="220" spans="1:8" ht="65.25" customHeight="1">
      <c r="A220" s="8"/>
      <c r="B220" s="31"/>
      <c r="C220" s="8" t="s">
        <v>90</v>
      </c>
      <c r="D220" s="20"/>
      <c r="E220" s="145" t="s">
        <v>255</v>
      </c>
      <c r="F220" s="146"/>
      <c r="G220" s="147"/>
      <c r="H220" s="10">
        <f>H221</f>
        <v>100</v>
      </c>
    </row>
    <row r="221" spans="1:8" ht="18" customHeight="1">
      <c r="A221" s="8"/>
      <c r="B221" s="31"/>
      <c r="C221" s="8"/>
      <c r="D221" s="20">
        <v>800</v>
      </c>
      <c r="E221" s="204" t="s">
        <v>62</v>
      </c>
      <c r="F221" s="216"/>
      <c r="G221" s="217"/>
      <c r="H221" s="21">
        <v>100</v>
      </c>
    </row>
    <row r="222" spans="1:8" ht="16.5" customHeight="1">
      <c r="A222" s="30">
        <v>793</v>
      </c>
      <c r="B222" s="31"/>
      <c r="C222" s="8"/>
      <c r="D222" s="20"/>
      <c r="E222" s="243" t="s">
        <v>179</v>
      </c>
      <c r="F222" s="244"/>
      <c r="G222" s="245"/>
      <c r="H222" s="57">
        <f>H223</f>
        <v>512.1999999999999</v>
      </c>
    </row>
    <row r="223" spans="1:8" ht="16.5" customHeight="1">
      <c r="A223" s="30"/>
      <c r="B223" s="31" t="s">
        <v>139</v>
      </c>
      <c r="C223" s="8"/>
      <c r="D223" s="20"/>
      <c r="E223" s="204" t="s">
        <v>140</v>
      </c>
      <c r="F223" s="216"/>
      <c r="G223" s="217"/>
      <c r="H223" s="43">
        <f>H229+H237+H224</f>
        <v>512.1999999999999</v>
      </c>
    </row>
    <row r="224" spans="1:8" ht="81.75" customHeight="1">
      <c r="A224" s="30"/>
      <c r="B224" s="37" t="s">
        <v>141</v>
      </c>
      <c r="C224" s="11"/>
      <c r="D224" s="12"/>
      <c r="E224" s="186" t="s">
        <v>142</v>
      </c>
      <c r="F224" s="187"/>
      <c r="G224" s="188"/>
      <c r="H224" s="9">
        <f>H225</f>
        <v>113.3</v>
      </c>
    </row>
    <row r="225" spans="1:8" ht="19.5" customHeight="1">
      <c r="A225" s="30"/>
      <c r="B225" s="37"/>
      <c r="C225" s="11" t="s">
        <v>96</v>
      </c>
      <c r="D225" s="12"/>
      <c r="E225" s="186" t="s">
        <v>97</v>
      </c>
      <c r="F225" s="187"/>
      <c r="G225" s="188"/>
      <c r="H225" s="9">
        <f>H226</f>
        <v>113.3</v>
      </c>
    </row>
    <row r="226" spans="1:8" ht="33.75" customHeight="1">
      <c r="A226" s="30"/>
      <c r="B226" s="37"/>
      <c r="C226" s="11" t="s">
        <v>98</v>
      </c>
      <c r="D226" s="12"/>
      <c r="E226" s="186" t="s">
        <v>99</v>
      </c>
      <c r="F226" s="187"/>
      <c r="G226" s="188"/>
      <c r="H226" s="9">
        <f>H227</f>
        <v>113.3</v>
      </c>
    </row>
    <row r="227" spans="1:8" ht="35.25" customHeight="1">
      <c r="A227" s="30"/>
      <c r="B227" s="37"/>
      <c r="C227" s="22" t="s">
        <v>246</v>
      </c>
      <c r="D227" s="20"/>
      <c r="E227" s="156" t="s">
        <v>275</v>
      </c>
      <c r="F227" s="157"/>
      <c r="G227" s="158"/>
      <c r="H227" s="10">
        <f>H228</f>
        <v>113.3</v>
      </c>
    </row>
    <row r="228" spans="1:8" ht="19.5" customHeight="1">
      <c r="A228" s="30"/>
      <c r="B228" s="37"/>
      <c r="C228" s="22"/>
      <c r="D228" s="20">
        <v>500</v>
      </c>
      <c r="E228" s="156" t="s">
        <v>103</v>
      </c>
      <c r="F228" s="157"/>
      <c r="G228" s="158"/>
      <c r="H228" s="10">
        <v>113.3</v>
      </c>
    </row>
    <row r="229" spans="1:8" ht="63.75" customHeight="1">
      <c r="A229" s="30"/>
      <c r="B229" s="31" t="s">
        <v>180</v>
      </c>
      <c r="C229" s="8"/>
      <c r="D229" s="20"/>
      <c r="E229" s="204" t="s">
        <v>181</v>
      </c>
      <c r="F229" s="216"/>
      <c r="G229" s="217"/>
      <c r="H229" s="43">
        <f>H230</f>
        <v>355.4</v>
      </c>
    </row>
    <row r="230" spans="1:8" ht="18" customHeight="1">
      <c r="A230" s="8"/>
      <c r="B230" s="33"/>
      <c r="C230" s="8" t="s">
        <v>96</v>
      </c>
      <c r="D230" s="20"/>
      <c r="E230" s="204" t="s">
        <v>97</v>
      </c>
      <c r="F230" s="216"/>
      <c r="G230" s="217"/>
      <c r="H230" s="10">
        <f>H231</f>
        <v>355.4</v>
      </c>
    </row>
    <row r="231" spans="1:8" ht="32.25" customHeight="1">
      <c r="A231" s="8"/>
      <c r="B231" s="33"/>
      <c r="C231" s="8" t="s">
        <v>98</v>
      </c>
      <c r="D231" s="20"/>
      <c r="E231" s="204" t="s">
        <v>99</v>
      </c>
      <c r="F231" s="205"/>
      <c r="G231" s="206"/>
      <c r="H231" s="42">
        <f>H232+H234</f>
        <v>355.4</v>
      </c>
    </row>
    <row r="232" spans="1:8" ht="32.25" customHeight="1">
      <c r="A232" s="8"/>
      <c r="B232" s="33"/>
      <c r="C232" s="8" t="s">
        <v>247</v>
      </c>
      <c r="D232" s="20"/>
      <c r="E232" s="204" t="s">
        <v>104</v>
      </c>
      <c r="F232" s="216"/>
      <c r="G232" s="217"/>
      <c r="H232" s="41">
        <f>H233</f>
        <v>84.4</v>
      </c>
    </row>
    <row r="233" spans="1:8" ht="93.75" customHeight="1">
      <c r="A233" s="8"/>
      <c r="B233" s="33"/>
      <c r="C233" s="8"/>
      <c r="D233" s="20">
        <v>100</v>
      </c>
      <c r="E233" s="204" t="s">
        <v>101</v>
      </c>
      <c r="F233" s="216"/>
      <c r="G233" s="217"/>
      <c r="H233" s="42">
        <v>84.4</v>
      </c>
    </row>
    <row r="234" spans="1:8" ht="33.75" customHeight="1">
      <c r="A234" s="8"/>
      <c r="B234" s="33"/>
      <c r="C234" s="8" t="s">
        <v>248</v>
      </c>
      <c r="D234" s="20"/>
      <c r="E234" s="204" t="s">
        <v>100</v>
      </c>
      <c r="F234" s="216"/>
      <c r="G234" s="217"/>
      <c r="H234" s="41">
        <f>H235+H236</f>
        <v>271</v>
      </c>
    </row>
    <row r="235" spans="1:8" ht="89.25" customHeight="1">
      <c r="A235" s="8"/>
      <c r="B235" s="33"/>
      <c r="C235" s="8"/>
      <c r="D235" s="20">
        <v>100</v>
      </c>
      <c r="E235" s="204" t="s">
        <v>101</v>
      </c>
      <c r="F235" s="216"/>
      <c r="G235" s="217"/>
      <c r="H235" s="41">
        <v>210.2</v>
      </c>
    </row>
    <row r="236" spans="1:8" ht="50.25" customHeight="1">
      <c r="A236" s="8"/>
      <c r="B236" s="33"/>
      <c r="C236" s="8"/>
      <c r="D236" s="20">
        <v>200</v>
      </c>
      <c r="E236" s="204" t="s">
        <v>22</v>
      </c>
      <c r="F236" s="205"/>
      <c r="G236" s="206"/>
      <c r="H236" s="42">
        <v>60.8</v>
      </c>
    </row>
    <row r="237" spans="1:8" ht="18.75" customHeight="1">
      <c r="A237" s="8"/>
      <c r="B237" s="32" t="s">
        <v>143</v>
      </c>
      <c r="C237" s="8"/>
      <c r="D237" s="20"/>
      <c r="E237" s="204" t="s">
        <v>144</v>
      </c>
      <c r="F237" s="216"/>
      <c r="G237" s="217"/>
      <c r="H237" s="10">
        <f>H239</f>
        <v>43.5</v>
      </c>
    </row>
    <row r="238" spans="1:8" ht="18" customHeight="1">
      <c r="A238" s="8"/>
      <c r="B238" s="32"/>
      <c r="C238" s="8" t="s">
        <v>96</v>
      </c>
      <c r="D238" s="20"/>
      <c r="E238" s="204" t="s">
        <v>97</v>
      </c>
      <c r="F238" s="216"/>
      <c r="G238" s="217"/>
      <c r="H238" s="10">
        <f>H239</f>
        <v>43.5</v>
      </c>
    </row>
    <row r="239" spans="1:8" ht="30.75" customHeight="1">
      <c r="A239" s="8"/>
      <c r="B239" s="33"/>
      <c r="C239" s="8" t="s">
        <v>109</v>
      </c>
      <c r="D239" s="20"/>
      <c r="E239" s="204" t="s">
        <v>110</v>
      </c>
      <c r="F239" s="216"/>
      <c r="G239" s="217"/>
      <c r="H239" s="41">
        <f>H240</f>
        <v>43.5</v>
      </c>
    </row>
    <row r="240" spans="1:8" ht="16.5" customHeight="1">
      <c r="A240" s="8"/>
      <c r="B240" s="33"/>
      <c r="C240" s="8" t="s">
        <v>111</v>
      </c>
      <c r="D240" s="20"/>
      <c r="E240" s="204" t="s">
        <v>112</v>
      </c>
      <c r="F240" s="216"/>
      <c r="G240" s="217"/>
      <c r="H240" s="42">
        <f>H241</f>
        <v>43.5</v>
      </c>
    </row>
    <row r="241" spans="1:8" ht="47.25" customHeight="1">
      <c r="A241" s="8"/>
      <c r="B241" s="33"/>
      <c r="C241" s="8"/>
      <c r="D241" s="20">
        <v>200</v>
      </c>
      <c r="E241" s="204" t="s">
        <v>22</v>
      </c>
      <c r="F241" s="205"/>
      <c r="G241" s="206"/>
      <c r="H241" s="41">
        <v>43.5</v>
      </c>
    </row>
    <row r="242" spans="1:9" ht="17.25" customHeight="1">
      <c r="A242" s="8"/>
      <c r="B242" s="33"/>
      <c r="C242" s="8"/>
      <c r="D242" s="20"/>
      <c r="E242" s="171" t="s">
        <v>122</v>
      </c>
      <c r="F242" s="241"/>
      <c r="G242" s="242"/>
      <c r="H242" s="26">
        <f>H15+H215+H222</f>
        <v>41167.90321999999</v>
      </c>
      <c r="I242" s="27" t="s">
        <v>405</v>
      </c>
    </row>
  </sheetData>
  <sheetProtection/>
  <mergeCells count="239">
    <mergeCell ref="E166:G166"/>
    <mergeCell ref="E163:G163"/>
    <mergeCell ref="E25:G25"/>
    <mergeCell ref="E129:G129"/>
    <mergeCell ref="E153:G153"/>
    <mergeCell ref="E152:G152"/>
    <mergeCell ref="E159:G159"/>
    <mergeCell ref="E116:G116"/>
    <mergeCell ref="E117:G117"/>
    <mergeCell ref="E118:G118"/>
    <mergeCell ref="E119:G119"/>
    <mergeCell ref="E120:G120"/>
    <mergeCell ref="E230:G230"/>
    <mergeCell ref="E143:G143"/>
    <mergeCell ref="E150:G150"/>
    <mergeCell ref="E228:G228"/>
    <mergeCell ref="E203:G203"/>
    <mergeCell ref="E188:G188"/>
    <mergeCell ref="E176:G176"/>
    <mergeCell ref="E177:G177"/>
    <mergeCell ref="E167:G167"/>
    <mergeCell ref="E171:G171"/>
    <mergeCell ref="E229:G229"/>
    <mergeCell ref="E218:G218"/>
    <mergeCell ref="E36:G36"/>
    <mergeCell ref="E151:G151"/>
    <mergeCell ref="E134:G134"/>
    <mergeCell ref="E130:G130"/>
    <mergeCell ref="E154:G154"/>
    <mergeCell ref="E187:G187"/>
    <mergeCell ref="E131:G131"/>
    <mergeCell ref="E142:G142"/>
    <mergeCell ref="E221:G221"/>
    <mergeCell ref="E222:G222"/>
    <mergeCell ref="E223:G223"/>
    <mergeCell ref="E224:G224"/>
    <mergeCell ref="E186:G186"/>
    <mergeCell ref="E204:G204"/>
    <mergeCell ref="E205:G205"/>
    <mergeCell ref="E213:G213"/>
    <mergeCell ref="E231:G231"/>
    <mergeCell ref="E215:G215"/>
    <mergeCell ref="E216:G216"/>
    <mergeCell ref="E208:G208"/>
    <mergeCell ref="E209:G209"/>
    <mergeCell ref="E242:G242"/>
    <mergeCell ref="E232:G232"/>
    <mergeCell ref="E233:G233"/>
    <mergeCell ref="E237:G237"/>
    <mergeCell ref="E238:G238"/>
    <mergeCell ref="E239:G239"/>
    <mergeCell ref="E240:G240"/>
    <mergeCell ref="E235:G235"/>
    <mergeCell ref="E236:G236"/>
    <mergeCell ref="E234:G234"/>
    <mergeCell ref="E241:G241"/>
    <mergeCell ref="E214:G214"/>
    <mergeCell ref="E212:G212"/>
    <mergeCell ref="E225:G225"/>
    <mergeCell ref="E226:G226"/>
    <mergeCell ref="E220:G220"/>
    <mergeCell ref="E227:G227"/>
    <mergeCell ref="E199:G199"/>
    <mergeCell ref="E200:G200"/>
    <mergeCell ref="E202:G202"/>
    <mergeCell ref="E194:G194"/>
    <mergeCell ref="E219:G219"/>
    <mergeCell ref="E211:G211"/>
    <mergeCell ref="E206:G206"/>
    <mergeCell ref="E207:G207"/>
    <mergeCell ref="E210:G210"/>
    <mergeCell ref="E217:G217"/>
    <mergeCell ref="E189:G189"/>
    <mergeCell ref="E192:G192"/>
    <mergeCell ref="E193:G193"/>
    <mergeCell ref="E190:G190"/>
    <mergeCell ref="E191:G191"/>
    <mergeCell ref="E201:G201"/>
    <mergeCell ref="E195:G195"/>
    <mergeCell ref="E196:G196"/>
    <mergeCell ref="E197:G197"/>
    <mergeCell ref="E198:G198"/>
    <mergeCell ref="E178:G178"/>
    <mergeCell ref="E184:G184"/>
    <mergeCell ref="E185:G185"/>
    <mergeCell ref="E183:G183"/>
    <mergeCell ref="E180:G180"/>
    <mergeCell ref="E181:G181"/>
    <mergeCell ref="E182:G182"/>
    <mergeCell ref="E179:G179"/>
    <mergeCell ref="E138:G138"/>
    <mergeCell ref="E139:G139"/>
    <mergeCell ref="E175:G175"/>
    <mergeCell ref="E168:G168"/>
    <mergeCell ref="E169:G169"/>
    <mergeCell ref="E170:G170"/>
    <mergeCell ref="E172:G172"/>
    <mergeCell ref="E155:G155"/>
    <mergeCell ref="E140:G140"/>
    <mergeCell ref="E141:G141"/>
    <mergeCell ref="E149:G149"/>
    <mergeCell ref="E128:G128"/>
    <mergeCell ref="E132:G132"/>
    <mergeCell ref="E133:G133"/>
    <mergeCell ref="E147:G147"/>
    <mergeCell ref="E148:G148"/>
    <mergeCell ref="E144:G144"/>
    <mergeCell ref="E135:G135"/>
    <mergeCell ref="E136:G136"/>
    <mergeCell ref="E137:G137"/>
    <mergeCell ref="E124:G124"/>
    <mergeCell ref="E122:G122"/>
    <mergeCell ref="E103:G103"/>
    <mergeCell ref="E125:G125"/>
    <mergeCell ref="E104:G104"/>
    <mergeCell ref="E105:G105"/>
    <mergeCell ref="E106:G106"/>
    <mergeCell ref="E107:G107"/>
    <mergeCell ref="E108:G108"/>
    <mergeCell ref="E109:G109"/>
    <mergeCell ref="E86:G86"/>
    <mergeCell ref="E87:G87"/>
    <mergeCell ref="E88:G88"/>
    <mergeCell ref="E84:G84"/>
    <mergeCell ref="E126:G126"/>
    <mergeCell ref="E127:G127"/>
    <mergeCell ref="E110:G110"/>
    <mergeCell ref="E111:G111"/>
    <mergeCell ref="E112:G112"/>
    <mergeCell ref="E115:G115"/>
    <mergeCell ref="E123:G123"/>
    <mergeCell ref="E89:G89"/>
    <mergeCell ref="E90:G90"/>
    <mergeCell ref="E91:G91"/>
    <mergeCell ref="E102:G102"/>
    <mergeCell ref="E121:G121"/>
    <mergeCell ref="E94:G94"/>
    <mergeCell ref="E95:G95"/>
    <mergeCell ref="E114:G114"/>
    <mergeCell ref="E113:G113"/>
    <mergeCell ref="E83:G83"/>
    <mergeCell ref="E78:G78"/>
    <mergeCell ref="E79:G79"/>
    <mergeCell ref="E85:G85"/>
    <mergeCell ref="E74:G74"/>
    <mergeCell ref="E80:G80"/>
    <mergeCell ref="E81:G81"/>
    <mergeCell ref="E82:G82"/>
    <mergeCell ref="E76:G76"/>
    <mergeCell ref="E98:G98"/>
    <mergeCell ref="E99:G99"/>
    <mergeCell ref="E60:G60"/>
    <mergeCell ref="E61:G61"/>
    <mergeCell ref="E146:G146"/>
    <mergeCell ref="E62:G62"/>
    <mergeCell ref="E63:G63"/>
    <mergeCell ref="E64:G64"/>
    <mergeCell ref="E145:G145"/>
    <mergeCell ref="E97:G97"/>
    <mergeCell ref="E55:G55"/>
    <mergeCell ref="E56:G56"/>
    <mergeCell ref="E92:G92"/>
    <mergeCell ref="E93:G93"/>
    <mergeCell ref="E57:G57"/>
    <mergeCell ref="E58:G58"/>
    <mergeCell ref="E59:G59"/>
    <mergeCell ref="E65:G65"/>
    <mergeCell ref="E77:G77"/>
    <mergeCell ref="E75:G75"/>
    <mergeCell ref="E66:G66"/>
    <mergeCell ref="E69:G69"/>
    <mergeCell ref="E70:G70"/>
    <mergeCell ref="E71:G71"/>
    <mergeCell ref="E72:G72"/>
    <mergeCell ref="E73:G73"/>
    <mergeCell ref="E67:G67"/>
    <mergeCell ref="E68:G68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21:G21"/>
    <mergeCell ref="E30:G30"/>
    <mergeCell ref="E41:G41"/>
    <mergeCell ref="E37:G37"/>
    <mergeCell ref="E38:G38"/>
    <mergeCell ref="E42:G42"/>
    <mergeCell ref="E26:G26"/>
    <mergeCell ref="E27:G27"/>
    <mergeCell ref="E28:G28"/>
    <mergeCell ref="E35:G35"/>
    <mergeCell ref="E157:G157"/>
    <mergeCell ref="E158:G158"/>
    <mergeCell ref="E173:G173"/>
    <mergeCell ref="E174:G174"/>
    <mergeCell ref="E156:G156"/>
    <mergeCell ref="E160:G160"/>
    <mergeCell ref="E161:G161"/>
    <mergeCell ref="E162:G162"/>
    <mergeCell ref="E165:G165"/>
    <mergeCell ref="E164:G164"/>
    <mergeCell ref="E101:G101"/>
    <mergeCell ref="E19:G19"/>
    <mergeCell ref="E20:G20"/>
    <mergeCell ref="E29:G29"/>
    <mergeCell ref="E22:G22"/>
    <mergeCell ref="E23:G23"/>
    <mergeCell ref="E39:G39"/>
    <mergeCell ref="E96:G96"/>
    <mergeCell ref="E32:G32"/>
    <mergeCell ref="E33:G33"/>
    <mergeCell ref="A11:H11"/>
    <mergeCell ref="E13:G13"/>
    <mergeCell ref="E14:G14"/>
    <mergeCell ref="E31:G31"/>
    <mergeCell ref="E17:G17"/>
    <mergeCell ref="E100:G100"/>
    <mergeCell ref="E18:G18"/>
    <mergeCell ref="E34:G34"/>
    <mergeCell ref="E24:G24"/>
    <mergeCell ref="E40:G40"/>
    <mergeCell ref="E16:G16"/>
    <mergeCell ref="G1:H1"/>
    <mergeCell ref="G2:H2"/>
    <mergeCell ref="G3:H3"/>
    <mergeCell ref="G4:H4"/>
    <mergeCell ref="G6:H6"/>
    <mergeCell ref="G7:H7"/>
    <mergeCell ref="E15:G15"/>
    <mergeCell ref="G8:H8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8.421875" style="0" customWidth="1"/>
    <col min="2" max="2" width="50.28125" style="0" customWidth="1"/>
    <col min="3" max="3" width="25.57421875" style="0" customWidth="1"/>
    <col min="4" max="4" width="2.140625" style="0" customWidth="1"/>
  </cols>
  <sheetData>
    <row r="1" spans="2:3" ht="15">
      <c r="B1" s="144" t="s">
        <v>418</v>
      </c>
      <c r="C1" s="144"/>
    </row>
    <row r="2" spans="2:3" ht="15">
      <c r="B2" s="144" t="s">
        <v>279</v>
      </c>
      <c r="C2" s="144"/>
    </row>
    <row r="3" spans="2:3" ht="15">
      <c r="B3" s="144" t="s">
        <v>280</v>
      </c>
      <c r="C3" s="144"/>
    </row>
    <row r="4" spans="2:3" ht="15">
      <c r="B4" s="144" t="s">
        <v>443</v>
      </c>
      <c r="C4" s="144"/>
    </row>
    <row r="6" spans="2:3" ht="15.75">
      <c r="B6" s="148" t="s">
        <v>441</v>
      </c>
      <c r="C6" s="148"/>
    </row>
    <row r="7" spans="2:3" ht="15.75">
      <c r="B7" s="148" t="s">
        <v>0</v>
      </c>
      <c r="C7" s="148"/>
    </row>
    <row r="8" spans="2:3" ht="15.75">
      <c r="B8" s="148" t="s">
        <v>1</v>
      </c>
      <c r="C8" s="148"/>
    </row>
    <row r="9" spans="2:3" ht="15.75">
      <c r="B9" s="148" t="s">
        <v>406</v>
      </c>
      <c r="C9" s="148"/>
    </row>
    <row r="10" spans="2:3" ht="15.75">
      <c r="B10" s="125"/>
      <c r="C10" s="124"/>
    </row>
    <row r="11" spans="2:3" ht="15.75">
      <c r="B11" s="125"/>
      <c r="C11" s="124"/>
    </row>
    <row r="12" ht="15">
      <c r="B12" s="125"/>
    </row>
    <row r="13" spans="1:3" ht="35.25" customHeight="1">
      <c r="A13" s="248" t="s">
        <v>429</v>
      </c>
      <c r="B13" s="248"/>
      <c r="C13" s="248"/>
    </row>
    <row r="14" spans="1:3" ht="15">
      <c r="A14" s="126"/>
      <c r="B14" s="126"/>
      <c r="C14" s="126"/>
    </row>
    <row r="15" spans="1:3" ht="15">
      <c r="A15" s="127" t="s">
        <v>384</v>
      </c>
      <c r="B15" s="127" t="s">
        <v>5</v>
      </c>
      <c r="C15" s="127" t="s">
        <v>430</v>
      </c>
    </row>
    <row r="16" spans="1:3" ht="50.25" customHeight="1">
      <c r="A16" s="128" t="s">
        <v>431</v>
      </c>
      <c r="B16" s="129" t="s">
        <v>432</v>
      </c>
      <c r="C16" s="133">
        <f>C17</f>
        <v>10828.073049999999</v>
      </c>
    </row>
    <row r="17" spans="1:3" ht="45" customHeight="1">
      <c r="A17" s="128"/>
      <c r="B17" s="129" t="s">
        <v>433</v>
      </c>
      <c r="C17" s="133">
        <f>C18</f>
        <v>10828.073049999999</v>
      </c>
    </row>
    <row r="18" spans="1:3" ht="33.75" customHeight="1">
      <c r="A18" s="128"/>
      <c r="B18" s="129" t="s">
        <v>434</v>
      </c>
      <c r="C18" s="133">
        <f>C19+C20+C21</f>
        <v>10828.073049999999</v>
      </c>
    </row>
    <row r="19" spans="1:3" ht="15">
      <c r="A19" s="128"/>
      <c r="B19" s="129" t="s">
        <v>21</v>
      </c>
      <c r="C19" s="133">
        <v>6425</v>
      </c>
    </row>
    <row r="20" spans="1:3" ht="15">
      <c r="A20" s="128"/>
      <c r="B20" s="129" t="s">
        <v>24</v>
      </c>
      <c r="C20" s="133">
        <f>1765+2400-58.2</f>
        <v>4106.8</v>
      </c>
    </row>
    <row r="21" spans="1:3" ht="33" customHeight="1">
      <c r="A21" s="128"/>
      <c r="B21" s="130" t="s">
        <v>435</v>
      </c>
      <c r="C21" s="134">
        <v>296.27305</v>
      </c>
    </row>
    <row r="22" spans="1:4" ht="15">
      <c r="A22" s="131"/>
      <c r="B22" s="132" t="s">
        <v>436</v>
      </c>
      <c r="C22" s="135">
        <f>C16</f>
        <v>10828.073049999999</v>
      </c>
      <c r="D22" s="2" t="s">
        <v>405</v>
      </c>
    </row>
  </sheetData>
  <sheetProtection/>
  <mergeCells count="9">
    <mergeCell ref="B8:C8"/>
    <mergeCell ref="B9:C9"/>
    <mergeCell ref="A13:C13"/>
    <mergeCell ref="B1:C1"/>
    <mergeCell ref="B2:C2"/>
    <mergeCell ref="B3:C3"/>
    <mergeCell ref="B4:C4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selection activeCell="E18" sqref="E18"/>
    </sheetView>
  </sheetViews>
  <sheetFormatPr defaultColWidth="9.140625" defaultRowHeight="15"/>
  <cols>
    <col min="1" max="1" width="8.140625" style="0" customWidth="1"/>
    <col min="2" max="2" width="61.7109375" style="0" customWidth="1"/>
    <col min="3" max="3" width="16.57421875" style="0" customWidth="1"/>
    <col min="4" max="4" width="2.421875" style="0" customWidth="1"/>
    <col min="5" max="5" width="111.8515625" style="0" customWidth="1"/>
  </cols>
  <sheetData>
    <row r="1" spans="3:4" ht="15">
      <c r="C1" s="144" t="s">
        <v>437</v>
      </c>
      <c r="D1" s="144"/>
    </row>
    <row r="2" spans="3:4" ht="15">
      <c r="C2" s="144" t="s">
        <v>279</v>
      </c>
      <c r="D2" s="144"/>
    </row>
    <row r="3" spans="2:4" ht="15">
      <c r="B3" s="144" t="s">
        <v>280</v>
      </c>
      <c r="C3" s="144"/>
      <c r="D3" s="114"/>
    </row>
    <row r="4" spans="3:4" ht="15">
      <c r="C4" s="258" t="s">
        <v>444</v>
      </c>
      <c r="D4" s="258"/>
    </row>
    <row r="6" spans="2:3" ht="15.75">
      <c r="B6" s="104"/>
      <c r="C6" s="103" t="s">
        <v>415</v>
      </c>
    </row>
    <row r="7" spans="2:3" ht="15.75">
      <c r="B7" s="104"/>
      <c r="C7" s="103" t="s">
        <v>381</v>
      </c>
    </row>
    <row r="8" spans="2:3" ht="15.75">
      <c r="B8" s="104"/>
      <c r="C8" s="103" t="s">
        <v>280</v>
      </c>
    </row>
    <row r="9" spans="2:3" ht="15.75" customHeight="1">
      <c r="B9" s="252" t="s">
        <v>382</v>
      </c>
      <c r="C9" s="253"/>
    </row>
    <row r="10" spans="1:3" ht="18.75">
      <c r="A10" s="102"/>
      <c r="B10" s="104"/>
      <c r="C10" s="104"/>
    </row>
    <row r="11" spans="1:3" ht="114" customHeight="1">
      <c r="A11" s="254" t="s">
        <v>383</v>
      </c>
      <c r="B11" s="254"/>
      <c r="C11" s="254"/>
    </row>
    <row r="12" ht="18.75" customHeight="1">
      <c r="A12" s="102"/>
    </row>
    <row r="13" spans="1:3" ht="24.75" customHeight="1">
      <c r="A13" s="106" t="s">
        <v>384</v>
      </c>
      <c r="B13" s="106" t="s">
        <v>385</v>
      </c>
      <c r="C13" s="106" t="s">
        <v>386</v>
      </c>
    </row>
    <row r="14" spans="1:3" ht="42" customHeight="1">
      <c r="A14" s="107">
        <v>1</v>
      </c>
      <c r="B14" s="78" t="s">
        <v>387</v>
      </c>
      <c r="C14" s="108">
        <v>5789.9</v>
      </c>
    </row>
    <row r="15" spans="1:3" ht="36" customHeight="1">
      <c r="A15" s="107" t="s">
        <v>388</v>
      </c>
      <c r="B15" s="78" t="s">
        <v>389</v>
      </c>
      <c r="C15" s="108">
        <v>2560.6</v>
      </c>
    </row>
    <row r="16" spans="1:3" ht="30.75" customHeight="1">
      <c r="A16" s="249" t="s">
        <v>390</v>
      </c>
      <c r="B16" s="250" t="s">
        <v>391</v>
      </c>
      <c r="C16" s="255">
        <v>4</v>
      </c>
    </row>
    <row r="17" spans="1:3" ht="1.5" customHeight="1" hidden="1">
      <c r="A17" s="249"/>
      <c r="B17" s="250"/>
      <c r="C17" s="256"/>
    </row>
    <row r="18" spans="1:3" ht="102.75" customHeight="1">
      <c r="A18" s="249" t="s">
        <v>392</v>
      </c>
      <c r="B18" s="250" t="s">
        <v>393</v>
      </c>
      <c r="C18" s="255">
        <v>66.1</v>
      </c>
    </row>
    <row r="19" spans="1:3" ht="18.75" customHeight="1" hidden="1">
      <c r="A19" s="249"/>
      <c r="B19" s="250"/>
      <c r="C19" s="257"/>
    </row>
    <row r="20" spans="1:3" ht="18.75" customHeight="1" hidden="1">
      <c r="A20" s="249"/>
      <c r="B20" s="250"/>
      <c r="C20" s="257"/>
    </row>
    <row r="21" spans="1:3" ht="18.75" customHeight="1" hidden="1">
      <c r="A21" s="249"/>
      <c r="B21" s="250"/>
      <c r="C21" s="256"/>
    </row>
    <row r="22" spans="1:3" ht="48.75" customHeight="1">
      <c r="A22" s="249" t="s">
        <v>394</v>
      </c>
      <c r="B22" s="250" t="s">
        <v>395</v>
      </c>
      <c r="C22" s="251">
        <v>2</v>
      </c>
    </row>
    <row r="23" spans="1:3" ht="12.75" customHeight="1">
      <c r="A23" s="249"/>
      <c r="B23" s="250"/>
      <c r="C23" s="251"/>
    </row>
    <row r="24" spans="1:3" ht="6" customHeight="1">
      <c r="A24" s="249"/>
      <c r="B24" s="250"/>
      <c r="C24" s="251"/>
    </row>
    <row r="25" spans="1:3" ht="21.75" customHeight="1" hidden="1">
      <c r="A25" s="249"/>
      <c r="B25" s="250"/>
      <c r="C25" s="251"/>
    </row>
    <row r="26" spans="1:3" ht="16.5" customHeight="1" hidden="1">
      <c r="A26" s="249"/>
      <c r="B26" s="250"/>
      <c r="C26" s="251"/>
    </row>
    <row r="27" spans="1:3" ht="53.25" customHeight="1">
      <c r="A27" s="107" t="s">
        <v>396</v>
      </c>
      <c r="B27" s="94" t="s">
        <v>397</v>
      </c>
      <c r="C27" s="110">
        <v>395.5</v>
      </c>
    </row>
    <row r="28" spans="1:3" ht="66.75" customHeight="1">
      <c r="A28" s="107" t="s">
        <v>398</v>
      </c>
      <c r="B28" s="105" t="s">
        <v>399</v>
      </c>
      <c r="C28" s="109">
        <v>173.5</v>
      </c>
    </row>
    <row r="29" spans="1:3" ht="81" customHeight="1">
      <c r="A29" s="107" t="s">
        <v>400</v>
      </c>
      <c r="B29" s="105" t="s">
        <v>401</v>
      </c>
      <c r="C29" s="109">
        <v>9.7</v>
      </c>
    </row>
    <row r="30" spans="1:3" ht="35.25" customHeight="1">
      <c r="A30" s="107" t="s">
        <v>402</v>
      </c>
      <c r="B30" s="93" t="s">
        <v>403</v>
      </c>
      <c r="C30" s="110">
        <v>114.3</v>
      </c>
    </row>
    <row r="31" spans="1:3" ht="66" customHeight="1">
      <c r="A31" s="115">
        <v>10</v>
      </c>
      <c r="B31" s="116" t="s">
        <v>416</v>
      </c>
      <c r="C31" s="89">
        <f>3080.7971+1139.4729+1150.43</f>
        <v>5370.7</v>
      </c>
    </row>
    <row r="32" spans="1:3" ht="51" customHeight="1">
      <c r="A32" s="115">
        <v>11</v>
      </c>
      <c r="B32" s="117" t="s">
        <v>413</v>
      </c>
      <c r="C32" s="118">
        <v>1315.008</v>
      </c>
    </row>
    <row r="33" spans="1:5" ht="67.5" customHeight="1">
      <c r="A33" s="115">
        <v>12</v>
      </c>
      <c r="B33" s="139" t="s">
        <v>426</v>
      </c>
      <c r="C33" s="118">
        <v>2400</v>
      </c>
      <c r="E33" s="121"/>
    </row>
    <row r="34" spans="1:5" ht="63" customHeight="1">
      <c r="A34" s="115">
        <v>13</v>
      </c>
      <c r="B34" s="139" t="s">
        <v>427</v>
      </c>
      <c r="C34" s="118">
        <v>129.5</v>
      </c>
      <c r="E34" s="121"/>
    </row>
    <row r="35" spans="1:5" ht="83.25" customHeight="1">
      <c r="A35" s="115">
        <v>14</v>
      </c>
      <c r="B35" s="139" t="s">
        <v>428</v>
      </c>
      <c r="C35" s="118">
        <v>380</v>
      </c>
      <c r="E35" s="121"/>
    </row>
    <row r="36" spans="1:4" ht="22.5" customHeight="1">
      <c r="A36" s="105"/>
      <c r="B36" s="111" t="s">
        <v>404</v>
      </c>
      <c r="C36" s="112">
        <f>SUM(C14:C35)</f>
        <v>18710.807999999997</v>
      </c>
      <c r="D36" s="2" t="s">
        <v>405</v>
      </c>
    </row>
    <row r="37" ht="15">
      <c r="A37" s="113"/>
    </row>
  </sheetData>
  <sheetProtection/>
  <mergeCells count="15">
    <mergeCell ref="C1:D1"/>
    <mergeCell ref="C2:D2"/>
    <mergeCell ref="B3:C3"/>
    <mergeCell ref="C4:D4"/>
    <mergeCell ref="B18:B21"/>
    <mergeCell ref="C18:C21"/>
    <mergeCell ref="A22:A26"/>
    <mergeCell ref="B22:B26"/>
    <mergeCell ref="C22:C26"/>
    <mergeCell ref="B9:C9"/>
    <mergeCell ref="A11:C11"/>
    <mergeCell ref="A16:A17"/>
    <mergeCell ref="B16:B17"/>
    <mergeCell ref="C16:C17"/>
    <mergeCell ref="A18:A21"/>
  </mergeCells>
  <printOptions/>
  <pageMargins left="0.7" right="0.21" top="0.31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bd17st</dc:creator>
  <cp:keywords/>
  <dc:description/>
  <cp:lastModifiedBy>Пользователь</cp:lastModifiedBy>
  <cp:lastPrinted>2018-07-12T06:28:50Z</cp:lastPrinted>
  <dcterms:created xsi:type="dcterms:W3CDTF">2016-09-30T07:51:46Z</dcterms:created>
  <dcterms:modified xsi:type="dcterms:W3CDTF">2018-07-17T05:49:28Z</dcterms:modified>
  <cp:category/>
  <cp:version/>
  <cp:contentType/>
  <cp:contentStatus/>
</cp:coreProperties>
</file>